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166925"/>
  <mc:AlternateContent xmlns:mc="http://schemas.openxmlformats.org/markup-compatibility/2006">
    <mc:Choice Requires="x15">
      <x15ac:absPath xmlns:x15ac="http://schemas.microsoft.com/office/spreadsheetml/2010/11/ac" url="https://delwpvicgovau-my.sharepoint.com/personal/rachel_spencer_deeca_vic_gov_au/Documents/"/>
    </mc:Choice>
  </mc:AlternateContent>
  <xr:revisionPtr revIDLastSave="7" documentId="8_{3B2353D1-EF2B-409C-93D1-6407F8068EB6}" xr6:coauthVersionLast="47" xr6:coauthVersionMax="47" xr10:uidLastSave="{195A05AA-C834-4E75-B1A6-3D77F147FF91}"/>
  <bookViews>
    <workbookView xWindow="-120" yWindow="-120" windowWidth="29040" windowHeight="15720" xr2:uid="{BEB57A72-3484-4709-AB98-567493357DCA}"/>
  </bookViews>
  <sheets>
    <sheet name="Introduction" sheetId="1" r:id="rId1"/>
    <sheet name="System" sheetId="2" state="hidden" r:id="rId2"/>
    <sheet name="TOV" sheetId="3" state="hidden" r:id="rId3"/>
    <sheet name="Terms-con" sheetId="49" state="hidden" r:id="rId4"/>
    <sheet name="WBSYS-A" sheetId="4" state="hidden" r:id="rId5"/>
    <sheet name="WBSYS-B" sheetId="5" state="hidden" r:id="rId6"/>
    <sheet name="WBSYS-C" sheetId="6" state="hidden" r:id="rId7"/>
    <sheet name="WBSYS-D" sheetId="50" state="hidden" r:id="rId8"/>
    <sheet name="WB001-A" sheetId="7" state="hidden" r:id="rId9"/>
    <sheet name="WB002-A" sheetId="8" state="hidden" r:id="rId10"/>
    <sheet name="WB002-B" sheetId="9" state="hidden" r:id="rId11"/>
    <sheet name="WB002-C" sheetId="10" state="hidden" r:id="rId12"/>
    <sheet name="WB002-D" sheetId="11" state="hidden" r:id="rId13"/>
    <sheet name="WB002-E" sheetId="12" state="hidden" r:id="rId14"/>
    <sheet name="WB002-F" sheetId="13" state="hidden" r:id="rId15"/>
    <sheet name="WB003-A" sheetId="14" state="hidden" r:id="rId16"/>
    <sheet name="WB003-B" sheetId="15" state="hidden" r:id="rId17"/>
    <sheet name="WB003-C" sheetId="16" state="hidden" r:id="rId18"/>
    <sheet name="WB003-D" sheetId="17" state="hidden" r:id="rId19"/>
    <sheet name="WB003-E" sheetId="18" state="hidden" r:id="rId20"/>
    <sheet name="WB005-A" sheetId="24" state="hidden" r:id="rId21"/>
    <sheet name="WB005-B" sheetId="25" state="hidden" r:id="rId22"/>
    <sheet name="WB005-C" sheetId="26" state="hidden" r:id="rId23"/>
    <sheet name="WB005-D" sheetId="27" state="hidden" r:id="rId24"/>
    <sheet name="WB005-E" sheetId="28" state="hidden" r:id="rId25"/>
    <sheet name="WB005-F" sheetId="29" state="hidden" r:id="rId26"/>
    <sheet name="WB006-A" sheetId="30" state="hidden" r:id="rId27"/>
    <sheet name="WB006-B" sheetId="31" state="hidden" r:id="rId28"/>
    <sheet name="WB007-A" sheetId="32" state="hidden" r:id="rId29"/>
    <sheet name="WB007-B" sheetId="33" state="hidden" r:id="rId30"/>
  </sheets>
  <definedNames>
    <definedName name="_xlnm.Print_Area" localSheetId="2">TOV!$F:$AG</definedName>
    <definedName name="_xlnm.Print_Area" localSheetId="8">'WB001-A'!$C$3:$L$75</definedName>
    <definedName name="_xlnm.Print_Area" localSheetId="9">'WB002-A'!$C$3:$L$99</definedName>
    <definedName name="_xlnm.Print_Area" localSheetId="10">'WB002-B'!$C$3:$L$61</definedName>
    <definedName name="_xlnm.Print_Area" localSheetId="11">'WB002-C'!$C$3:$L$52</definedName>
    <definedName name="_xlnm.Print_Area" localSheetId="12">'WB002-D'!$C$3:$L$49</definedName>
    <definedName name="_xlnm.Print_Area" localSheetId="13">'WB002-E'!$C$3:$L$64</definedName>
    <definedName name="_xlnm.Print_Area" localSheetId="14">'WB002-F'!$C$3:$L$34</definedName>
    <definedName name="_xlnm.Print_Area" localSheetId="15">'WB003-A'!$C$3:$L$90</definedName>
    <definedName name="_xlnm.Print_Area" localSheetId="16">'WB003-B'!$C$3:$L$56</definedName>
    <definedName name="_xlnm.Print_Area" localSheetId="17">'WB003-C'!$C$3:$L$49</definedName>
    <definedName name="_xlnm.Print_Area" localSheetId="18">'WB003-D'!$C$3:$L$62</definedName>
    <definedName name="_xlnm.Print_Area" localSheetId="19">'WB003-E'!$C$3:$L$33</definedName>
    <definedName name="_xlnm.Print_Area" localSheetId="20">'WB005-A'!$C$3:$L$103</definedName>
    <definedName name="_xlnm.Print_Area" localSheetId="21">'WB005-B'!$C$3:$L$62</definedName>
    <definedName name="_xlnm.Print_Area" localSheetId="22">'WB005-C'!$C$3:$L$52</definedName>
    <definedName name="_xlnm.Print_Area" localSheetId="23">'WB005-D'!$C$3:$L$49</definedName>
    <definedName name="_xlnm.Print_Area" localSheetId="24">'WB005-E'!$C$3:$L$55</definedName>
    <definedName name="_xlnm.Print_Area" localSheetId="26">'WB006-A'!$C$3:$L$93</definedName>
    <definedName name="_xlnm.Print_Area" localSheetId="27">'WB006-B'!$C$3:$L$39</definedName>
    <definedName name="_xlnm.Print_Area" localSheetId="28">'WB007-A'!$C$3:$L$108</definedName>
    <definedName name="_xlnm.Print_Area" localSheetId="29">'WB007-B'!$C$3:$L$43</definedName>
    <definedName name="_xlnm.Print_Area" localSheetId="4">'WBSYS-A'!$C$5:$M$57</definedName>
    <definedName name="_xlnm.Print_Area" localSheetId="5">'WBSYS-B'!$A$1:$L$24</definedName>
    <definedName name="_xlnm.Print_Area" localSheetId="6">'WBSYS-C'!$C$3:$L$56</definedName>
    <definedName name="_xlnm.Print_Area" localSheetId="7">'WBSYS-D'!$C$3:$L$53</definedName>
    <definedName name="_xlnm.Print_Titles" localSheetId="8">'WB001-A'!$14:$14</definedName>
    <definedName name="_xlnm.Print_Titles" localSheetId="9">'WB002-A'!$14:$14</definedName>
    <definedName name="_xlnm.Print_Titles" localSheetId="10">'WB002-B'!$14:$14</definedName>
    <definedName name="_xlnm.Print_Titles" localSheetId="11">'WB002-C'!$19:$19</definedName>
    <definedName name="_xlnm.Print_Titles" localSheetId="12">'WB002-D'!$14:$14</definedName>
    <definedName name="_xlnm.Print_Titles" localSheetId="13">'WB002-E'!$19:$19</definedName>
    <definedName name="_xlnm.Print_Titles" localSheetId="15">'WB003-A'!$14:$14</definedName>
    <definedName name="_xlnm.Print_Titles" localSheetId="16">'WB003-B'!$19:$19</definedName>
    <definedName name="_xlnm.Print_Titles" localSheetId="17">'WB003-C'!$14:$14</definedName>
    <definedName name="_xlnm.Print_Titles" localSheetId="18">'WB003-D'!$19:$19</definedName>
    <definedName name="_xlnm.Print_Titles" localSheetId="20">'WB005-A'!$14:$14</definedName>
    <definedName name="_xlnm.Print_Titles" localSheetId="21">'WB005-B'!$14:$14</definedName>
    <definedName name="_xlnm.Print_Titles" localSheetId="22">'WB005-C'!$19:$19</definedName>
    <definedName name="_xlnm.Print_Titles" localSheetId="23">'WB005-D'!$14:$14</definedName>
    <definedName name="_xlnm.Print_Titles" localSheetId="24">'WB005-E'!$14:$14</definedName>
    <definedName name="_xlnm.Print_Titles" localSheetId="26">'WB006-A'!$14:$14</definedName>
    <definedName name="_xlnm.Print_Titles" localSheetId="27">'WB006-B'!$14:$14</definedName>
    <definedName name="_xlnm.Print_Titles" localSheetId="28">'WB007-A'!$14:$14</definedName>
    <definedName name="_xlnm.Print_Titles" localSheetId="29">'WB007-B'!$14:$14</definedName>
    <definedName name="Select_Distance">System!$A$9:$A$13</definedName>
    <definedName name="Select_Distance_Index">System!$A$9:$B$13</definedName>
    <definedName name="Select_Haul_Distance">System!$A$3:$A$7</definedName>
    <definedName name="Select_Haul_Distance_Index">System!$A$3:$B$7</definedName>
    <definedName name="Select_Material">System!$A$48:$A$51</definedName>
    <definedName name="Select_Material_Index">System!$A$48:$B$51</definedName>
    <definedName name="Select_Push_Distance">System!$A$44:$A$46</definedName>
    <definedName name="Select_Push_Distance_Clay">System!$A$36:$A$38</definedName>
    <definedName name="Select_Push_Distance_Clay_Index">System!$A$36:$B$38</definedName>
    <definedName name="Select_Push_Distance_Index">System!$A$44:$B$46</definedName>
    <definedName name="Select_Push_Distance_Sand">System!$A$32:$A$34</definedName>
    <definedName name="Select_Push_Distance_Sand_Index">System!$A$32:$B$34</definedName>
    <definedName name="Select_Push_Distance_Stiff_Clay">System!$A$40:$A$42</definedName>
    <definedName name="Select_Push_Distance_Stiff_Clay_Index">System!$A$40:$B$42</definedName>
    <definedName name="Select_Rip_Type">System!$A$53:$A$55</definedName>
    <definedName name="Select_Rip_Type_Index">System!$A$53:$B$55</definedName>
    <definedName name="Select_Size">System!$A$15:$A$18</definedName>
    <definedName name="Select_Size_Index">System!$A$15:$B$18</definedName>
    <definedName name="Select_Volume">System!$A$20:$A$24</definedName>
    <definedName name="Select_Volume_Index">System!$A$20:$B$24</definedName>
    <definedName name="Total_Liability">'WBSYS-C'!$J$43</definedName>
    <definedName name="Y_N">System!$D$3:$D$4</definedName>
    <definedName name="Z_2FACC61F_0CCB_4F9A_9FC4_FB98AB602DA6_.wvu.Cols" localSheetId="2" hidden="1">TOV!$G:$G</definedName>
    <definedName name="Z_2FACC61F_0CCB_4F9A_9FC4_FB98AB602DA6_.wvu.Cols" localSheetId="8" hidden="1">'WB001-A'!$P:$IV</definedName>
    <definedName name="Z_2FACC61F_0CCB_4F9A_9FC4_FB98AB602DA6_.wvu.Cols" localSheetId="9" hidden="1">'WB002-A'!$P:$IV</definedName>
    <definedName name="Z_2FACC61F_0CCB_4F9A_9FC4_FB98AB602DA6_.wvu.Cols" localSheetId="10" hidden="1">'WB002-B'!$P:$IV</definedName>
    <definedName name="Z_2FACC61F_0CCB_4F9A_9FC4_FB98AB602DA6_.wvu.Cols" localSheetId="11" hidden="1">'WB002-C'!$P:$IV</definedName>
    <definedName name="Z_2FACC61F_0CCB_4F9A_9FC4_FB98AB602DA6_.wvu.Cols" localSheetId="12" hidden="1">'WB002-D'!$P:$IV</definedName>
    <definedName name="Z_2FACC61F_0CCB_4F9A_9FC4_FB98AB602DA6_.wvu.Cols" localSheetId="13" hidden="1">'WB002-E'!$P:$IV</definedName>
    <definedName name="Z_2FACC61F_0CCB_4F9A_9FC4_FB98AB602DA6_.wvu.Cols" localSheetId="14" hidden="1">'WB002-F'!$P:$IV</definedName>
    <definedName name="Z_2FACC61F_0CCB_4F9A_9FC4_FB98AB602DA6_.wvu.Cols" localSheetId="15" hidden="1">'WB003-A'!$P:$IV</definedName>
    <definedName name="Z_2FACC61F_0CCB_4F9A_9FC4_FB98AB602DA6_.wvu.Cols" localSheetId="16" hidden="1">'WB003-B'!$P:$IV</definedName>
    <definedName name="Z_2FACC61F_0CCB_4F9A_9FC4_FB98AB602DA6_.wvu.Cols" localSheetId="17" hidden="1">'WB003-C'!$P:$IV</definedName>
    <definedName name="Z_2FACC61F_0CCB_4F9A_9FC4_FB98AB602DA6_.wvu.Cols" localSheetId="18" hidden="1">'WB003-D'!$P:$IV</definedName>
    <definedName name="Z_2FACC61F_0CCB_4F9A_9FC4_FB98AB602DA6_.wvu.Cols" localSheetId="19" hidden="1">'WB003-E'!$P:$IV</definedName>
    <definedName name="Z_2FACC61F_0CCB_4F9A_9FC4_FB98AB602DA6_.wvu.Cols" localSheetId="20" hidden="1">'WB005-A'!$P:$IV</definedName>
    <definedName name="Z_2FACC61F_0CCB_4F9A_9FC4_FB98AB602DA6_.wvu.Cols" localSheetId="21" hidden="1">'WB005-B'!$P:$IV</definedName>
    <definedName name="Z_2FACC61F_0CCB_4F9A_9FC4_FB98AB602DA6_.wvu.Cols" localSheetId="22" hidden="1">'WB005-C'!$P:$IV</definedName>
    <definedName name="Z_2FACC61F_0CCB_4F9A_9FC4_FB98AB602DA6_.wvu.Cols" localSheetId="23" hidden="1">'WB005-D'!$P:$IV</definedName>
    <definedName name="Z_2FACC61F_0CCB_4F9A_9FC4_FB98AB602DA6_.wvu.Cols" localSheetId="24" hidden="1">'WB005-E'!$P:$IV</definedName>
    <definedName name="Z_2FACC61F_0CCB_4F9A_9FC4_FB98AB602DA6_.wvu.Cols" localSheetId="25" hidden="1">'WB005-F'!$P:$IV</definedName>
    <definedName name="Z_2FACC61F_0CCB_4F9A_9FC4_FB98AB602DA6_.wvu.Cols" localSheetId="26" hidden="1">'WB006-A'!$P:$IV</definedName>
    <definedName name="Z_2FACC61F_0CCB_4F9A_9FC4_FB98AB602DA6_.wvu.Cols" localSheetId="27" hidden="1">'WB006-B'!$P:$IV</definedName>
    <definedName name="Z_2FACC61F_0CCB_4F9A_9FC4_FB98AB602DA6_.wvu.Cols" localSheetId="28" hidden="1">'WB007-A'!$P:$IV</definedName>
    <definedName name="Z_2FACC61F_0CCB_4F9A_9FC4_FB98AB602DA6_.wvu.Cols" localSheetId="29" hidden="1">'WB007-B'!$P:$IV</definedName>
    <definedName name="Z_2FACC61F_0CCB_4F9A_9FC4_FB98AB602DA6_.wvu.Cols" localSheetId="4" hidden="1">'WBSYS-A'!$P:$IV</definedName>
    <definedName name="Z_2FACC61F_0CCB_4F9A_9FC4_FB98AB602DA6_.wvu.Cols" localSheetId="5" hidden="1">'WBSYS-B'!$P:$IV</definedName>
    <definedName name="Z_2FACC61F_0CCB_4F9A_9FC4_FB98AB602DA6_.wvu.Cols" localSheetId="6" hidden="1">'WBSYS-C'!$O:$IV</definedName>
    <definedName name="Z_2FACC61F_0CCB_4F9A_9FC4_FB98AB602DA6_.wvu.PrintArea" localSheetId="2" hidden="1">TOV!$A$1:$F$218</definedName>
    <definedName name="Z_2FACC61F_0CCB_4F9A_9FC4_FB98AB602DA6_.wvu.Rows" localSheetId="1" hidden="1">System!$1:$1048576,System!$1:$1048576</definedName>
    <definedName name="Z_2FACC61F_0CCB_4F9A_9FC4_FB98AB602DA6_.wvu.Rows" localSheetId="8" hidden="1">'WB001-A'!$78:$65537</definedName>
    <definedName name="Z_2FACC61F_0CCB_4F9A_9FC4_FB98AB602DA6_.wvu.Rows" localSheetId="9" hidden="1">'WB002-A'!$102:$65550</definedName>
    <definedName name="Z_2FACC61F_0CCB_4F9A_9FC4_FB98AB602DA6_.wvu.Rows" localSheetId="10" hidden="1">'WB002-B'!$64:$65541</definedName>
    <definedName name="Z_2FACC61F_0CCB_4F9A_9FC4_FB98AB602DA6_.wvu.Rows" localSheetId="11" hidden="1">'WB002-C'!$55:$65541</definedName>
    <definedName name="Z_2FACC61F_0CCB_4F9A_9FC4_FB98AB602DA6_.wvu.Rows" localSheetId="12" hidden="1">'WB002-D'!$54:$65541</definedName>
    <definedName name="Z_2FACC61F_0CCB_4F9A_9FC4_FB98AB602DA6_.wvu.Rows" localSheetId="13" hidden="1">'WB002-E'!$70:$65541,'WB002-E'!#REF!</definedName>
    <definedName name="Z_2FACC61F_0CCB_4F9A_9FC4_FB98AB602DA6_.wvu.Rows" localSheetId="14" hidden="1">'WB002-F'!$37:$65538</definedName>
    <definedName name="Z_2FACC61F_0CCB_4F9A_9FC4_FB98AB602DA6_.wvu.Rows" localSheetId="15" hidden="1">'WB003-A'!$93:$65550</definedName>
    <definedName name="Z_2FACC61F_0CCB_4F9A_9FC4_FB98AB602DA6_.wvu.Rows" localSheetId="16" hidden="1">'WB003-B'!$61:$65542,'WB003-B'!$59:$60</definedName>
    <definedName name="Z_2FACC61F_0CCB_4F9A_9FC4_FB98AB602DA6_.wvu.Rows" localSheetId="17" hidden="1">'WB003-C'!$52:$65541</definedName>
    <definedName name="Z_2FACC61F_0CCB_4F9A_9FC4_FB98AB602DA6_.wvu.Rows" localSheetId="18" hidden="1">'WB003-D'!$65:$65541</definedName>
    <definedName name="Z_2FACC61F_0CCB_4F9A_9FC4_FB98AB602DA6_.wvu.Rows" localSheetId="19" hidden="1">'WB003-E'!$36:$65538</definedName>
    <definedName name="Z_2FACC61F_0CCB_4F9A_9FC4_FB98AB602DA6_.wvu.Rows" localSheetId="20" hidden="1">'WB005-A'!$106:$65550</definedName>
    <definedName name="Z_2FACC61F_0CCB_4F9A_9FC4_FB98AB602DA6_.wvu.Rows" localSheetId="21" hidden="1">'WB005-B'!$65:$65541</definedName>
    <definedName name="Z_2FACC61F_0CCB_4F9A_9FC4_FB98AB602DA6_.wvu.Rows" localSheetId="22" hidden="1">'WB005-C'!$56:$65541</definedName>
    <definedName name="Z_2FACC61F_0CCB_4F9A_9FC4_FB98AB602DA6_.wvu.Rows" localSheetId="23" hidden="1">'WB005-D'!$52:$65541</definedName>
    <definedName name="Z_2FACC61F_0CCB_4F9A_9FC4_FB98AB602DA6_.wvu.Rows" localSheetId="24" hidden="1">'WB005-E'!$60:$65541,'WB005-E'!$58:$59</definedName>
    <definedName name="Z_2FACC61F_0CCB_4F9A_9FC4_FB98AB602DA6_.wvu.Rows" localSheetId="25" hidden="1">'WB005-F'!$37:$65538</definedName>
    <definedName name="Z_2FACC61F_0CCB_4F9A_9FC4_FB98AB602DA6_.wvu.Rows" localSheetId="26" hidden="1">'WB006-A'!$97:$65550</definedName>
    <definedName name="Z_2FACC61F_0CCB_4F9A_9FC4_FB98AB602DA6_.wvu.Rows" localSheetId="27" hidden="1">'WB006-B'!#REF!</definedName>
    <definedName name="Z_2FACC61F_0CCB_4F9A_9FC4_FB98AB602DA6_.wvu.Rows" localSheetId="28" hidden="1">'WB007-A'!#REF!,'WB007-A'!#REF!</definedName>
    <definedName name="Z_2FACC61F_0CCB_4F9A_9FC4_FB98AB602DA6_.wvu.Rows" localSheetId="29" hidden="1">'WB007-B'!#REF!</definedName>
    <definedName name="Z_2FACC61F_0CCB_4F9A_9FC4_FB98AB602DA6_.wvu.Rows" localSheetId="4" hidden="1">'WBSYS-A'!$60:$65536</definedName>
    <definedName name="Z_2FACC61F_0CCB_4F9A_9FC4_FB98AB602DA6_.wvu.Rows" localSheetId="5" hidden="1">'WBSYS-B'!$27:$65536</definedName>
    <definedName name="Z_2FACC61F_0CCB_4F9A_9FC4_FB98AB602DA6_.wvu.Rows" localSheetId="6" hidden="1">'WBSYS-C'!$59:$65536</definedName>
    <definedName name="Z_41A8ADCC_2507_4752_A3EE_F762BBC19AE1_.wvu.Cols" localSheetId="2" hidden="1">TOV!$G:$G</definedName>
    <definedName name="Z_41A8ADCC_2507_4752_A3EE_F762BBC19AE1_.wvu.Cols" localSheetId="8" hidden="1">'WB001-A'!$P:$IV</definedName>
    <definedName name="Z_41A8ADCC_2507_4752_A3EE_F762BBC19AE1_.wvu.Cols" localSheetId="9" hidden="1">'WB002-A'!$P:$IV</definedName>
    <definedName name="Z_41A8ADCC_2507_4752_A3EE_F762BBC19AE1_.wvu.Cols" localSheetId="10" hidden="1">'WB002-B'!$P:$IV</definedName>
    <definedName name="Z_41A8ADCC_2507_4752_A3EE_F762BBC19AE1_.wvu.Cols" localSheetId="11" hidden="1">'WB002-C'!$P:$IV</definedName>
    <definedName name="Z_41A8ADCC_2507_4752_A3EE_F762BBC19AE1_.wvu.Cols" localSheetId="12" hidden="1">'WB002-D'!$P:$IV</definedName>
    <definedName name="Z_41A8ADCC_2507_4752_A3EE_F762BBC19AE1_.wvu.Cols" localSheetId="13" hidden="1">'WB002-E'!$P:$IV</definedName>
    <definedName name="Z_41A8ADCC_2507_4752_A3EE_F762BBC19AE1_.wvu.Cols" localSheetId="14" hidden="1">'WB002-F'!$P:$IV</definedName>
    <definedName name="Z_41A8ADCC_2507_4752_A3EE_F762BBC19AE1_.wvu.Cols" localSheetId="15" hidden="1">'WB003-A'!$P:$IV</definedName>
    <definedName name="Z_41A8ADCC_2507_4752_A3EE_F762BBC19AE1_.wvu.Cols" localSheetId="16" hidden="1">'WB003-B'!$P:$IV</definedName>
    <definedName name="Z_41A8ADCC_2507_4752_A3EE_F762BBC19AE1_.wvu.Cols" localSheetId="17" hidden="1">'WB003-C'!$P:$IV</definedName>
    <definedName name="Z_41A8ADCC_2507_4752_A3EE_F762BBC19AE1_.wvu.Cols" localSheetId="18" hidden="1">'WB003-D'!$P:$IV</definedName>
    <definedName name="Z_41A8ADCC_2507_4752_A3EE_F762BBC19AE1_.wvu.Cols" localSheetId="19" hidden="1">'WB003-E'!$P:$IV</definedName>
    <definedName name="Z_41A8ADCC_2507_4752_A3EE_F762BBC19AE1_.wvu.Cols" localSheetId="20" hidden="1">'WB005-A'!$P:$IV</definedName>
    <definedName name="Z_41A8ADCC_2507_4752_A3EE_F762BBC19AE1_.wvu.Cols" localSheetId="21" hidden="1">'WB005-B'!$P:$IV</definedName>
    <definedName name="Z_41A8ADCC_2507_4752_A3EE_F762BBC19AE1_.wvu.Cols" localSheetId="22" hidden="1">'WB005-C'!$P:$IV</definedName>
    <definedName name="Z_41A8ADCC_2507_4752_A3EE_F762BBC19AE1_.wvu.Cols" localSheetId="23" hidden="1">'WB005-D'!$P:$IV</definedName>
    <definedName name="Z_41A8ADCC_2507_4752_A3EE_F762BBC19AE1_.wvu.Cols" localSheetId="24" hidden="1">'WB005-E'!$P:$IV</definedName>
    <definedName name="Z_41A8ADCC_2507_4752_A3EE_F762BBC19AE1_.wvu.Cols" localSheetId="25" hidden="1">'WB005-F'!$P:$IV</definedName>
    <definedName name="Z_41A8ADCC_2507_4752_A3EE_F762BBC19AE1_.wvu.Cols" localSheetId="26" hidden="1">'WB006-A'!$P:$IV</definedName>
    <definedName name="Z_41A8ADCC_2507_4752_A3EE_F762BBC19AE1_.wvu.Cols" localSheetId="27" hidden="1">'WB006-B'!$P:$IV</definedName>
    <definedName name="Z_41A8ADCC_2507_4752_A3EE_F762BBC19AE1_.wvu.Cols" localSheetId="28" hidden="1">'WB007-A'!$P:$IV</definedName>
    <definedName name="Z_41A8ADCC_2507_4752_A3EE_F762BBC19AE1_.wvu.Cols" localSheetId="29" hidden="1">'WB007-B'!$P:$IV</definedName>
    <definedName name="Z_41A8ADCC_2507_4752_A3EE_F762BBC19AE1_.wvu.Cols" localSheetId="4" hidden="1">'WBSYS-A'!$P:$IV</definedName>
    <definedName name="Z_41A8ADCC_2507_4752_A3EE_F762BBC19AE1_.wvu.Cols" localSheetId="5" hidden="1">'WBSYS-B'!$P:$IV</definedName>
    <definedName name="Z_41A8ADCC_2507_4752_A3EE_F762BBC19AE1_.wvu.Cols" localSheetId="6" hidden="1">'WBSYS-C'!$O:$IV</definedName>
    <definedName name="Z_41A8ADCC_2507_4752_A3EE_F762BBC19AE1_.wvu.PrintArea" localSheetId="2" hidden="1">TOV!$A$1:$F$218</definedName>
    <definedName name="Z_41A8ADCC_2507_4752_A3EE_F762BBC19AE1_.wvu.Rows" localSheetId="1" hidden="1">System!$1:$1048576,System!$1:$1048576</definedName>
    <definedName name="Z_41A8ADCC_2507_4752_A3EE_F762BBC19AE1_.wvu.Rows" localSheetId="8" hidden="1">'WB001-A'!$78:$65537</definedName>
    <definedName name="Z_41A8ADCC_2507_4752_A3EE_F762BBC19AE1_.wvu.Rows" localSheetId="9" hidden="1">'WB002-A'!$102:$65550</definedName>
    <definedName name="Z_41A8ADCC_2507_4752_A3EE_F762BBC19AE1_.wvu.Rows" localSheetId="10" hidden="1">'WB002-B'!$64:$65541</definedName>
    <definedName name="Z_41A8ADCC_2507_4752_A3EE_F762BBC19AE1_.wvu.Rows" localSheetId="11" hidden="1">'WB002-C'!$55:$65541</definedName>
    <definedName name="Z_41A8ADCC_2507_4752_A3EE_F762BBC19AE1_.wvu.Rows" localSheetId="12" hidden="1">'WB002-D'!$54:$65541</definedName>
    <definedName name="Z_41A8ADCC_2507_4752_A3EE_F762BBC19AE1_.wvu.Rows" localSheetId="13" hidden="1">'WB002-E'!$70:$65541,'WB002-E'!#REF!</definedName>
    <definedName name="Z_41A8ADCC_2507_4752_A3EE_F762BBC19AE1_.wvu.Rows" localSheetId="14" hidden="1">'WB002-F'!$37:$65538</definedName>
    <definedName name="Z_41A8ADCC_2507_4752_A3EE_F762BBC19AE1_.wvu.Rows" localSheetId="15" hidden="1">'WB003-A'!$93:$65550</definedName>
    <definedName name="Z_41A8ADCC_2507_4752_A3EE_F762BBC19AE1_.wvu.Rows" localSheetId="16" hidden="1">'WB003-B'!$61:$65542,'WB003-B'!$59:$60</definedName>
    <definedName name="Z_41A8ADCC_2507_4752_A3EE_F762BBC19AE1_.wvu.Rows" localSheetId="17" hidden="1">'WB003-C'!$52:$65541</definedName>
    <definedName name="Z_41A8ADCC_2507_4752_A3EE_F762BBC19AE1_.wvu.Rows" localSheetId="18" hidden="1">'WB003-D'!$65:$65541</definedName>
    <definedName name="Z_41A8ADCC_2507_4752_A3EE_F762BBC19AE1_.wvu.Rows" localSheetId="19" hidden="1">'WB003-E'!$36:$65538</definedName>
    <definedName name="Z_41A8ADCC_2507_4752_A3EE_F762BBC19AE1_.wvu.Rows" localSheetId="20" hidden="1">'WB005-A'!$106:$65550</definedName>
    <definedName name="Z_41A8ADCC_2507_4752_A3EE_F762BBC19AE1_.wvu.Rows" localSheetId="21" hidden="1">'WB005-B'!$65:$65541</definedName>
    <definedName name="Z_41A8ADCC_2507_4752_A3EE_F762BBC19AE1_.wvu.Rows" localSheetId="22" hidden="1">'WB005-C'!$56:$65541</definedName>
    <definedName name="Z_41A8ADCC_2507_4752_A3EE_F762BBC19AE1_.wvu.Rows" localSheetId="23" hidden="1">'WB005-D'!$52:$65541</definedName>
    <definedName name="Z_41A8ADCC_2507_4752_A3EE_F762BBC19AE1_.wvu.Rows" localSheetId="24" hidden="1">'WB005-E'!$60:$65541,'WB005-E'!$58:$59</definedName>
    <definedName name="Z_41A8ADCC_2507_4752_A3EE_F762BBC19AE1_.wvu.Rows" localSheetId="25" hidden="1">'WB005-F'!$37:$65538</definedName>
    <definedName name="Z_41A8ADCC_2507_4752_A3EE_F762BBC19AE1_.wvu.Rows" localSheetId="26" hidden="1">'WB006-A'!$97:$65550</definedName>
    <definedName name="Z_41A8ADCC_2507_4752_A3EE_F762BBC19AE1_.wvu.Rows" localSheetId="27" hidden="1">'WB006-B'!#REF!</definedName>
    <definedName name="Z_41A8ADCC_2507_4752_A3EE_F762BBC19AE1_.wvu.Rows" localSheetId="28" hidden="1">'WB007-A'!#REF!,'WB007-A'!#REF!</definedName>
    <definedName name="Z_41A8ADCC_2507_4752_A3EE_F762BBC19AE1_.wvu.Rows" localSheetId="29" hidden="1">'WB007-B'!#REF!</definedName>
    <definedName name="Z_41A8ADCC_2507_4752_A3EE_F762BBC19AE1_.wvu.Rows" localSheetId="4" hidden="1">'WBSYS-A'!$60:$65536</definedName>
    <definedName name="Z_41A8ADCC_2507_4752_A3EE_F762BBC19AE1_.wvu.Rows" localSheetId="5" hidden="1">'WBSYS-B'!$27:$65536</definedName>
    <definedName name="Z_41A8ADCC_2507_4752_A3EE_F762BBC19AE1_.wvu.Rows" localSheetId="6" hidden="1">'WBSYS-C'!$59:$65536</definedName>
    <definedName name="Z_4CDCC75F_9EF8_4C61_98C8_402ABB879AE7_.wvu.Cols" localSheetId="8" hidden="1">'WB001-A'!$P:$IV</definedName>
    <definedName name="Z_4CDCC75F_9EF8_4C61_98C8_402ABB879AE7_.wvu.Cols" localSheetId="9" hidden="1">'WB002-A'!$P:$IV</definedName>
    <definedName name="Z_4CDCC75F_9EF8_4C61_98C8_402ABB879AE7_.wvu.Cols" localSheetId="10" hidden="1">'WB002-B'!$P:$IV</definedName>
    <definedName name="Z_4CDCC75F_9EF8_4C61_98C8_402ABB879AE7_.wvu.Cols" localSheetId="11" hidden="1">'WB002-C'!$P:$IV</definedName>
    <definedName name="Z_4CDCC75F_9EF8_4C61_98C8_402ABB879AE7_.wvu.Cols" localSheetId="12" hidden="1">'WB002-D'!$P:$IV</definedName>
    <definedName name="Z_4CDCC75F_9EF8_4C61_98C8_402ABB879AE7_.wvu.Cols" localSheetId="13" hidden="1">'WB002-E'!$P:$IV</definedName>
    <definedName name="Z_4CDCC75F_9EF8_4C61_98C8_402ABB879AE7_.wvu.Cols" localSheetId="14" hidden="1">'WB002-F'!$P:$IV</definedName>
    <definedName name="Z_4CDCC75F_9EF8_4C61_98C8_402ABB879AE7_.wvu.Cols" localSheetId="15" hidden="1">'WB003-A'!$P:$IV</definedName>
    <definedName name="Z_4CDCC75F_9EF8_4C61_98C8_402ABB879AE7_.wvu.Cols" localSheetId="16" hidden="1">'WB003-B'!$P:$IV</definedName>
    <definedName name="Z_4CDCC75F_9EF8_4C61_98C8_402ABB879AE7_.wvu.Cols" localSheetId="17" hidden="1">'WB003-C'!$P:$IV</definedName>
    <definedName name="Z_4CDCC75F_9EF8_4C61_98C8_402ABB879AE7_.wvu.Cols" localSheetId="18" hidden="1">'WB003-D'!$P:$IV</definedName>
    <definedName name="Z_4CDCC75F_9EF8_4C61_98C8_402ABB879AE7_.wvu.Cols" localSheetId="19" hidden="1">'WB003-E'!$P:$IV</definedName>
    <definedName name="Z_4CDCC75F_9EF8_4C61_98C8_402ABB879AE7_.wvu.Cols" localSheetId="20" hidden="1">'WB005-A'!$P:$IV</definedName>
    <definedName name="Z_4CDCC75F_9EF8_4C61_98C8_402ABB879AE7_.wvu.Cols" localSheetId="21" hidden="1">'WB005-B'!$P:$IV</definedName>
    <definedName name="Z_4CDCC75F_9EF8_4C61_98C8_402ABB879AE7_.wvu.Cols" localSheetId="22" hidden="1">'WB005-C'!$P:$IV</definedName>
    <definedName name="Z_4CDCC75F_9EF8_4C61_98C8_402ABB879AE7_.wvu.Cols" localSheetId="23" hidden="1">'WB005-D'!$P:$IV</definedName>
    <definedName name="Z_4CDCC75F_9EF8_4C61_98C8_402ABB879AE7_.wvu.Cols" localSheetId="24" hidden="1">'WB005-E'!$P:$IV</definedName>
    <definedName name="Z_4CDCC75F_9EF8_4C61_98C8_402ABB879AE7_.wvu.Cols" localSheetId="25" hidden="1">'WB005-F'!$P:$IV</definedName>
    <definedName name="Z_4CDCC75F_9EF8_4C61_98C8_402ABB879AE7_.wvu.Cols" localSheetId="26" hidden="1">'WB006-A'!$P:$IV</definedName>
    <definedName name="Z_4CDCC75F_9EF8_4C61_98C8_402ABB879AE7_.wvu.Cols" localSheetId="27" hidden="1">'WB006-B'!$P:$IV</definedName>
    <definedName name="Z_4CDCC75F_9EF8_4C61_98C8_402ABB879AE7_.wvu.Cols" localSheetId="28" hidden="1">'WB007-A'!$P:$IV</definedName>
    <definedName name="Z_4CDCC75F_9EF8_4C61_98C8_402ABB879AE7_.wvu.Cols" localSheetId="29" hidden="1">'WB007-B'!$P:$IV</definedName>
    <definedName name="Z_4CDCC75F_9EF8_4C61_98C8_402ABB879AE7_.wvu.Cols" localSheetId="4" hidden="1">'WBSYS-A'!$P:$IV</definedName>
    <definedName name="Z_4CDCC75F_9EF8_4C61_98C8_402ABB879AE7_.wvu.Cols" localSheetId="5" hidden="1">'WBSYS-B'!$P:$IV</definedName>
    <definedName name="Z_4CDCC75F_9EF8_4C61_98C8_402ABB879AE7_.wvu.Cols" localSheetId="6" hidden="1">'WBSYS-C'!$O:$IV</definedName>
    <definedName name="Z_4CDCC75F_9EF8_4C61_98C8_402ABB879AE7_.wvu.PrintArea" localSheetId="2" hidden="1">TOV!$A$1:$F$218</definedName>
    <definedName name="Z_4CDCC75F_9EF8_4C61_98C8_402ABB879AE7_.wvu.Rows" localSheetId="1" hidden="1">System!$1:$1048576,System!$1:$1048576</definedName>
    <definedName name="Z_4CDCC75F_9EF8_4C61_98C8_402ABB879AE7_.wvu.Rows" localSheetId="8" hidden="1">'WB001-A'!$78:$65537</definedName>
    <definedName name="Z_4CDCC75F_9EF8_4C61_98C8_402ABB879AE7_.wvu.Rows" localSheetId="9" hidden="1">'WB002-A'!$102:$65550</definedName>
    <definedName name="Z_4CDCC75F_9EF8_4C61_98C8_402ABB879AE7_.wvu.Rows" localSheetId="10" hidden="1">'WB002-B'!$64:$65541</definedName>
    <definedName name="Z_4CDCC75F_9EF8_4C61_98C8_402ABB879AE7_.wvu.Rows" localSheetId="11" hidden="1">'WB002-C'!$55:$65541</definedName>
    <definedName name="Z_4CDCC75F_9EF8_4C61_98C8_402ABB879AE7_.wvu.Rows" localSheetId="12" hidden="1">'WB002-D'!$54:$65541</definedName>
    <definedName name="Z_4CDCC75F_9EF8_4C61_98C8_402ABB879AE7_.wvu.Rows" localSheetId="13" hidden="1">'WB002-E'!$70:$65541,'WB002-E'!#REF!</definedName>
    <definedName name="Z_4CDCC75F_9EF8_4C61_98C8_402ABB879AE7_.wvu.Rows" localSheetId="14" hidden="1">'WB002-F'!$37:$65538</definedName>
    <definedName name="Z_4CDCC75F_9EF8_4C61_98C8_402ABB879AE7_.wvu.Rows" localSheetId="15" hidden="1">'WB003-A'!$93:$65550</definedName>
    <definedName name="Z_4CDCC75F_9EF8_4C61_98C8_402ABB879AE7_.wvu.Rows" localSheetId="16" hidden="1">'WB003-B'!$61:$65542,'WB003-B'!$59:$60</definedName>
    <definedName name="Z_4CDCC75F_9EF8_4C61_98C8_402ABB879AE7_.wvu.Rows" localSheetId="17" hidden="1">'WB003-C'!$52:$65541</definedName>
    <definedName name="Z_4CDCC75F_9EF8_4C61_98C8_402ABB879AE7_.wvu.Rows" localSheetId="18" hidden="1">'WB003-D'!$65:$65541</definedName>
    <definedName name="Z_4CDCC75F_9EF8_4C61_98C8_402ABB879AE7_.wvu.Rows" localSheetId="19" hidden="1">'WB003-E'!$36:$65538</definedName>
    <definedName name="Z_4CDCC75F_9EF8_4C61_98C8_402ABB879AE7_.wvu.Rows" localSheetId="20" hidden="1">'WB005-A'!$106:$65550</definedName>
    <definedName name="Z_4CDCC75F_9EF8_4C61_98C8_402ABB879AE7_.wvu.Rows" localSheetId="21" hidden="1">'WB005-B'!$65:$65541</definedName>
    <definedName name="Z_4CDCC75F_9EF8_4C61_98C8_402ABB879AE7_.wvu.Rows" localSheetId="22" hidden="1">'WB005-C'!$56:$65541</definedName>
    <definedName name="Z_4CDCC75F_9EF8_4C61_98C8_402ABB879AE7_.wvu.Rows" localSheetId="23" hidden="1">'WB005-D'!$52:$65541</definedName>
    <definedName name="Z_4CDCC75F_9EF8_4C61_98C8_402ABB879AE7_.wvu.Rows" localSheetId="24" hidden="1">'WB005-E'!$60:$65541,'WB005-E'!$58:$59</definedName>
    <definedName name="Z_4CDCC75F_9EF8_4C61_98C8_402ABB879AE7_.wvu.Rows" localSheetId="25" hidden="1">'WB005-F'!$37:$65538</definedName>
    <definedName name="Z_4CDCC75F_9EF8_4C61_98C8_402ABB879AE7_.wvu.Rows" localSheetId="26" hidden="1">'WB006-A'!$97:$65550</definedName>
    <definedName name="Z_4CDCC75F_9EF8_4C61_98C8_402ABB879AE7_.wvu.Rows" localSheetId="27" hidden="1">'WB006-B'!#REF!</definedName>
    <definedName name="Z_4CDCC75F_9EF8_4C61_98C8_402ABB879AE7_.wvu.Rows" localSheetId="28" hidden="1">'WB007-A'!#REF!,'WB007-A'!#REF!</definedName>
    <definedName name="Z_4CDCC75F_9EF8_4C61_98C8_402ABB879AE7_.wvu.Rows" localSheetId="29" hidden="1">'WB007-B'!#REF!</definedName>
    <definedName name="Z_4CDCC75F_9EF8_4C61_98C8_402ABB879AE7_.wvu.Rows" localSheetId="4" hidden="1">'WBSYS-A'!$62:$65536</definedName>
    <definedName name="Z_4CDCC75F_9EF8_4C61_98C8_402ABB879AE7_.wvu.Rows" localSheetId="5" hidden="1">'WBSYS-B'!$27:$65536</definedName>
    <definedName name="Z_4CDCC75F_9EF8_4C61_98C8_402ABB879AE7_.wvu.Rows" localSheetId="6" hidden="1">'WBSYS-C'!$59:$65536</definedName>
    <definedName name="Z_61CD6FD2_F6DE_422C_B544_3D388865927F_.wvu.Cols" localSheetId="8" hidden="1">'WB001-A'!$P:$IV</definedName>
    <definedName name="Z_61CD6FD2_F6DE_422C_B544_3D388865927F_.wvu.Cols" localSheetId="9" hidden="1">'WB002-A'!$P:$IV</definedName>
    <definedName name="Z_61CD6FD2_F6DE_422C_B544_3D388865927F_.wvu.Cols" localSheetId="10" hidden="1">'WB002-B'!$P:$IV</definedName>
    <definedName name="Z_61CD6FD2_F6DE_422C_B544_3D388865927F_.wvu.Cols" localSheetId="11" hidden="1">'WB002-C'!$P:$IV</definedName>
    <definedName name="Z_61CD6FD2_F6DE_422C_B544_3D388865927F_.wvu.Cols" localSheetId="12" hidden="1">'WB002-D'!$P:$IV</definedName>
    <definedName name="Z_61CD6FD2_F6DE_422C_B544_3D388865927F_.wvu.Cols" localSheetId="13" hidden="1">'WB002-E'!$P:$IV</definedName>
    <definedName name="Z_61CD6FD2_F6DE_422C_B544_3D388865927F_.wvu.Cols" localSheetId="14" hidden="1">'WB002-F'!$P:$IV</definedName>
    <definedName name="Z_61CD6FD2_F6DE_422C_B544_3D388865927F_.wvu.Cols" localSheetId="15" hidden="1">'WB003-A'!$P:$IV</definedName>
    <definedName name="Z_61CD6FD2_F6DE_422C_B544_3D388865927F_.wvu.Cols" localSheetId="16" hidden="1">'WB003-B'!$P:$IV</definedName>
    <definedName name="Z_61CD6FD2_F6DE_422C_B544_3D388865927F_.wvu.Cols" localSheetId="17" hidden="1">'WB003-C'!$P:$IV</definedName>
    <definedName name="Z_61CD6FD2_F6DE_422C_B544_3D388865927F_.wvu.Cols" localSheetId="18" hidden="1">'WB003-D'!$P:$IV</definedName>
    <definedName name="Z_61CD6FD2_F6DE_422C_B544_3D388865927F_.wvu.Cols" localSheetId="19" hidden="1">'WB003-E'!$P:$IV</definedName>
    <definedName name="Z_61CD6FD2_F6DE_422C_B544_3D388865927F_.wvu.Cols" localSheetId="20" hidden="1">'WB005-A'!$P:$IV</definedName>
    <definedName name="Z_61CD6FD2_F6DE_422C_B544_3D388865927F_.wvu.Cols" localSheetId="21" hidden="1">'WB005-B'!$P:$IV</definedName>
    <definedName name="Z_61CD6FD2_F6DE_422C_B544_3D388865927F_.wvu.Cols" localSheetId="22" hidden="1">'WB005-C'!$P:$IV</definedName>
    <definedName name="Z_61CD6FD2_F6DE_422C_B544_3D388865927F_.wvu.Cols" localSheetId="23" hidden="1">'WB005-D'!$P:$IV</definedName>
    <definedName name="Z_61CD6FD2_F6DE_422C_B544_3D388865927F_.wvu.Cols" localSheetId="24" hidden="1">'WB005-E'!$P:$IV</definedName>
    <definedName name="Z_61CD6FD2_F6DE_422C_B544_3D388865927F_.wvu.Cols" localSheetId="25" hidden="1">'WB005-F'!$P:$IV</definedName>
    <definedName name="Z_61CD6FD2_F6DE_422C_B544_3D388865927F_.wvu.Cols" localSheetId="26" hidden="1">'WB006-A'!$P:$IV</definedName>
    <definedName name="Z_61CD6FD2_F6DE_422C_B544_3D388865927F_.wvu.Cols" localSheetId="27" hidden="1">'WB006-B'!$P:$IV</definedName>
    <definedName name="Z_61CD6FD2_F6DE_422C_B544_3D388865927F_.wvu.Cols" localSheetId="28" hidden="1">'WB007-A'!$P:$IV</definedName>
    <definedName name="Z_61CD6FD2_F6DE_422C_B544_3D388865927F_.wvu.Cols" localSheetId="29" hidden="1">'WB007-B'!$P:$IV</definedName>
    <definedName name="Z_61CD6FD2_F6DE_422C_B544_3D388865927F_.wvu.Cols" localSheetId="4" hidden="1">'WBSYS-A'!$P:$IV</definedName>
    <definedName name="Z_61CD6FD2_F6DE_422C_B544_3D388865927F_.wvu.Cols" localSheetId="5" hidden="1">'WBSYS-B'!$P:$IV</definedName>
    <definedName name="Z_61CD6FD2_F6DE_422C_B544_3D388865927F_.wvu.Cols" localSheetId="6" hidden="1">'WBSYS-C'!$O:$IV</definedName>
    <definedName name="Z_61CD6FD2_F6DE_422C_B544_3D388865927F_.wvu.Rows" localSheetId="1" hidden="1">System!$1:$1048576,System!$1:$1048576</definedName>
    <definedName name="Z_61CD6FD2_F6DE_422C_B544_3D388865927F_.wvu.Rows" localSheetId="8" hidden="1">'WB001-A'!$78:$65537</definedName>
    <definedName name="Z_61CD6FD2_F6DE_422C_B544_3D388865927F_.wvu.Rows" localSheetId="9" hidden="1">'WB002-A'!$102:$65550</definedName>
    <definedName name="Z_61CD6FD2_F6DE_422C_B544_3D388865927F_.wvu.Rows" localSheetId="10" hidden="1">'WB002-B'!$64:$65541</definedName>
    <definedName name="Z_61CD6FD2_F6DE_422C_B544_3D388865927F_.wvu.Rows" localSheetId="11" hidden="1">'WB002-C'!$55:$65541</definedName>
    <definedName name="Z_61CD6FD2_F6DE_422C_B544_3D388865927F_.wvu.Rows" localSheetId="12" hidden="1">'WB002-D'!$54:$65541</definedName>
    <definedName name="Z_61CD6FD2_F6DE_422C_B544_3D388865927F_.wvu.Rows" localSheetId="13" hidden="1">'WB002-E'!$70:$65541,'WB002-E'!#REF!</definedName>
    <definedName name="Z_61CD6FD2_F6DE_422C_B544_3D388865927F_.wvu.Rows" localSheetId="14" hidden="1">'WB002-F'!$37:$65538</definedName>
    <definedName name="Z_61CD6FD2_F6DE_422C_B544_3D388865927F_.wvu.Rows" localSheetId="15" hidden="1">'WB003-A'!$93:$65550</definedName>
    <definedName name="Z_61CD6FD2_F6DE_422C_B544_3D388865927F_.wvu.Rows" localSheetId="16" hidden="1">'WB003-B'!$61:$65542,'WB003-B'!$59:$60</definedName>
    <definedName name="Z_61CD6FD2_F6DE_422C_B544_3D388865927F_.wvu.Rows" localSheetId="17" hidden="1">'WB003-C'!$52:$65541</definedName>
    <definedName name="Z_61CD6FD2_F6DE_422C_B544_3D388865927F_.wvu.Rows" localSheetId="18" hidden="1">'WB003-D'!$65:$65541</definedName>
    <definedName name="Z_61CD6FD2_F6DE_422C_B544_3D388865927F_.wvu.Rows" localSheetId="19" hidden="1">'WB003-E'!$36:$65538</definedName>
    <definedName name="Z_61CD6FD2_F6DE_422C_B544_3D388865927F_.wvu.Rows" localSheetId="20" hidden="1">'WB005-A'!$106:$65550</definedName>
    <definedName name="Z_61CD6FD2_F6DE_422C_B544_3D388865927F_.wvu.Rows" localSheetId="21" hidden="1">'WB005-B'!$65:$65541</definedName>
    <definedName name="Z_61CD6FD2_F6DE_422C_B544_3D388865927F_.wvu.Rows" localSheetId="22" hidden="1">'WB005-C'!$56:$65541</definedName>
    <definedName name="Z_61CD6FD2_F6DE_422C_B544_3D388865927F_.wvu.Rows" localSheetId="23" hidden="1">'WB005-D'!$52:$65541</definedName>
    <definedName name="Z_61CD6FD2_F6DE_422C_B544_3D388865927F_.wvu.Rows" localSheetId="24" hidden="1">'WB005-E'!$60:$65541,'WB005-E'!$58:$59</definedName>
    <definedName name="Z_61CD6FD2_F6DE_422C_B544_3D388865927F_.wvu.Rows" localSheetId="25" hidden="1">'WB005-F'!$37:$65538</definedName>
    <definedName name="Z_61CD6FD2_F6DE_422C_B544_3D388865927F_.wvu.Rows" localSheetId="26" hidden="1">'WB006-A'!$97:$65550</definedName>
    <definedName name="Z_61CD6FD2_F6DE_422C_B544_3D388865927F_.wvu.Rows" localSheetId="27" hidden="1">'WB006-B'!#REF!</definedName>
    <definedName name="Z_61CD6FD2_F6DE_422C_B544_3D388865927F_.wvu.Rows" localSheetId="28" hidden="1">'WB007-A'!#REF!,'WB007-A'!#REF!</definedName>
    <definedName name="Z_61CD6FD2_F6DE_422C_B544_3D388865927F_.wvu.Rows" localSheetId="29" hidden="1">'WB007-B'!#REF!</definedName>
    <definedName name="Z_61CD6FD2_F6DE_422C_B544_3D388865927F_.wvu.Rows" localSheetId="4" hidden="1">'WBSYS-A'!$60:$65536</definedName>
    <definedName name="Z_61CD6FD2_F6DE_422C_B544_3D388865927F_.wvu.Rows" localSheetId="5" hidden="1">'WBSYS-B'!$27:$65536</definedName>
    <definedName name="Z_61CD6FD2_F6DE_422C_B544_3D388865927F_.wvu.Rows" localSheetId="6" hidden="1">'WBSYS-C'!$59:$65536</definedName>
    <definedName name="Z_B9B8C2DC_3363_4EAD_9396_44349DABBC4D_.wvu.Cols" localSheetId="8" hidden="1">'WB001-A'!$P:$IV</definedName>
    <definedName name="Z_B9B8C2DC_3363_4EAD_9396_44349DABBC4D_.wvu.Cols" localSheetId="9" hidden="1">'WB002-A'!$P:$IV</definedName>
    <definedName name="Z_B9B8C2DC_3363_4EAD_9396_44349DABBC4D_.wvu.Cols" localSheetId="10" hidden="1">'WB002-B'!$P:$IV</definedName>
    <definedName name="Z_B9B8C2DC_3363_4EAD_9396_44349DABBC4D_.wvu.Cols" localSheetId="11" hidden="1">'WB002-C'!$P:$IV</definedName>
    <definedName name="Z_B9B8C2DC_3363_4EAD_9396_44349DABBC4D_.wvu.Cols" localSheetId="12" hidden="1">'WB002-D'!$P:$IV</definedName>
    <definedName name="Z_B9B8C2DC_3363_4EAD_9396_44349DABBC4D_.wvu.Cols" localSheetId="13" hidden="1">'WB002-E'!$P:$IV</definedName>
    <definedName name="Z_B9B8C2DC_3363_4EAD_9396_44349DABBC4D_.wvu.Cols" localSheetId="14" hidden="1">'WB002-F'!$P:$IV</definedName>
    <definedName name="Z_B9B8C2DC_3363_4EAD_9396_44349DABBC4D_.wvu.Cols" localSheetId="15" hidden="1">'WB003-A'!$P:$IV</definedName>
    <definedName name="Z_B9B8C2DC_3363_4EAD_9396_44349DABBC4D_.wvu.Cols" localSheetId="16" hidden="1">'WB003-B'!$P:$IV</definedName>
    <definedName name="Z_B9B8C2DC_3363_4EAD_9396_44349DABBC4D_.wvu.Cols" localSheetId="17" hidden="1">'WB003-C'!$P:$IV</definedName>
    <definedName name="Z_B9B8C2DC_3363_4EAD_9396_44349DABBC4D_.wvu.Cols" localSheetId="18" hidden="1">'WB003-D'!$P:$IV</definedName>
    <definedName name="Z_B9B8C2DC_3363_4EAD_9396_44349DABBC4D_.wvu.Cols" localSheetId="19" hidden="1">'WB003-E'!$P:$IV</definedName>
    <definedName name="Z_B9B8C2DC_3363_4EAD_9396_44349DABBC4D_.wvu.Cols" localSheetId="20" hidden="1">'WB005-A'!$P:$IV</definedName>
    <definedName name="Z_B9B8C2DC_3363_4EAD_9396_44349DABBC4D_.wvu.Cols" localSheetId="21" hidden="1">'WB005-B'!$P:$IV</definedName>
    <definedName name="Z_B9B8C2DC_3363_4EAD_9396_44349DABBC4D_.wvu.Cols" localSheetId="22" hidden="1">'WB005-C'!$P:$IV</definedName>
    <definedName name="Z_B9B8C2DC_3363_4EAD_9396_44349DABBC4D_.wvu.Cols" localSheetId="23" hidden="1">'WB005-D'!$P:$IV</definedName>
    <definedName name="Z_B9B8C2DC_3363_4EAD_9396_44349DABBC4D_.wvu.Cols" localSheetId="24" hidden="1">'WB005-E'!$P:$IV</definedName>
    <definedName name="Z_B9B8C2DC_3363_4EAD_9396_44349DABBC4D_.wvu.Cols" localSheetId="25" hidden="1">'WB005-F'!$P:$IV</definedName>
    <definedName name="Z_B9B8C2DC_3363_4EAD_9396_44349DABBC4D_.wvu.Cols" localSheetId="26" hidden="1">'WB006-A'!$P:$IV</definedName>
    <definedName name="Z_B9B8C2DC_3363_4EAD_9396_44349DABBC4D_.wvu.Cols" localSheetId="27" hidden="1">'WB006-B'!$P:$IV</definedName>
    <definedName name="Z_B9B8C2DC_3363_4EAD_9396_44349DABBC4D_.wvu.Cols" localSheetId="28" hidden="1">'WB007-A'!$P:$IV</definedName>
    <definedName name="Z_B9B8C2DC_3363_4EAD_9396_44349DABBC4D_.wvu.Cols" localSheetId="29" hidden="1">'WB007-B'!$P:$IV</definedName>
    <definedName name="Z_B9B8C2DC_3363_4EAD_9396_44349DABBC4D_.wvu.Cols" localSheetId="4" hidden="1">'WBSYS-A'!$P:$IV</definedName>
    <definedName name="Z_B9B8C2DC_3363_4EAD_9396_44349DABBC4D_.wvu.Cols" localSheetId="5" hidden="1">'WBSYS-B'!$P:$IV</definedName>
    <definedName name="Z_B9B8C2DC_3363_4EAD_9396_44349DABBC4D_.wvu.Cols" localSheetId="6" hidden="1">'WBSYS-C'!$O:$IV</definedName>
    <definedName name="Z_B9B8C2DC_3363_4EAD_9396_44349DABBC4D_.wvu.Rows" localSheetId="1" hidden="1">System!$1:$1048576,System!$1:$1048576</definedName>
    <definedName name="Z_B9B8C2DC_3363_4EAD_9396_44349DABBC4D_.wvu.Rows" localSheetId="8" hidden="1">'WB001-A'!$78:$65537</definedName>
    <definedName name="Z_B9B8C2DC_3363_4EAD_9396_44349DABBC4D_.wvu.Rows" localSheetId="9" hidden="1">'WB002-A'!$102:$65550</definedName>
    <definedName name="Z_B9B8C2DC_3363_4EAD_9396_44349DABBC4D_.wvu.Rows" localSheetId="10" hidden="1">'WB002-B'!$64:$65541</definedName>
    <definedName name="Z_B9B8C2DC_3363_4EAD_9396_44349DABBC4D_.wvu.Rows" localSheetId="11" hidden="1">'WB002-C'!$55:$65541</definedName>
    <definedName name="Z_B9B8C2DC_3363_4EAD_9396_44349DABBC4D_.wvu.Rows" localSheetId="12" hidden="1">'WB002-D'!$54:$65541</definedName>
    <definedName name="Z_B9B8C2DC_3363_4EAD_9396_44349DABBC4D_.wvu.Rows" localSheetId="13" hidden="1">'WB002-E'!$70:$65541,'WB002-E'!#REF!</definedName>
    <definedName name="Z_B9B8C2DC_3363_4EAD_9396_44349DABBC4D_.wvu.Rows" localSheetId="14" hidden="1">'WB002-F'!$37:$65538</definedName>
    <definedName name="Z_B9B8C2DC_3363_4EAD_9396_44349DABBC4D_.wvu.Rows" localSheetId="15" hidden="1">'WB003-A'!$93:$65550</definedName>
    <definedName name="Z_B9B8C2DC_3363_4EAD_9396_44349DABBC4D_.wvu.Rows" localSheetId="16" hidden="1">'WB003-B'!$61:$65542,'WB003-B'!$59:$60</definedName>
    <definedName name="Z_B9B8C2DC_3363_4EAD_9396_44349DABBC4D_.wvu.Rows" localSheetId="17" hidden="1">'WB003-C'!$52:$65541</definedName>
    <definedName name="Z_B9B8C2DC_3363_4EAD_9396_44349DABBC4D_.wvu.Rows" localSheetId="18" hidden="1">'WB003-D'!$65:$65541</definedName>
    <definedName name="Z_B9B8C2DC_3363_4EAD_9396_44349DABBC4D_.wvu.Rows" localSheetId="19" hidden="1">'WB003-E'!$36:$65538</definedName>
    <definedName name="Z_B9B8C2DC_3363_4EAD_9396_44349DABBC4D_.wvu.Rows" localSheetId="20" hidden="1">'WB005-A'!$106:$65550</definedName>
    <definedName name="Z_B9B8C2DC_3363_4EAD_9396_44349DABBC4D_.wvu.Rows" localSheetId="21" hidden="1">'WB005-B'!$65:$65541</definedName>
    <definedName name="Z_B9B8C2DC_3363_4EAD_9396_44349DABBC4D_.wvu.Rows" localSheetId="22" hidden="1">'WB005-C'!$56:$65541</definedName>
    <definedName name="Z_B9B8C2DC_3363_4EAD_9396_44349DABBC4D_.wvu.Rows" localSheetId="23" hidden="1">'WB005-D'!$52:$65541</definedName>
    <definedName name="Z_B9B8C2DC_3363_4EAD_9396_44349DABBC4D_.wvu.Rows" localSheetId="24" hidden="1">'WB005-E'!$60:$65541,'WB005-E'!$58:$59</definedName>
    <definedName name="Z_B9B8C2DC_3363_4EAD_9396_44349DABBC4D_.wvu.Rows" localSheetId="25" hidden="1">'WB005-F'!$37:$65538</definedName>
    <definedName name="Z_B9B8C2DC_3363_4EAD_9396_44349DABBC4D_.wvu.Rows" localSheetId="26" hidden="1">'WB006-A'!$97:$65550</definedName>
    <definedName name="Z_B9B8C2DC_3363_4EAD_9396_44349DABBC4D_.wvu.Rows" localSheetId="27" hidden="1">'WB006-B'!#REF!</definedName>
    <definedName name="Z_B9B8C2DC_3363_4EAD_9396_44349DABBC4D_.wvu.Rows" localSheetId="28" hidden="1">'WB007-A'!#REF!,'WB007-A'!#REF!</definedName>
    <definedName name="Z_B9B8C2DC_3363_4EAD_9396_44349DABBC4D_.wvu.Rows" localSheetId="29" hidden="1">'WB007-B'!#REF!</definedName>
    <definedName name="Z_B9B8C2DC_3363_4EAD_9396_44349DABBC4D_.wvu.Rows" localSheetId="4" hidden="1">'WBSYS-A'!$60:$65536</definedName>
    <definedName name="Z_B9B8C2DC_3363_4EAD_9396_44349DABBC4D_.wvu.Rows" localSheetId="5" hidden="1">'WBSYS-B'!$27:$65536</definedName>
    <definedName name="Z_B9B8C2DC_3363_4EAD_9396_44349DABBC4D_.wvu.Rows" localSheetId="6" hidden="1">'WBSYS-C'!$59:$65536</definedName>
  </definedNames>
  <calcPr calcId="191029"/>
  <customWorkbookViews>
    <customWorkbookView name="Mike C. Woolley - Personal View" guid="{41A8ADCC-2507-4752-A3EE-F762BBC19AE1}" mergeInterval="0" personalView="1" maximized="1" windowWidth="1276" windowHeight="852" tabRatio="896" activeSheetId="20"/>
    <customWorkbookView name="sr08 - Personal View" guid="{B9B8C2DC-3363-4EAD-9396-44349DABBC4D}" mergeInterval="0" personalView="1" maximized="1" windowWidth="1020" windowHeight="579" tabRatio="599" activeSheetId="33"/>
    <customWorkbookView name="Johnson - Personal View" guid="{61CD6FD2-F6DE-422C-B544-3D388865927F}" mergeInterval="0" personalView="1" maximized="1" windowWidth="1276" windowHeight="904" activeSheetId="12" showFormulaBar="0" showStatusbar="0" showComments="commIndAndComment"/>
    <customWorkbookView name="  - Personal View" guid="{2FACC61F-0CCB-4F9A-9FC4-FB98AB602DA6}" mergeInterval="0" personalView="1" maximized="1" windowWidth="1276" windowHeight="575" tabRatio="896" activeSheetId="8"/>
    <customWorkbookView name="James N. McDowell - Personal View" guid="{4CDCC75F-9EF8-4C61-98C8-402ABB879AE7}" mergeInterval="0" personalView="1" maximized="1" windowWidth="1676" windowHeight="862" tabRatio="896" activeSheetId="34" showComments="commIndAndComment"/>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6" i="32" l="1"/>
  <c r="J16" i="32" s="1"/>
  <c r="H17" i="32"/>
  <c r="J17" i="32" s="1"/>
  <c r="D16" i="32"/>
  <c r="D17" i="32"/>
  <c r="H16" i="30"/>
  <c r="J16" i="30" s="1"/>
  <c r="H17" i="30"/>
  <c r="J17" i="30" s="1"/>
  <c r="D16" i="30"/>
  <c r="D17" i="30"/>
  <c r="H16" i="24"/>
  <c r="J16" i="24" s="1"/>
  <c r="H17" i="24"/>
  <c r="J17" i="24" s="1"/>
  <c r="D16" i="24"/>
  <c r="D17" i="24"/>
  <c r="H16" i="14"/>
  <c r="J16" i="14" s="1"/>
  <c r="H17" i="14"/>
  <c r="J17" i="14" s="1"/>
  <c r="D16" i="14"/>
  <c r="D17" i="14"/>
  <c r="H17" i="8"/>
  <c r="J17" i="8" s="1"/>
  <c r="H16" i="8"/>
  <c r="J16" i="8" s="1"/>
  <c r="D16" i="8"/>
  <c r="D17" i="8"/>
  <c r="H40" i="24"/>
  <c r="J40" i="24" s="1"/>
  <c r="H27" i="14"/>
  <c r="J27" i="14" s="1"/>
  <c r="H37" i="8"/>
  <c r="J37" i="8" s="1"/>
  <c r="H29" i="32"/>
  <c r="J29" i="32" s="1"/>
  <c r="D29" i="32"/>
  <c r="H29" i="30"/>
  <c r="J29" i="30" s="1"/>
  <c r="D29" i="30"/>
  <c r="D40" i="24"/>
  <c r="D27" i="14"/>
  <c r="D37" i="8"/>
  <c r="O32" i="33" l="1"/>
  <c r="H32" i="33"/>
  <c r="J32" i="33" s="1"/>
  <c r="D32" i="33"/>
  <c r="O31" i="33"/>
  <c r="H31" i="33"/>
  <c r="J31" i="33" s="1"/>
  <c r="D31" i="33"/>
  <c r="O30" i="33"/>
  <c r="H30" i="33"/>
  <c r="J30" i="33" s="1"/>
  <c r="D30" i="33"/>
  <c r="O25" i="33"/>
  <c r="H25" i="33"/>
  <c r="J25" i="33" s="1"/>
  <c r="D25" i="33"/>
  <c r="O24" i="33"/>
  <c r="H24" i="33"/>
  <c r="J24" i="33" s="1"/>
  <c r="D24" i="33"/>
  <c r="O17" i="33"/>
  <c r="H17" i="33"/>
  <c r="J17" i="33" s="1"/>
  <c r="D17" i="33"/>
  <c r="O97" i="32"/>
  <c r="J97" i="32"/>
  <c r="H97" i="32"/>
  <c r="D97" i="32"/>
  <c r="O95" i="32"/>
  <c r="H95" i="32"/>
  <c r="J95" i="32" s="1"/>
  <c r="D95" i="32"/>
  <c r="O92" i="32"/>
  <c r="H92" i="32"/>
  <c r="J92" i="32" s="1"/>
  <c r="D92" i="32"/>
  <c r="O74" i="32"/>
  <c r="H74" i="32"/>
  <c r="J74" i="32" s="1"/>
  <c r="D74" i="32"/>
  <c r="O66" i="32"/>
  <c r="H66" i="32"/>
  <c r="J66" i="32" s="1"/>
  <c r="D66" i="32"/>
  <c r="H19" i="32"/>
  <c r="J19" i="32" s="1"/>
  <c r="D19" i="32"/>
  <c r="H58" i="32"/>
  <c r="J58" i="32" s="1"/>
  <c r="D58" i="32"/>
  <c r="O43" i="32"/>
  <c r="H43" i="32"/>
  <c r="J43" i="32" s="1"/>
  <c r="D43" i="32"/>
  <c r="H30" i="32"/>
  <c r="J30" i="32" s="1"/>
  <c r="D30" i="32"/>
  <c r="H28" i="32"/>
  <c r="J28" i="32" s="1"/>
  <c r="D28" i="32"/>
  <c r="H27" i="32"/>
  <c r="J27" i="32" s="1"/>
  <c r="D27" i="32"/>
  <c r="H26" i="32"/>
  <c r="J26" i="32" s="1"/>
  <c r="D26" i="32"/>
  <c r="O28" i="31"/>
  <c r="H28" i="31"/>
  <c r="J28" i="31" s="1"/>
  <c r="D28" i="31"/>
  <c r="O27" i="31"/>
  <c r="H27" i="31"/>
  <c r="J27" i="31" s="1"/>
  <c r="D27" i="31"/>
  <c r="O22" i="31"/>
  <c r="H22" i="31"/>
  <c r="J22" i="31" s="1"/>
  <c r="D22" i="31"/>
  <c r="O17" i="31"/>
  <c r="H17" i="31"/>
  <c r="J17" i="31" s="1"/>
  <c r="D17" i="31"/>
  <c r="O16" i="31"/>
  <c r="H16" i="31"/>
  <c r="J16" i="31" s="1"/>
  <c r="D16" i="31"/>
  <c r="O79" i="30"/>
  <c r="H79" i="30"/>
  <c r="J79" i="30" s="1"/>
  <c r="D79" i="30"/>
  <c r="O82" i="30"/>
  <c r="J82" i="30"/>
  <c r="H82" i="30"/>
  <c r="D82" i="30"/>
  <c r="O59" i="30"/>
  <c r="H59" i="30"/>
  <c r="J59" i="30" s="1"/>
  <c r="D59" i="30"/>
  <c r="O51" i="30"/>
  <c r="H51" i="30"/>
  <c r="J51" i="30" s="1"/>
  <c r="D51" i="30"/>
  <c r="H21" i="30"/>
  <c r="J21" i="30" s="1"/>
  <c r="D21" i="30"/>
  <c r="H23" i="30"/>
  <c r="J23" i="30" s="1"/>
  <c r="D23" i="30"/>
  <c r="H40" i="30"/>
  <c r="J40" i="30" s="1"/>
  <c r="D40" i="30"/>
  <c r="H30" i="30"/>
  <c r="J30" i="30" s="1"/>
  <c r="D30" i="30"/>
  <c r="H28" i="30"/>
  <c r="J28" i="30" s="1"/>
  <c r="D28" i="30"/>
  <c r="H27" i="30"/>
  <c r="J27" i="30" s="1"/>
  <c r="D27" i="30"/>
  <c r="H26" i="30"/>
  <c r="J26" i="30" s="1"/>
  <c r="D26" i="30"/>
  <c r="O22" i="29"/>
  <c r="J22" i="29"/>
  <c r="H22" i="29"/>
  <c r="D22" i="29"/>
  <c r="O20" i="29"/>
  <c r="H20" i="29"/>
  <c r="J20" i="29" s="1"/>
  <c r="D20" i="29"/>
  <c r="O47" i="28"/>
  <c r="H47" i="28"/>
  <c r="J47" i="28" s="1"/>
  <c r="D47" i="28"/>
  <c r="O46" i="28"/>
  <c r="H46" i="28"/>
  <c r="J46" i="28" s="1"/>
  <c r="D46" i="28"/>
  <c r="O39" i="28"/>
  <c r="H39" i="28"/>
  <c r="J39" i="28" s="1"/>
  <c r="D39" i="28"/>
  <c r="O34" i="28"/>
  <c r="H34" i="28"/>
  <c r="J34" i="28" s="1"/>
  <c r="D34" i="28"/>
  <c r="O19" i="28"/>
  <c r="H19" i="28"/>
  <c r="J19" i="28" s="1"/>
  <c r="D19" i="28"/>
  <c r="O41" i="27"/>
  <c r="H41" i="27"/>
  <c r="J41" i="27" s="1"/>
  <c r="D41" i="27"/>
  <c r="O40" i="27"/>
  <c r="H40" i="27"/>
  <c r="J40" i="27" s="1"/>
  <c r="D40" i="27"/>
  <c r="O33" i="27"/>
  <c r="H33" i="27"/>
  <c r="J33" i="27" s="1"/>
  <c r="D33" i="27"/>
  <c r="O27" i="27"/>
  <c r="H27" i="27"/>
  <c r="J27" i="27" s="1"/>
  <c r="D27" i="27"/>
  <c r="O16" i="27"/>
  <c r="H16" i="27"/>
  <c r="J16" i="27" s="1"/>
  <c r="D16" i="27"/>
  <c r="O41" i="26"/>
  <c r="H41" i="26"/>
  <c r="J41" i="26" s="1"/>
  <c r="D41" i="26"/>
  <c r="O35" i="26"/>
  <c r="H35" i="26"/>
  <c r="J35" i="26" s="1"/>
  <c r="D35" i="26"/>
  <c r="O30" i="26"/>
  <c r="H30" i="26"/>
  <c r="J30" i="26" s="1"/>
  <c r="D30" i="26"/>
  <c r="O29" i="26"/>
  <c r="H29" i="26"/>
  <c r="J29" i="26" s="1"/>
  <c r="D29" i="26"/>
  <c r="O22" i="26"/>
  <c r="H22" i="26"/>
  <c r="J22" i="26" s="1"/>
  <c r="D22" i="26"/>
  <c r="O53" i="25"/>
  <c r="H53" i="25"/>
  <c r="J53" i="25" s="1"/>
  <c r="D53" i="25"/>
  <c r="O52" i="25"/>
  <c r="H52" i="25"/>
  <c r="J52" i="25" s="1"/>
  <c r="D52" i="25"/>
  <c r="O52" i="9"/>
  <c r="H52" i="9"/>
  <c r="J52" i="9" s="1"/>
  <c r="D52" i="9"/>
  <c r="O51" i="9"/>
  <c r="H51" i="9"/>
  <c r="J51" i="9" s="1"/>
  <c r="D51" i="9"/>
  <c r="O45" i="25"/>
  <c r="H45" i="25"/>
  <c r="J45" i="25" s="1"/>
  <c r="D45" i="25"/>
  <c r="O40" i="25"/>
  <c r="H40" i="25"/>
  <c r="J40" i="25" s="1"/>
  <c r="D40" i="25"/>
  <c r="O33" i="25"/>
  <c r="H33" i="25"/>
  <c r="J33" i="25" s="1"/>
  <c r="D33" i="25"/>
  <c r="O95" i="24"/>
  <c r="H95" i="24"/>
  <c r="J95" i="24" s="1"/>
  <c r="D95" i="24"/>
  <c r="O94" i="24"/>
  <c r="H94" i="24"/>
  <c r="J94" i="24" s="1"/>
  <c r="D94" i="24"/>
  <c r="O87" i="24"/>
  <c r="H87" i="24"/>
  <c r="J87" i="24" s="1"/>
  <c r="D87" i="24"/>
  <c r="O82" i="24"/>
  <c r="H82" i="24"/>
  <c r="J82" i="24" s="1"/>
  <c r="D82" i="24"/>
  <c r="H70" i="24"/>
  <c r="J70" i="24" s="1"/>
  <c r="D70" i="24"/>
  <c r="H63" i="24"/>
  <c r="J63" i="24" s="1"/>
  <c r="D63" i="24"/>
  <c r="H57" i="24"/>
  <c r="J57" i="24" s="1"/>
  <c r="D57" i="24"/>
  <c r="H41" i="24"/>
  <c r="J41" i="24" s="1"/>
  <c r="D41" i="24"/>
  <c r="H39" i="24"/>
  <c r="J39" i="24" s="1"/>
  <c r="D39" i="24"/>
  <c r="H38" i="24"/>
  <c r="J38" i="24" s="1"/>
  <c r="D38" i="24"/>
  <c r="H37" i="24"/>
  <c r="J37" i="24" s="1"/>
  <c r="D37" i="24"/>
  <c r="O21" i="18"/>
  <c r="J21" i="18"/>
  <c r="H21" i="18"/>
  <c r="D21" i="18"/>
  <c r="O19" i="18"/>
  <c r="H19" i="18"/>
  <c r="J19" i="18" s="1"/>
  <c r="D19" i="18"/>
  <c r="O51" i="17"/>
  <c r="H51" i="17"/>
  <c r="J51" i="17" s="1"/>
  <c r="D51" i="17"/>
  <c r="O46" i="17"/>
  <c r="H46" i="17"/>
  <c r="J46" i="17" s="1"/>
  <c r="D46" i="17"/>
  <c r="O36" i="17"/>
  <c r="O35" i="17"/>
  <c r="H36" i="17"/>
  <c r="J36" i="17" s="1"/>
  <c r="D36" i="17"/>
  <c r="H35" i="17"/>
  <c r="J35" i="17" s="1"/>
  <c r="D35" i="17"/>
  <c r="O26" i="17"/>
  <c r="H26" i="17"/>
  <c r="J26" i="17" s="1"/>
  <c r="D26" i="17"/>
  <c r="O41" i="16"/>
  <c r="H41" i="16"/>
  <c r="J41" i="16" s="1"/>
  <c r="D41" i="16"/>
  <c r="O40" i="16"/>
  <c r="H40" i="16"/>
  <c r="J40" i="16" s="1"/>
  <c r="D40" i="16"/>
  <c r="O33" i="16"/>
  <c r="H33" i="16"/>
  <c r="J33" i="16" s="1"/>
  <c r="D33" i="16"/>
  <c r="O27" i="16"/>
  <c r="H27" i="16"/>
  <c r="J27" i="16" s="1"/>
  <c r="D27" i="16"/>
  <c r="O16" i="16"/>
  <c r="H16" i="16"/>
  <c r="J16" i="16" s="1"/>
  <c r="D16" i="16"/>
  <c r="O48" i="15"/>
  <c r="H48" i="15"/>
  <c r="J48" i="15" s="1"/>
  <c r="D48" i="15"/>
  <c r="O47" i="15"/>
  <c r="H47" i="15"/>
  <c r="J47" i="15" s="1"/>
  <c r="D47" i="15"/>
  <c r="O40" i="15"/>
  <c r="H40" i="15"/>
  <c r="J40" i="15" s="1"/>
  <c r="D40" i="15"/>
  <c r="O34" i="15"/>
  <c r="H34" i="15"/>
  <c r="J34" i="15" s="1"/>
  <c r="D34" i="15"/>
  <c r="O28" i="15"/>
  <c r="H28" i="15"/>
  <c r="J28" i="15" s="1"/>
  <c r="D28" i="15"/>
  <c r="O22" i="15"/>
  <c r="H22" i="15"/>
  <c r="J22" i="15" s="1"/>
  <c r="D22" i="15"/>
  <c r="O82" i="14"/>
  <c r="H82" i="14"/>
  <c r="J82" i="14" s="1"/>
  <c r="D82" i="14"/>
  <c r="O81" i="14"/>
  <c r="H81" i="14"/>
  <c r="J81" i="14" s="1"/>
  <c r="D81" i="14"/>
  <c r="O74" i="14"/>
  <c r="H74" i="14"/>
  <c r="J74" i="14" s="1"/>
  <c r="D74" i="14"/>
  <c r="O69" i="14"/>
  <c r="H69" i="14"/>
  <c r="J69" i="14" s="1"/>
  <c r="D69" i="14"/>
  <c r="H57" i="14"/>
  <c r="J57" i="14" s="1"/>
  <c r="D57" i="14"/>
  <c r="H50" i="14"/>
  <c r="J50" i="14" s="1"/>
  <c r="D50" i="14"/>
  <c r="H44" i="14"/>
  <c r="J44" i="14" s="1"/>
  <c r="D44" i="14"/>
  <c r="H28" i="14"/>
  <c r="J28" i="14" s="1"/>
  <c r="D28" i="14"/>
  <c r="H26" i="14"/>
  <c r="J26" i="14" s="1"/>
  <c r="D26" i="14"/>
  <c r="H25" i="14"/>
  <c r="J25" i="14" s="1"/>
  <c r="D25" i="14"/>
  <c r="H24" i="14"/>
  <c r="J24" i="14" s="1"/>
  <c r="D24" i="14"/>
  <c r="D22" i="13"/>
  <c r="J22" i="13"/>
  <c r="J23" i="13"/>
  <c r="H22" i="13"/>
  <c r="O22" i="13"/>
  <c r="D35" i="8"/>
  <c r="D20" i="13"/>
  <c r="H20" i="13"/>
  <c r="J20" i="13" s="1"/>
  <c r="O20" i="13"/>
  <c r="H35" i="8"/>
  <c r="J35" i="8" s="1"/>
  <c r="O56" i="12"/>
  <c r="H56" i="12"/>
  <c r="J56" i="12" s="1"/>
  <c r="D56" i="12"/>
  <c r="O55" i="12"/>
  <c r="H55" i="12"/>
  <c r="J55" i="12" s="1"/>
  <c r="D55" i="12"/>
  <c r="O48" i="12"/>
  <c r="H48" i="12"/>
  <c r="J48" i="12" s="1"/>
  <c r="D48" i="12"/>
  <c r="O43" i="12"/>
  <c r="H43" i="12"/>
  <c r="J43" i="12" s="1"/>
  <c r="D43" i="12"/>
  <c r="D28" i="12"/>
  <c r="H28" i="12"/>
  <c r="J28" i="12" s="1"/>
  <c r="O28" i="12"/>
  <c r="O41" i="11"/>
  <c r="H41" i="11"/>
  <c r="J41" i="11" s="1"/>
  <c r="D41" i="11"/>
  <c r="O40" i="11"/>
  <c r="H40" i="11"/>
  <c r="J40" i="11" s="1"/>
  <c r="D40" i="11"/>
  <c r="O27" i="11"/>
  <c r="H27" i="11"/>
  <c r="J27" i="11" s="1"/>
  <c r="D27" i="11"/>
  <c r="O16" i="11"/>
  <c r="H16" i="11"/>
  <c r="J16" i="11" s="1"/>
  <c r="D16" i="11"/>
  <c r="O30" i="10"/>
  <c r="H30" i="10"/>
  <c r="J30" i="10" s="1"/>
  <c r="D30" i="10"/>
  <c r="O29" i="10"/>
  <c r="H29" i="10"/>
  <c r="J29" i="10" s="1"/>
  <c r="D29" i="10"/>
  <c r="O33" i="11"/>
  <c r="H33" i="11"/>
  <c r="J33" i="11" s="1"/>
  <c r="D33" i="11"/>
  <c r="O35" i="10"/>
  <c r="H35" i="10"/>
  <c r="J35" i="10" s="1"/>
  <c r="D35" i="10"/>
  <c r="O41" i="10"/>
  <c r="H41" i="10"/>
  <c r="J41" i="10" s="1"/>
  <c r="D41" i="10"/>
  <c r="D22" i="10"/>
  <c r="H22" i="10"/>
  <c r="J22" i="10" s="1"/>
  <c r="O22" i="10"/>
  <c r="D33" i="9"/>
  <c r="H33" i="9"/>
  <c r="J33" i="9" s="1"/>
  <c r="O33" i="9"/>
  <c r="O39" i="9"/>
  <c r="H39" i="9"/>
  <c r="J39" i="9" s="1"/>
  <c r="D39" i="9"/>
  <c r="O44" i="9"/>
  <c r="H44" i="9"/>
  <c r="J44" i="9" s="1"/>
  <c r="D44" i="9"/>
  <c r="D78" i="8"/>
  <c r="H78" i="8"/>
  <c r="J78" i="8" s="1"/>
  <c r="O78" i="8"/>
  <c r="D83" i="8"/>
  <c r="H83" i="8"/>
  <c r="J83" i="8" s="1"/>
  <c r="O83" i="8"/>
  <c r="D90" i="8"/>
  <c r="H90" i="8"/>
  <c r="J90" i="8" s="1"/>
  <c r="O90" i="8"/>
  <c r="D91" i="8" l="1"/>
  <c r="H91" i="8"/>
  <c r="J91" i="8" s="1"/>
  <c r="O91" i="8"/>
  <c r="D34" i="8"/>
  <c r="H34" i="8"/>
  <c r="J34" i="8" s="1"/>
  <c r="D36" i="8" l="1"/>
  <c r="H36" i="8"/>
  <c r="J36" i="8" s="1"/>
  <c r="D38" i="8"/>
  <c r="H38" i="8"/>
  <c r="J38" i="8" s="1"/>
  <c r="H54" i="8"/>
  <c r="J54" i="8" s="1"/>
  <c r="D54" i="8"/>
  <c r="D53" i="8"/>
  <c r="H53" i="8"/>
  <c r="J53" i="8" s="1"/>
  <c r="D66" i="8"/>
  <c r="H66" i="8"/>
  <c r="J66" i="8" s="1"/>
  <c r="D59" i="8"/>
  <c r="H59" i="8"/>
  <c r="J59" i="8" s="1"/>
  <c r="D48" i="7"/>
  <c r="D47" i="7"/>
  <c r="H47" i="7"/>
  <c r="J47" i="7" s="1"/>
  <c r="H30" i="7"/>
  <c r="J30" i="7" s="1"/>
  <c r="H31" i="7"/>
  <c r="J31" i="7" s="1"/>
  <c r="D67" i="7"/>
  <c r="D68" i="7"/>
  <c r="H67" i="7"/>
  <c r="H68" i="7"/>
  <c r="J67" i="7"/>
  <c r="J68" i="7"/>
  <c r="O67" i="7"/>
  <c r="O68" i="7"/>
  <c r="D100" i="32"/>
  <c r="D101" i="32"/>
  <c r="D102" i="32"/>
  <c r="H100" i="32"/>
  <c r="H101" i="32"/>
  <c r="H102" i="32"/>
  <c r="J100" i="32"/>
  <c r="J101" i="32"/>
  <c r="J102" i="32"/>
  <c r="O100" i="32"/>
  <c r="O101" i="32"/>
  <c r="O102" i="32"/>
  <c r="D85" i="30"/>
  <c r="D86" i="30"/>
  <c r="D87" i="30"/>
  <c r="J85" i="30"/>
  <c r="J86" i="30"/>
  <c r="J87" i="30"/>
  <c r="H84" i="30"/>
  <c r="H85" i="30"/>
  <c r="H86" i="30"/>
  <c r="H87" i="30"/>
  <c r="O85" i="30"/>
  <c r="O86" i="30"/>
  <c r="O87" i="30"/>
  <c r="D25" i="29"/>
  <c r="D26" i="29"/>
  <c r="D27" i="29"/>
  <c r="H25" i="29"/>
  <c r="H26" i="29"/>
  <c r="H27" i="29"/>
  <c r="J25" i="29"/>
  <c r="J26" i="29"/>
  <c r="J27" i="29"/>
  <c r="O25" i="29"/>
  <c r="O26" i="29"/>
  <c r="O27" i="29"/>
  <c r="J24" i="18"/>
  <c r="J25" i="18"/>
  <c r="J26" i="18"/>
  <c r="H24" i="18"/>
  <c r="H25" i="18"/>
  <c r="H26" i="18"/>
  <c r="D24" i="18"/>
  <c r="D25" i="18"/>
  <c r="D26" i="18"/>
  <c r="O24" i="18"/>
  <c r="O25" i="18"/>
  <c r="O26" i="18"/>
  <c r="O25" i="13"/>
  <c r="O26" i="13"/>
  <c r="O27" i="13"/>
  <c r="H25" i="13"/>
  <c r="H26" i="13"/>
  <c r="H27" i="13"/>
  <c r="J25" i="13"/>
  <c r="J26" i="13"/>
  <c r="J27" i="13"/>
  <c r="D25" i="13"/>
  <c r="D26" i="13"/>
  <c r="D27" i="13"/>
  <c r="J99" i="32"/>
  <c r="H98" i="32"/>
  <c r="H99" i="32"/>
  <c r="J98" i="32"/>
  <c r="O98" i="32"/>
  <c r="O99" i="32"/>
  <c r="D98" i="32"/>
  <c r="D99" i="32"/>
  <c r="J84" i="30"/>
  <c r="J83" i="30"/>
  <c r="H83" i="30"/>
  <c r="O83" i="30"/>
  <c r="O84" i="30"/>
  <c r="D83" i="30"/>
  <c r="D84" i="30"/>
  <c r="J66" i="7"/>
  <c r="J65" i="7"/>
  <c r="H65" i="7"/>
  <c r="H66" i="7"/>
  <c r="O65" i="7"/>
  <c r="O66" i="7"/>
  <c r="D65" i="7"/>
  <c r="D66" i="7"/>
  <c r="D64" i="7"/>
  <c r="J24" i="29"/>
  <c r="J23" i="29"/>
  <c r="J23" i="18"/>
  <c r="J22" i="18"/>
  <c r="J24" i="13"/>
  <c r="J28" i="13"/>
  <c r="H23" i="29"/>
  <c r="H24" i="29"/>
  <c r="D23" i="29"/>
  <c r="D24" i="29"/>
  <c r="H22" i="18"/>
  <c r="H23" i="18"/>
  <c r="D22" i="18"/>
  <c r="D23" i="18"/>
  <c r="H23" i="13"/>
  <c r="H24" i="13"/>
  <c r="D23" i="13"/>
  <c r="D24" i="13"/>
  <c r="J28" i="29"/>
  <c r="D44" i="17"/>
  <c r="O26" i="33"/>
  <c r="H26" i="33"/>
  <c r="J26" i="33" s="1"/>
  <c r="D26" i="33"/>
  <c r="O18" i="31"/>
  <c r="H18" i="31"/>
  <c r="J18" i="31" s="1"/>
  <c r="D18" i="31"/>
  <c r="O48" i="28"/>
  <c r="H48" i="28"/>
  <c r="J48" i="28" s="1"/>
  <c r="D48" i="28"/>
  <c r="O42" i="27"/>
  <c r="H42" i="27"/>
  <c r="J42" i="27" s="1"/>
  <c r="D42" i="27"/>
  <c r="O31" i="26"/>
  <c r="H31" i="26"/>
  <c r="J31" i="26" s="1"/>
  <c r="D31" i="26"/>
  <c r="O54" i="25"/>
  <c r="H54" i="25"/>
  <c r="J54" i="25" s="1"/>
  <c r="D54" i="25"/>
  <c r="O96" i="24"/>
  <c r="H96" i="24"/>
  <c r="J96" i="24" s="1"/>
  <c r="D96" i="24"/>
  <c r="O37" i="17"/>
  <c r="H37" i="17"/>
  <c r="J37" i="17" s="1"/>
  <c r="D37" i="17"/>
  <c r="O42" i="16"/>
  <c r="H42" i="16"/>
  <c r="J42" i="16" s="1"/>
  <c r="D42" i="16"/>
  <c r="O49" i="15"/>
  <c r="H49" i="15"/>
  <c r="J49" i="15" s="1"/>
  <c r="D49" i="15"/>
  <c r="O83" i="14"/>
  <c r="H83" i="14"/>
  <c r="J83" i="14" s="1"/>
  <c r="D83" i="14"/>
  <c r="O57" i="12"/>
  <c r="H57" i="12"/>
  <c r="J57" i="12" s="1"/>
  <c r="D57" i="12"/>
  <c r="O42" i="11"/>
  <c r="H42" i="11"/>
  <c r="J42" i="11" s="1"/>
  <c r="D42" i="11"/>
  <c r="O31" i="10"/>
  <c r="H31" i="10"/>
  <c r="J31" i="10" s="1"/>
  <c r="D31" i="10"/>
  <c r="O53" i="9"/>
  <c r="H53" i="9"/>
  <c r="J53" i="9" s="1"/>
  <c r="D53" i="9"/>
  <c r="O92" i="8"/>
  <c r="H92" i="8"/>
  <c r="J92" i="8" s="1"/>
  <c r="D92" i="8"/>
  <c r="Q15" i="33"/>
  <c r="P15" i="33" s="1"/>
  <c r="Q20" i="33"/>
  <c r="P20" i="33" s="1"/>
  <c r="D20" i="33" s="1"/>
  <c r="Q28" i="33"/>
  <c r="P28" i="33" s="1"/>
  <c r="H28" i="33" s="1"/>
  <c r="J28" i="33" s="1"/>
  <c r="Q38" i="32"/>
  <c r="P38" i="32" s="1"/>
  <c r="Q41" i="32"/>
  <c r="P41" i="32" s="1"/>
  <c r="Q49" i="32"/>
  <c r="P49" i="32" s="1"/>
  <c r="Q56" i="32"/>
  <c r="P56" i="32" s="1"/>
  <c r="D56" i="32" s="1"/>
  <c r="Q70" i="32"/>
  <c r="P70" i="32" s="1"/>
  <c r="D70" i="32" s="1"/>
  <c r="Q72" i="32"/>
  <c r="P72" i="32" s="1"/>
  <c r="H72" i="32" s="1"/>
  <c r="J72" i="32" s="1"/>
  <c r="Q89" i="32"/>
  <c r="P89" i="32" s="1"/>
  <c r="D89" i="32" s="1"/>
  <c r="Q20" i="31"/>
  <c r="P20" i="31" s="1"/>
  <c r="Q25" i="31"/>
  <c r="P25" i="31" s="1"/>
  <c r="H25" i="31" s="1"/>
  <c r="J25" i="31" s="1"/>
  <c r="Q38" i="30"/>
  <c r="P38" i="30" s="1"/>
  <c r="Q47" i="30"/>
  <c r="P47" i="30" s="1"/>
  <c r="H47" i="30" s="1"/>
  <c r="J47" i="30" s="1"/>
  <c r="Q54" i="30"/>
  <c r="P54" i="30" s="1"/>
  <c r="Q56" i="30"/>
  <c r="P56" i="30" s="1"/>
  <c r="D56" i="30" s="1"/>
  <c r="Q75" i="30"/>
  <c r="P75" i="30" s="1"/>
  <c r="AB4" i="3"/>
  <c r="AB5" i="3" s="1"/>
  <c r="AB6" i="3" s="1"/>
  <c r="AB7" i="3" s="1"/>
  <c r="AB8" i="3" s="1"/>
  <c r="AB9" i="3" s="1"/>
  <c r="AB10" i="3" s="1"/>
  <c r="AB11" i="3" s="1"/>
  <c r="AB12" i="3" s="1"/>
  <c r="AB13" i="3" s="1"/>
  <c r="AB14" i="3" s="1"/>
  <c r="AB15" i="3" s="1"/>
  <c r="AB16" i="3" s="1"/>
  <c r="AB17" i="3" s="1"/>
  <c r="AB18" i="3" s="1"/>
  <c r="AB19" i="3" s="1"/>
  <c r="AB20" i="3" s="1"/>
  <c r="AB21" i="3" s="1"/>
  <c r="AB22" i="3" s="1"/>
  <c r="AB23" i="3" s="1"/>
  <c r="AB24" i="3" s="1"/>
  <c r="AB25" i="3" s="1"/>
  <c r="AB26" i="3" s="1"/>
  <c r="AB27" i="3" s="1"/>
  <c r="AB28" i="3" s="1"/>
  <c r="AB29" i="3" s="1"/>
  <c r="AB30" i="3" s="1"/>
  <c r="AB31" i="3" s="1"/>
  <c r="AB32" i="3" s="1"/>
  <c r="AB33" i="3" s="1"/>
  <c r="AB34" i="3" s="1"/>
  <c r="AB35" i="3" s="1"/>
  <c r="AB36" i="3" s="1"/>
  <c r="AB37" i="3" s="1"/>
  <c r="AB38" i="3" s="1"/>
  <c r="AB39" i="3" s="1"/>
  <c r="AB40" i="3" s="1"/>
  <c r="AB41" i="3" s="1"/>
  <c r="AB42" i="3" s="1"/>
  <c r="AB43" i="3" s="1"/>
  <c r="AB44" i="3" s="1"/>
  <c r="AB45" i="3" s="1"/>
  <c r="AB46" i="3" s="1"/>
  <c r="AB47" i="3" s="1"/>
  <c r="AB48" i="3" s="1"/>
  <c r="AB49" i="3" s="1"/>
  <c r="AB50" i="3" s="1"/>
  <c r="AB51" i="3" s="1"/>
  <c r="AB52" i="3" s="1"/>
  <c r="AB53" i="3" s="1"/>
  <c r="AB54" i="3" s="1"/>
  <c r="AB55" i="3" s="1"/>
  <c r="AB56" i="3" s="1"/>
  <c r="AB57" i="3" s="1"/>
  <c r="AB58" i="3" s="1"/>
  <c r="AB59" i="3" s="1"/>
  <c r="AB60" i="3" s="1"/>
  <c r="AB61" i="3" s="1"/>
  <c r="AB62" i="3" s="1"/>
  <c r="AB63" i="3" s="1"/>
  <c r="AB64" i="3" s="1"/>
  <c r="AB65" i="3" s="1"/>
  <c r="AB66" i="3" s="1"/>
  <c r="AB67" i="3" s="1"/>
  <c r="AB68" i="3" s="1"/>
  <c r="AB69" i="3" s="1"/>
  <c r="AB70" i="3" s="1"/>
  <c r="AB71" i="3" s="1"/>
  <c r="AB72" i="3" s="1"/>
  <c r="AB73" i="3" s="1"/>
  <c r="AB74" i="3" s="1"/>
  <c r="AB75" i="3" s="1"/>
  <c r="AB76" i="3" s="1"/>
  <c r="AB77" i="3" s="1"/>
  <c r="AB78" i="3" s="1"/>
  <c r="AB79" i="3" s="1"/>
  <c r="AB80" i="3" s="1"/>
  <c r="AB81" i="3" s="1"/>
  <c r="AB82" i="3" s="1"/>
  <c r="AB83" i="3" s="1"/>
  <c r="AB84" i="3" s="1"/>
  <c r="AB85" i="3" s="1"/>
  <c r="AB86" i="3" s="1"/>
  <c r="AB87" i="3" s="1"/>
  <c r="AB88" i="3" s="1"/>
  <c r="AB89" i="3" s="1"/>
  <c r="AB90" i="3" s="1"/>
  <c r="AB91" i="3" s="1"/>
  <c r="AB92" i="3" s="1"/>
  <c r="AB93" i="3" s="1"/>
  <c r="AB94" i="3" s="1"/>
  <c r="AB95" i="3" s="1"/>
  <c r="AB96" i="3" s="1"/>
  <c r="AB97" i="3" s="1"/>
  <c r="AB98" i="3" s="1"/>
  <c r="AB99" i="3" s="1"/>
  <c r="AB100" i="3" s="1"/>
  <c r="AB101" i="3" s="1"/>
  <c r="AB102" i="3" s="1"/>
  <c r="AB103" i="3" s="1"/>
  <c r="AB104" i="3" s="1"/>
  <c r="AB105" i="3" s="1"/>
  <c r="AB106" i="3" s="1"/>
  <c r="AB107" i="3" s="1"/>
  <c r="AB108" i="3" s="1"/>
  <c r="AB109" i="3" s="1"/>
  <c r="AB110" i="3" s="1"/>
  <c r="AB111" i="3" s="1"/>
  <c r="AB112" i="3" s="1"/>
  <c r="AB113" i="3" s="1"/>
  <c r="AB114" i="3" s="1"/>
  <c r="AB115" i="3" s="1"/>
  <c r="AB116" i="3" s="1"/>
  <c r="AB117" i="3" s="1"/>
  <c r="AB118" i="3" s="1"/>
  <c r="AB119" i="3" s="1"/>
  <c r="AB120" i="3" s="1"/>
  <c r="AB121" i="3" s="1"/>
  <c r="AB122" i="3" s="1"/>
  <c r="AB123" i="3" s="1"/>
  <c r="AB124" i="3" s="1"/>
  <c r="AB125" i="3" s="1"/>
  <c r="AB126" i="3" s="1"/>
  <c r="AB127" i="3" s="1"/>
  <c r="AB128" i="3" s="1"/>
  <c r="AB129" i="3" s="1"/>
  <c r="AB130" i="3" s="1"/>
  <c r="AB131" i="3" s="1"/>
  <c r="AB132" i="3" s="1"/>
  <c r="AB133" i="3" s="1"/>
  <c r="AB134" i="3" s="1"/>
  <c r="AB135" i="3" s="1"/>
  <c r="AB136" i="3" s="1"/>
  <c r="AB137" i="3" s="1"/>
  <c r="AB138" i="3" s="1"/>
  <c r="AB139" i="3" s="1"/>
  <c r="AB140" i="3" s="1"/>
  <c r="AB141" i="3" s="1"/>
  <c r="AB142" i="3" s="1"/>
  <c r="AB143" i="3" s="1"/>
  <c r="AB144" i="3" s="1"/>
  <c r="AB145" i="3" s="1"/>
  <c r="AB146" i="3" s="1"/>
  <c r="AB147" i="3" s="1"/>
  <c r="AB148" i="3" s="1"/>
  <c r="AB149" i="3" s="1"/>
  <c r="AB150" i="3" s="1"/>
  <c r="AB151" i="3" s="1"/>
  <c r="AB152" i="3" s="1"/>
  <c r="AB153" i="3" s="1"/>
  <c r="AB154" i="3" s="1"/>
  <c r="AB155" i="3" s="1"/>
  <c r="AB156" i="3" s="1"/>
  <c r="AB157" i="3" s="1"/>
  <c r="AB158" i="3" s="1"/>
  <c r="AB159" i="3" s="1"/>
  <c r="AB160" i="3" s="1"/>
  <c r="AB161" i="3" s="1"/>
  <c r="AB162" i="3" s="1"/>
  <c r="AB163" i="3" s="1"/>
  <c r="AB164" i="3" s="1"/>
  <c r="AB165" i="3" s="1"/>
  <c r="AB166" i="3" s="1"/>
  <c r="AB167" i="3" s="1"/>
  <c r="AB168" i="3" s="1"/>
  <c r="AB169" i="3" s="1"/>
  <c r="AB170" i="3" s="1"/>
  <c r="AB171" i="3" s="1"/>
  <c r="AB172" i="3" s="1"/>
  <c r="AB173" i="3" s="1"/>
  <c r="AB174" i="3" s="1"/>
  <c r="AB175" i="3" s="1"/>
  <c r="AB176" i="3" s="1"/>
  <c r="AB177" i="3" s="1"/>
  <c r="AB178" i="3" s="1"/>
  <c r="AB179" i="3" s="1"/>
  <c r="AB180" i="3" s="1"/>
  <c r="AB181" i="3" s="1"/>
  <c r="AB182" i="3" s="1"/>
  <c r="AB183" i="3" s="1"/>
  <c r="AB184" i="3" s="1"/>
  <c r="AB185" i="3" s="1"/>
  <c r="AB186" i="3" s="1"/>
  <c r="AB187" i="3" s="1"/>
  <c r="AB188" i="3" s="1"/>
  <c r="AB189" i="3" s="1"/>
  <c r="AB190" i="3" s="1"/>
  <c r="AB191" i="3" s="1"/>
  <c r="AB192" i="3" s="1"/>
  <c r="AB193" i="3" s="1"/>
  <c r="AB194" i="3" s="1"/>
  <c r="AB195" i="3" s="1"/>
  <c r="AB196" i="3" s="1"/>
  <c r="AB197" i="3" s="1"/>
  <c r="AB198" i="3" s="1"/>
  <c r="AB199" i="3" s="1"/>
  <c r="AB200" i="3" s="1"/>
  <c r="AB201" i="3" s="1"/>
  <c r="AB202" i="3" s="1"/>
  <c r="AB203" i="3" s="1"/>
  <c r="AB204" i="3" s="1"/>
  <c r="AB205" i="3" s="1"/>
  <c r="AB206" i="3" s="1"/>
  <c r="AB207" i="3" s="1"/>
  <c r="AB208" i="3" s="1"/>
  <c r="AB209" i="3" s="1"/>
  <c r="AB210" i="3" s="1"/>
  <c r="AB211" i="3" s="1"/>
  <c r="AB212" i="3" s="1"/>
  <c r="AB213" i="3" s="1"/>
  <c r="AB214" i="3" s="1"/>
  <c r="AB215" i="3" s="1"/>
  <c r="AB216" i="3" s="1"/>
  <c r="AB217" i="3" s="1"/>
  <c r="AB218" i="3" s="1"/>
  <c r="AB219" i="3" s="1"/>
  <c r="AB220" i="3" s="1"/>
  <c r="AB221" i="3" s="1"/>
  <c r="AB222" i="3" s="1"/>
  <c r="AB223" i="3" s="1"/>
  <c r="AB224" i="3" s="1"/>
  <c r="AB225" i="3" s="1"/>
  <c r="AB226" i="3" s="1"/>
  <c r="AB227" i="3" s="1"/>
  <c r="AB228" i="3" s="1"/>
  <c r="AB229" i="3" s="1"/>
  <c r="AB230" i="3" s="1"/>
  <c r="AB231" i="3" s="1"/>
  <c r="AB232" i="3" s="1"/>
  <c r="AB233" i="3" s="1"/>
  <c r="AB234" i="3" s="1"/>
  <c r="AB235" i="3" s="1"/>
  <c r="AB236" i="3" s="1"/>
  <c r="AB237" i="3" s="1"/>
  <c r="AB238" i="3" s="1"/>
  <c r="AB239" i="3" s="1"/>
  <c r="AB240" i="3" s="1"/>
  <c r="AB241" i="3" s="1"/>
  <c r="AB242" i="3" s="1"/>
  <c r="AB243" i="3" s="1"/>
  <c r="AB244" i="3" s="1"/>
  <c r="AB245" i="3" s="1"/>
  <c r="AB246" i="3" s="1"/>
  <c r="AB247" i="3" s="1"/>
  <c r="AB248" i="3" s="1"/>
  <c r="AB249" i="3" s="1"/>
  <c r="AB250" i="3" s="1"/>
  <c r="AB251" i="3" s="1"/>
  <c r="AB252" i="3" s="1"/>
  <c r="AB253" i="3" s="1"/>
  <c r="AB254" i="3" s="1"/>
  <c r="AB255" i="3" s="1"/>
  <c r="AB256" i="3" s="1"/>
  <c r="AB257" i="3" s="1"/>
  <c r="AB258" i="3" s="1"/>
  <c r="AB259" i="3" s="1"/>
  <c r="AB260" i="3" s="1"/>
  <c r="AB261" i="3" s="1"/>
  <c r="AB262" i="3" s="1"/>
  <c r="AB263" i="3" s="1"/>
  <c r="AB264" i="3" s="1"/>
  <c r="AB265" i="3" s="1"/>
  <c r="AB266" i="3" s="1"/>
  <c r="AB267" i="3" s="1"/>
  <c r="AB268" i="3" s="1"/>
  <c r="AB269" i="3" s="1"/>
  <c r="AB270" i="3" s="1"/>
  <c r="AB271" i="3" s="1"/>
  <c r="AB272" i="3" s="1"/>
  <c r="AB273" i="3" s="1"/>
  <c r="AB274" i="3" s="1"/>
  <c r="AB275" i="3" s="1"/>
  <c r="AB276" i="3" s="1"/>
  <c r="AB277" i="3" s="1"/>
  <c r="AB278" i="3" s="1"/>
  <c r="AB279" i="3" s="1"/>
  <c r="AB280" i="3" s="1"/>
  <c r="Q17" i="28"/>
  <c r="P17" i="28" s="1"/>
  <c r="Q22" i="28"/>
  <c r="P22" i="28" s="1"/>
  <c r="H22" i="28" s="1"/>
  <c r="J22" i="28" s="1"/>
  <c r="Q37" i="28"/>
  <c r="P37" i="28" s="1"/>
  <c r="Q17" i="27"/>
  <c r="P17" i="27" s="1"/>
  <c r="D17" i="27" s="1"/>
  <c r="Q20" i="27"/>
  <c r="P20" i="27" s="1"/>
  <c r="H20" i="27" s="1"/>
  <c r="J20" i="27" s="1"/>
  <c r="Q22" i="27"/>
  <c r="P22" i="27" s="1"/>
  <c r="Q31" i="27"/>
  <c r="P31" i="27" s="1"/>
  <c r="Q20" i="26"/>
  <c r="P20" i="26" s="1"/>
  <c r="H20" i="26" s="1"/>
  <c r="J20" i="26" s="1"/>
  <c r="Q25" i="26"/>
  <c r="P25" i="26" s="1"/>
  <c r="H25" i="26" s="1"/>
  <c r="J25" i="26" s="1"/>
  <c r="Q39" i="26"/>
  <c r="P39" i="26" s="1"/>
  <c r="Q16" i="25"/>
  <c r="P16" i="25" s="1"/>
  <c r="Q19" i="25"/>
  <c r="P19" i="25" s="1"/>
  <c r="H19" i="25" s="1"/>
  <c r="J19" i="25" s="1"/>
  <c r="Q26" i="25"/>
  <c r="P26" i="25" s="1"/>
  <c r="Q43" i="25"/>
  <c r="P43" i="25" s="1"/>
  <c r="H43" i="25" s="1"/>
  <c r="J43" i="25" s="1"/>
  <c r="Q23" i="24"/>
  <c r="P23" i="24" s="1"/>
  <c r="Q46" i="24"/>
  <c r="P46" i="24" s="1"/>
  <c r="D46" i="24" s="1"/>
  <c r="Q55" i="24"/>
  <c r="P55" i="24" s="1"/>
  <c r="H55" i="24" s="1"/>
  <c r="J55" i="24" s="1"/>
  <c r="Q74" i="24"/>
  <c r="P74" i="24" s="1"/>
  <c r="D74" i="24" s="1"/>
  <c r="Q85" i="24"/>
  <c r="P85" i="24" s="1"/>
  <c r="H85" i="24" s="1"/>
  <c r="J85" i="24" s="1"/>
  <c r="V4" i="3"/>
  <c r="V5" i="3" s="1"/>
  <c r="V6" i="3" s="1"/>
  <c r="V7" i="3" s="1"/>
  <c r="V8" i="3" s="1"/>
  <c r="V9" i="3" s="1"/>
  <c r="V10" i="3" s="1"/>
  <c r="V11" i="3" s="1"/>
  <c r="V12" i="3" s="1"/>
  <c r="V13" i="3" s="1"/>
  <c r="V14" i="3" s="1"/>
  <c r="V15" i="3" s="1"/>
  <c r="V16" i="3" s="1"/>
  <c r="V17" i="3" s="1"/>
  <c r="V18" i="3" s="1"/>
  <c r="V19" i="3" s="1"/>
  <c r="V20" i="3" s="1"/>
  <c r="V21" i="3" s="1"/>
  <c r="V22" i="3" s="1"/>
  <c r="V23" i="3" s="1"/>
  <c r="V24" i="3" s="1"/>
  <c r="V25" i="3" s="1"/>
  <c r="V26" i="3" s="1"/>
  <c r="V27" i="3" s="1"/>
  <c r="V28" i="3" s="1"/>
  <c r="V29" i="3" s="1"/>
  <c r="V30" i="3" s="1"/>
  <c r="V31" i="3" s="1"/>
  <c r="V32" i="3" s="1"/>
  <c r="V33" i="3" s="1"/>
  <c r="V34" i="3" s="1"/>
  <c r="V35" i="3" s="1"/>
  <c r="V36" i="3" s="1"/>
  <c r="V37" i="3" s="1"/>
  <c r="V38" i="3" s="1"/>
  <c r="V39" i="3" s="1"/>
  <c r="V40" i="3" s="1"/>
  <c r="V41" i="3" s="1"/>
  <c r="V42" i="3" s="1"/>
  <c r="V43" i="3" s="1"/>
  <c r="V44" i="3" s="1"/>
  <c r="V45" i="3" s="1"/>
  <c r="V46" i="3" s="1"/>
  <c r="V47" i="3" s="1"/>
  <c r="V48" i="3" s="1"/>
  <c r="V49" i="3" s="1"/>
  <c r="V50" i="3" s="1"/>
  <c r="V51" i="3" s="1"/>
  <c r="V52" i="3" s="1"/>
  <c r="V53" i="3" s="1"/>
  <c r="V54" i="3" s="1"/>
  <c r="V55" i="3" s="1"/>
  <c r="V56" i="3" s="1"/>
  <c r="V57" i="3" s="1"/>
  <c r="V58" i="3" s="1"/>
  <c r="V59" i="3" s="1"/>
  <c r="V60" i="3" s="1"/>
  <c r="V61" i="3" s="1"/>
  <c r="V62" i="3" s="1"/>
  <c r="V63" i="3" s="1"/>
  <c r="V64" i="3" s="1"/>
  <c r="V65" i="3" s="1"/>
  <c r="V66" i="3" s="1"/>
  <c r="V67" i="3" s="1"/>
  <c r="V68" i="3" s="1"/>
  <c r="V69" i="3" s="1"/>
  <c r="V70" i="3" s="1"/>
  <c r="V71" i="3" s="1"/>
  <c r="V72" i="3" s="1"/>
  <c r="V73" i="3" s="1"/>
  <c r="V74" i="3" s="1"/>
  <c r="V75" i="3" s="1"/>
  <c r="V76" i="3" s="1"/>
  <c r="V77" i="3" s="1"/>
  <c r="V78" i="3" s="1"/>
  <c r="V79" i="3" s="1"/>
  <c r="V80" i="3" s="1"/>
  <c r="V81" i="3" s="1"/>
  <c r="V82" i="3" s="1"/>
  <c r="V83" i="3" s="1"/>
  <c r="V84" i="3" s="1"/>
  <c r="V85" i="3" s="1"/>
  <c r="V86" i="3" s="1"/>
  <c r="V87" i="3" s="1"/>
  <c r="V88" i="3" s="1"/>
  <c r="V89" i="3" s="1"/>
  <c r="V90" i="3" s="1"/>
  <c r="V91" i="3" s="1"/>
  <c r="V92" i="3" s="1"/>
  <c r="V93" i="3" s="1"/>
  <c r="V94" i="3" s="1"/>
  <c r="V95" i="3" s="1"/>
  <c r="V96" i="3" s="1"/>
  <c r="V97" i="3" s="1"/>
  <c r="V98" i="3" s="1"/>
  <c r="V99" i="3" s="1"/>
  <c r="V100" i="3" s="1"/>
  <c r="V101" i="3" s="1"/>
  <c r="V102" i="3" s="1"/>
  <c r="V103" i="3" s="1"/>
  <c r="V104" i="3" s="1"/>
  <c r="V105" i="3" s="1"/>
  <c r="V106" i="3" s="1"/>
  <c r="V107" i="3" s="1"/>
  <c r="V108" i="3" s="1"/>
  <c r="V109" i="3" s="1"/>
  <c r="V110" i="3" s="1"/>
  <c r="V111" i="3" s="1"/>
  <c r="V112" i="3" s="1"/>
  <c r="V113" i="3" s="1"/>
  <c r="V114" i="3" s="1"/>
  <c r="V115" i="3" s="1"/>
  <c r="V116" i="3" s="1"/>
  <c r="V117" i="3" s="1"/>
  <c r="V118" i="3" s="1"/>
  <c r="V119" i="3" s="1"/>
  <c r="V120" i="3" s="1"/>
  <c r="V121" i="3" s="1"/>
  <c r="V122" i="3" s="1"/>
  <c r="V123" i="3" s="1"/>
  <c r="V124" i="3" s="1"/>
  <c r="V125" i="3" s="1"/>
  <c r="V126" i="3" s="1"/>
  <c r="V127" i="3" s="1"/>
  <c r="V128" i="3" s="1"/>
  <c r="V129" i="3" s="1"/>
  <c r="V130" i="3" s="1"/>
  <c r="V131" i="3" s="1"/>
  <c r="V132" i="3" s="1"/>
  <c r="V133" i="3" s="1"/>
  <c r="V134" i="3" s="1"/>
  <c r="V135" i="3" s="1"/>
  <c r="V136" i="3" s="1"/>
  <c r="V137" i="3" s="1"/>
  <c r="V138" i="3" s="1"/>
  <c r="V139" i="3" s="1"/>
  <c r="V140" i="3" s="1"/>
  <c r="V141" i="3" s="1"/>
  <c r="V142" i="3" s="1"/>
  <c r="V143" i="3" s="1"/>
  <c r="V144" i="3" s="1"/>
  <c r="V145" i="3" s="1"/>
  <c r="V146" i="3" s="1"/>
  <c r="V147" i="3" s="1"/>
  <c r="V148" i="3" s="1"/>
  <c r="V149" i="3" s="1"/>
  <c r="V150" i="3" s="1"/>
  <c r="V151" i="3" s="1"/>
  <c r="V152" i="3" s="1"/>
  <c r="V153" i="3" s="1"/>
  <c r="V154" i="3" s="1"/>
  <c r="V155" i="3" s="1"/>
  <c r="V156" i="3" s="1"/>
  <c r="V157" i="3" s="1"/>
  <c r="V158" i="3" s="1"/>
  <c r="V159" i="3" s="1"/>
  <c r="V160" i="3" s="1"/>
  <c r="V161" i="3" s="1"/>
  <c r="V162" i="3" s="1"/>
  <c r="V163" i="3" s="1"/>
  <c r="V164" i="3" s="1"/>
  <c r="V165" i="3" s="1"/>
  <c r="V166" i="3" s="1"/>
  <c r="V167" i="3" s="1"/>
  <c r="V168" i="3" s="1"/>
  <c r="V169" i="3" s="1"/>
  <c r="V170" i="3" s="1"/>
  <c r="V171" i="3" s="1"/>
  <c r="V172" i="3" s="1"/>
  <c r="V173" i="3" s="1"/>
  <c r="V174" i="3" s="1"/>
  <c r="V175" i="3" s="1"/>
  <c r="V176" i="3" s="1"/>
  <c r="V177" i="3" s="1"/>
  <c r="V178" i="3" s="1"/>
  <c r="V179" i="3" s="1"/>
  <c r="V180" i="3" s="1"/>
  <c r="V181" i="3" s="1"/>
  <c r="V182" i="3" s="1"/>
  <c r="V183" i="3" s="1"/>
  <c r="V184" i="3" s="1"/>
  <c r="V185" i="3" s="1"/>
  <c r="V186" i="3" s="1"/>
  <c r="V187" i="3" s="1"/>
  <c r="V188" i="3" s="1"/>
  <c r="V189" i="3" s="1"/>
  <c r="V190" i="3" s="1"/>
  <c r="V191" i="3" s="1"/>
  <c r="V192" i="3" s="1"/>
  <c r="V193" i="3" s="1"/>
  <c r="V194" i="3" s="1"/>
  <c r="V195" i="3" s="1"/>
  <c r="V196" i="3" s="1"/>
  <c r="V197" i="3" s="1"/>
  <c r="V198" i="3" s="1"/>
  <c r="V199" i="3" s="1"/>
  <c r="V200" i="3" s="1"/>
  <c r="V201" i="3" s="1"/>
  <c r="V202" i="3" s="1"/>
  <c r="V203" i="3" s="1"/>
  <c r="V204" i="3" s="1"/>
  <c r="V205" i="3" s="1"/>
  <c r="V206" i="3" s="1"/>
  <c r="V207" i="3" s="1"/>
  <c r="V208" i="3" s="1"/>
  <c r="V209" i="3" s="1"/>
  <c r="V210" i="3" s="1"/>
  <c r="V211" i="3" s="1"/>
  <c r="V212" i="3" s="1"/>
  <c r="V213" i="3" s="1"/>
  <c r="V214" i="3" s="1"/>
  <c r="V215" i="3" s="1"/>
  <c r="V216" i="3" s="1"/>
  <c r="V217" i="3" s="1"/>
  <c r="V218" i="3" s="1"/>
  <c r="V219" i="3" s="1"/>
  <c r="V220" i="3" s="1"/>
  <c r="V221" i="3" s="1"/>
  <c r="V222" i="3" s="1"/>
  <c r="V223" i="3" s="1"/>
  <c r="V224" i="3" s="1"/>
  <c r="V225" i="3" s="1"/>
  <c r="V226" i="3" s="1"/>
  <c r="V227" i="3" s="1"/>
  <c r="V228" i="3" s="1"/>
  <c r="V229" i="3" s="1"/>
  <c r="V230" i="3" s="1"/>
  <c r="V231" i="3" s="1"/>
  <c r="V232" i="3" s="1"/>
  <c r="V233" i="3" s="1"/>
  <c r="V234" i="3" s="1"/>
  <c r="V235" i="3" s="1"/>
  <c r="V236" i="3" s="1"/>
  <c r="V237" i="3" s="1"/>
  <c r="V238" i="3" s="1"/>
  <c r="V239" i="3" s="1"/>
  <c r="V240" i="3" s="1"/>
  <c r="V241" i="3" s="1"/>
  <c r="V242" i="3" s="1"/>
  <c r="V243" i="3" s="1"/>
  <c r="V244" i="3" s="1"/>
  <c r="V245" i="3" s="1"/>
  <c r="V246" i="3" s="1"/>
  <c r="V247" i="3" s="1"/>
  <c r="V248" i="3" s="1"/>
  <c r="V249" i="3" s="1"/>
  <c r="V250" i="3" s="1"/>
  <c r="V251" i="3" s="1"/>
  <c r="V252" i="3" s="1"/>
  <c r="V253" i="3" s="1"/>
  <c r="V254" i="3" s="1"/>
  <c r="V255" i="3" s="1"/>
  <c r="V256" i="3" s="1"/>
  <c r="V257" i="3" s="1"/>
  <c r="V258" i="3" s="1"/>
  <c r="V259" i="3" s="1"/>
  <c r="V260" i="3" s="1"/>
  <c r="V261" i="3" s="1"/>
  <c r="V262" i="3" s="1"/>
  <c r="V263" i="3" s="1"/>
  <c r="V264" i="3" s="1"/>
  <c r="V265" i="3" s="1"/>
  <c r="V266" i="3" s="1"/>
  <c r="V267" i="3" s="1"/>
  <c r="V268" i="3" s="1"/>
  <c r="V269" i="3" s="1"/>
  <c r="V270" i="3" s="1"/>
  <c r="V271" i="3" s="1"/>
  <c r="V272" i="3" s="1"/>
  <c r="V273" i="3" s="1"/>
  <c r="V274" i="3" s="1"/>
  <c r="V275" i="3" s="1"/>
  <c r="V276" i="3" s="1"/>
  <c r="V277" i="3" s="1"/>
  <c r="V278" i="3" s="1"/>
  <c r="V279" i="3" s="1"/>
  <c r="V280" i="3" s="1"/>
  <c r="Q4" i="3"/>
  <c r="Q5" i="3" s="1"/>
  <c r="Q6" i="3" s="1"/>
  <c r="Q7" i="3" s="1"/>
  <c r="Q8" i="3" s="1"/>
  <c r="Q9" i="3" s="1"/>
  <c r="Q10" i="3" s="1"/>
  <c r="Q11" i="3" s="1"/>
  <c r="Q12" i="3" s="1"/>
  <c r="Q13" i="3" s="1"/>
  <c r="Q14" i="3" s="1"/>
  <c r="Q15" i="3" s="1"/>
  <c r="Q16" i="3" s="1"/>
  <c r="Q17" i="3" s="1"/>
  <c r="Q18" i="3" s="1"/>
  <c r="Q19" i="3" s="1"/>
  <c r="Q20" i="3" s="1"/>
  <c r="Q21" i="3" s="1"/>
  <c r="Q22" i="3" s="1"/>
  <c r="Q23" i="3" s="1"/>
  <c r="Q24" i="3" s="1"/>
  <c r="Q25" i="3" s="1"/>
  <c r="Q26" i="3" s="1"/>
  <c r="Q27" i="3" s="1"/>
  <c r="Q28" i="3" s="1"/>
  <c r="Q29" i="3" s="1"/>
  <c r="Q30" i="3" s="1"/>
  <c r="Q31" i="3" s="1"/>
  <c r="Q32" i="3" s="1"/>
  <c r="Q33" i="3" s="1"/>
  <c r="Q34" i="3" s="1"/>
  <c r="Q35" i="3" s="1"/>
  <c r="Q36" i="3" s="1"/>
  <c r="Q37" i="3" s="1"/>
  <c r="Q38" i="3" s="1"/>
  <c r="Q39" i="3" s="1"/>
  <c r="Q40" i="3" s="1"/>
  <c r="Q41" i="3" s="1"/>
  <c r="Q42" i="3" s="1"/>
  <c r="Q43" i="3" s="1"/>
  <c r="Q44" i="3" s="1"/>
  <c r="Q45" i="3" s="1"/>
  <c r="Q46" i="3" s="1"/>
  <c r="Q47" i="3" s="1"/>
  <c r="Q48" i="3" s="1"/>
  <c r="Q49" i="3" s="1"/>
  <c r="Q50" i="3" s="1"/>
  <c r="Q51" i="3" s="1"/>
  <c r="Q52" i="3" s="1"/>
  <c r="Q53" i="3" s="1"/>
  <c r="Q54" i="3" s="1"/>
  <c r="Q55" i="3" s="1"/>
  <c r="Q56" i="3" s="1"/>
  <c r="Q57" i="3" s="1"/>
  <c r="Q58" i="3" s="1"/>
  <c r="Q59" i="3" s="1"/>
  <c r="Q60" i="3" s="1"/>
  <c r="Q61" i="3" s="1"/>
  <c r="Q62" i="3" s="1"/>
  <c r="Q63" i="3" s="1"/>
  <c r="Q64" i="3" s="1"/>
  <c r="Q65" i="3" s="1"/>
  <c r="Q66" i="3" s="1"/>
  <c r="Q67" i="3" s="1"/>
  <c r="Q68" i="3" s="1"/>
  <c r="Q69" i="3" s="1"/>
  <c r="Q70" i="3" s="1"/>
  <c r="Q71" i="3" s="1"/>
  <c r="Q72" i="3" s="1"/>
  <c r="Q73" i="3" s="1"/>
  <c r="Q74" i="3" s="1"/>
  <c r="Q75" i="3" s="1"/>
  <c r="Q76" i="3" s="1"/>
  <c r="Q77" i="3" s="1"/>
  <c r="Q78" i="3" s="1"/>
  <c r="Q79" i="3" s="1"/>
  <c r="Q80" i="3" s="1"/>
  <c r="Q81" i="3" s="1"/>
  <c r="Q82" i="3" s="1"/>
  <c r="Q83" i="3" s="1"/>
  <c r="Q84" i="3" s="1"/>
  <c r="Q85" i="3" s="1"/>
  <c r="Q86" i="3" s="1"/>
  <c r="Q87" i="3" s="1"/>
  <c r="Q88" i="3" s="1"/>
  <c r="Q89" i="3" s="1"/>
  <c r="Q90" i="3" s="1"/>
  <c r="Q91" i="3" s="1"/>
  <c r="Q92" i="3" s="1"/>
  <c r="Q93" i="3" s="1"/>
  <c r="Q94" i="3" s="1"/>
  <c r="Q95" i="3" s="1"/>
  <c r="Q96" i="3" s="1"/>
  <c r="Q97" i="3" s="1"/>
  <c r="Q98" i="3" s="1"/>
  <c r="Q99" i="3" s="1"/>
  <c r="Q100" i="3" s="1"/>
  <c r="Q101" i="3" s="1"/>
  <c r="Q102" i="3" s="1"/>
  <c r="Q103" i="3" s="1"/>
  <c r="Q104" i="3" s="1"/>
  <c r="Q105" i="3" s="1"/>
  <c r="Q106" i="3" s="1"/>
  <c r="Q107" i="3" s="1"/>
  <c r="Q108" i="3" s="1"/>
  <c r="Q109" i="3" s="1"/>
  <c r="Q110" i="3" s="1"/>
  <c r="Q111" i="3" s="1"/>
  <c r="Q112" i="3" s="1"/>
  <c r="Q113" i="3" s="1"/>
  <c r="Q114" i="3" s="1"/>
  <c r="Q115" i="3" s="1"/>
  <c r="Q116" i="3" s="1"/>
  <c r="Q117" i="3" s="1"/>
  <c r="Q118" i="3" s="1"/>
  <c r="Q119" i="3" s="1"/>
  <c r="Q120" i="3" s="1"/>
  <c r="Q121" i="3" s="1"/>
  <c r="Q122" i="3" s="1"/>
  <c r="Q123" i="3" s="1"/>
  <c r="Q124" i="3" s="1"/>
  <c r="Q125" i="3" s="1"/>
  <c r="Q126" i="3" s="1"/>
  <c r="Q127" i="3" s="1"/>
  <c r="Q128" i="3" s="1"/>
  <c r="Q129" i="3" s="1"/>
  <c r="Q130" i="3" s="1"/>
  <c r="Q131" i="3" s="1"/>
  <c r="Q132" i="3" s="1"/>
  <c r="Q133" i="3" s="1"/>
  <c r="Q134" i="3" s="1"/>
  <c r="Q135" i="3" s="1"/>
  <c r="Q136" i="3" s="1"/>
  <c r="Q137" i="3" s="1"/>
  <c r="Q138" i="3" s="1"/>
  <c r="Q139" i="3" s="1"/>
  <c r="Q140" i="3" s="1"/>
  <c r="Q141" i="3" s="1"/>
  <c r="Q142" i="3" s="1"/>
  <c r="Q143" i="3" s="1"/>
  <c r="Q144" i="3" s="1"/>
  <c r="Q145" i="3" s="1"/>
  <c r="Q146" i="3" s="1"/>
  <c r="Q147" i="3" s="1"/>
  <c r="Q148" i="3" s="1"/>
  <c r="Q149" i="3" s="1"/>
  <c r="Q150" i="3" s="1"/>
  <c r="Q151" i="3" s="1"/>
  <c r="Q152" i="3" s="1"/>
  <c r="Q153" i="3" s="1"/>
  <c r="Q154" i="3" s="1"/>
  <c r="Q155" i="3" s="1"/>
  <c r="Q156" i="3" s="1"/>
  <c r="Q157" i="3" s="1"/>
  <c r="Q158" i="3" s="1"/>
  <c r="Q159" i="3" s="1"/>
  <c r="Q160" i="3" s="1"/>
  <c r="Q161" i="3" s="1"/>
  <c r="Q162" i="3" s="1"/>
  <c r="Q163" i="3" s="1"/>
  <c r="Q164" i="3" s="1"/>
  <c r="Q165" i="3" s="1"/>
  <c r="Q166" i="3" s="1"/>
  <c r="Q167" i="3" s="1"/>
  <c r="Q168" i="3" s="1"/>
  <c r="Q169" i="3" s="1"/>
  <c r="Q170" i="3" s="1"/>
  <c r="Q171" i="3" s="1"/>
  <c r="Q172" i="3" s="1"/>
  <c r="Q173" i="3" s="1"/>
  <c r="Q174" i="3" s="1"/>
  <c r="Q175" i="3" s="1"/>
  <c r="Q176" i="3" s="1"/>
  <c r="Q177" i="3" s="1"/>
  <c r="Q178" i="3" s="1"/>
  <c r="Q179" i="3" s="1"/>
  <c r="Q180" i="3" s="1"/>
  <c r="Q181" i="3" s="1"/>
  <c r="Q182" i="3" s="1"/>
  <c r="Q183" i="3" s="1"/>
  <c r="Q184" i="3" s="1"/>
  <c r="Q185" i="3" s="1"/>
  <c r="Q186" i="3" s="1"/>
  <c r="Q187" i="3" s="1"/>
  <c r="Q188" i="3" s="1"/>
  <c r="Q189" i="3" s="1"/>
  <c r="Q190" i="3" s="1"/>
  <c r="Q191" i="3" s="1"/>
  <c r="Q192" i="3" s="1"/>
  <c r="Q193" i="3" s="1"/>
  <c r="Q194" i="3" s="1"/>
  <c r="Q195" i="3" s="1"/>
  <c r="Q196" i="3" s="1"/>
  <c r="Q197" i="3" s="1"/>
  <c r="Q198" i="3" s="1"/>
  <c r="Q199" i="3" s="1"/>
  <c r="Q200" i="3" s="1"/>
  <c r="Q201" i="3" s="1"/>
  <c r="Q202" i="3" s="1"/>
  <c r="Q203" i="3" s="1"/>
  <c r="Q204" i="3" s="1"/>
  <c r="Q205" i="3" s="1"/>
  <c r="Q206" i="3" s="1"/>
  <c r="Q207" i="3" s="1"/>
  <c r="Q208" i="3" s="1"/>
  <c r="Q209" i="3" s="1"/>
  <c r="Q210" i="3" s="1"/>
  <c r="Q211" i="3" s="1"/>
  <c r="Q212" i="3" s="1"/>
  <c r="Q213" i="3" s="1"/>
  <c r="Q214" i="3" s="1"/>
  <c r="Q215" i="3" s="1"/>
  <c r="Q216" i="3" s="1"/>
  <c r="Q217" i="3" s="1"/>
  <c r="Q218" i="3" s="1"/>
  <c r="Q219" i="3" s="1"/>
  <c r="Q220" i="3" s="1"/>
  <c r="Q221" i="3" s="1"/>
  <c r="Q222" i="3" s="1"/>
  <c r="Q223" i="3" s="1"/>
  <c r="Q224" i="3" s="1"/>
  <c r="Q225" i="3" s="1"/>
  <c r="Q226" i="3" s="1"/>
  <c r="Q227" i="3" s="1"/>
  <c r="Q228" i="3" s="1"/>
  <c r="Q229" i="3" s="1"/>
  <c r="Q230" i="3" s="1"/>
  <c r="Q231" i="3" s="1"/>
  <c r="Q232" i="3" s="1"/>
  <c r="Q233" i="3" s="1"/>
  <c r="Q234" i="3" s="1"/>
  <c r="Q235" i="3" s="1"/>
  <c r="Q236" i="3" s="1"/>
  <c r="Q237" i="3" s="1"/>
  <c r="Q238" i="3" s="1"/>
  <c r="Q239" i="3" s="1"/>
  <c r="Q240" i="3" s="1"/>
  <c r="Q241" i="3" s="1"/>
  <c r="Q242" i="3" s="1"/>
  <c r="Q243" i="3" s="1"/>
  <c r="Q244" i="3" s="1"/>
  <c r="Q245" i="3" s="1"/>
  <c r="Q246" i="3" s="1"/>
  <c r="Q247" i="3" s="1"/>
  <c r="Q248" i="3" s="1"/>
  <c r="Q249" i="3" s="1"/>
  <c r="Q250" i="3" s="1"/>
  <c r="Q251" i="3" s="1"/>
  <c r="Q252" i="3" s="1"/>
  <c r="Q253" i="3" s="1"/>
  <c r="Q254" i="3" s="1"/>
  <c r="Q255" i="3" s="1"/>
  <c r="Q256" i="3" s="1"/>
  <c r="Q257" i="3" s="1"/>
  <c r="Q258" i="3" s="1"/>
  <c r="Q259" i="3" s="1"/>
  <c r="Q260" i="3" s="1"/>
  <c r="Q261" i="3" s="1"/>
  <c r="Q262" i="3" s="1"/>
  <c r="Q263" i="3" s="1"/>
  <c r="Q264" i="3" s="1"/>
  <c r="Q265" i="3" s="1"/>
  <c r="Q266" i="3" s="1"/>
  <c r="Q267" i="3" s="1"/>
  <c r="Q268" i="3" s="1"/>
  <c r="Q269" i="3" s="1"/>
  <c r="Q270" i="3" s="1"/>
  <c r="Q271" i="3" s="1"/>
  <c r="Q272" i="3" s="1"/>
  <c r="Q273" i="3" s="1"/>
  <c r="Q274" i="3" s="1"/>
  <c r="Q275" i="3" s="1"/>
  <c r="Q276" i="3" s="1"/>
  <c r="Q277" i="3" s="1"/>
  <c r="Q278" i="3" s="1"/>
  <c r="Q279" i="3" s="1"/>
  <c r="Q280" i="3" s="1"/>
  <c r="Q20" i="17"/>
  <c r="P20" i="17" s="1"/>
  <c r="Q22" i="17"/>
  <c r="P22" i="17" s="1"/>
  <c r="Q24" i="17"/>
  <c r="P24" i="17" s="1"/>
  <c r="H24" i="17" s="1"/>
  <c r="J24" i="17" s="1"/>
  <c r="Q29" i="17"/>
  <c r="P29" i="17" s="1"/>
  <c r="Q49" i="17"/>
  <c r="P49" i="17" s="1"/>
  <c r="Q17" i="16"/>
  <c r="P17" i="16" s="1"/>
  <c r="Q20" i="16"/>
  <c r="P20" i="16" s="1"/>
  <c r="D20" i="16" s="1"/>
  <c r="Q22" i="16"/>
  <c r="P22" i="16" s="1"/>
  <c r="D22" i="16" s="1"/>
  <c r="Q31" i="16"/>
  <c r="P31" i="16" s="1"/>
  <c r="Q20" i="15"/>
  <c r="P20" i="15" s="1"/>
  <c r="Q26" i="15"/>
  <c r="P26" i="15" s="1"/>
  <c r="D26" i="15" s="1"/>
  <c r="Q38" i="15"/>
  <c r="P38" i="15" s="1"/>
  <c r="D38" i="15" s="1"/>
  <c r="Q33" i="14"/>
  <c r="P33" i="14" s="1"/>
  <c r="Q42" i="14"/>
  <c r="P42" i="14" s="1"/>
  <c r="Q61" i="14"/>
  <c r="P61" i="14" s="1"/>
  <c r="Q72" i="14"/>
  <c r="P72" i="14" s="1"/>
  <c r="H72" i="14" s="1"/>
  <c r="J72" i="14" s="1"/>
  <c r="L4" i="3"/>
  <c r="L5" i="3" s="1"/>
  <c r="L6" i="3" s="1"/>
  <c r="L7" i="3" s="1"/>
  <c r="L8" i="3" s="1"/>
  <c r="L9" i="3" s="1"/>
  <c r="L10" i="3" s="1"/>
  <c r="L11" i="3" s="1"/>
  <c r="L12" i="3" s="1"/>
  <c r="L13" i="3" s="1"/>
  <c r="L14" i="3" s="1"/>
  <c r="L15" i="3" s="1"/>
  <c r="L16" i="3" s="1"/>
  <c r="L17" i="3" s="1"/>
  <c r="L18" i="3" s="1"/>
  <c r="L19" i="3" s="1"/>
  <c r="L20" i="3" s="1"/>
  <c r="L21" i="3" s="1"/>
  <c r="L22" i="3" s="1"/>
  <c r="L23" i="3" s="1"/>
  <c r="L24" i="3" s="1"/>
  <c r="L25" i="3" s="1"/>
  <c r="L26" i="3" s="1"/>
  <c r="L27" i="3" s="1"/>
  <c r="L28" i="3" s="1"/>
  <c r="L29" i="3" s="1"/>
  <c r="L30" i="3" s="1"/>
  <c r="L31" i="3" s="1"/>
  <c r="L32" i="3" s="1"/>
  <c r="L33" i="3" s="1"/>
  <c r="L34" i="3" s="1"/>
  <c r="L35" i="3" s="1"/>
  <c r="L36" i="3" s="1"/>
  <c r="L37" i="3" s="1"/>
  <c r="L38" i="3" s="1"/>
  <c r="L39" i="3" s="1"/>
  <c r="L40" i="3" s="1"/>
  <c r="L41" i="3" s="1"/>
  <c r="L42" i="3" s="1"/>
  <c r="L43" i="3" s="1"/>
  <c r="L44" i="3" s="1"/>
  <c r="L45" i="3" s="1"/>
  <c r="L46" i="3" s="1"/>
  <c r="L47" i="3" s="1"/>
  <c r="L48" i="3" s="1"/>
  <c r="L49" i="3" s="1"/>
  <c r="L50" i="3" s="1"/>
  <c r="L51" i="3" s="1"/>
  <c r="L52" i="3" s="1"/>
  <c r="L53" i="3" s="1"/>
  <c r="L54" i="3" s="1"/>
  <c r="L55" i="3" s="1"/>
  <c r="L56" i="3" s="1"/>
  <c r="L57" i="3" s="1"/>
  <c r="L58" i="3" s="1"/>
  <c r="L59" i="3" s="1"/>
  <c r="L60" i="3" s="1"/>
  <c r="L61" i="3" s="1"/>
  <c r="L62" i="3" s="1"/>
  <c r="L63" i="3" s="1"/>
  <c r="L64" i="3" s="1"/>
  <c r="L65" i="3" s="1"/>
  <c r="L66" i="3" s="1"/>
  <c r="L67" i="3" s="1"/>
  <c r="L68" i="3" s="1"/>
  <c r="L69" i="3" s="1"/>
  <c r="L70" i="3" s="1"/>
  <c r="L71" i="3" s="1"/>
  <c r="L72" i="3" s="1"/>
  <c r="L73" i="3" s="1"/>
  <c r="L74" i="3" s="1"/>
  <c r="L75" i="3" s="1"/>
  <c r="L76" i="3" s="1"/>
  <c r="L77" i="3" s="1"/>
  <c r="L78" i="3" s="1"/>
  <c r="L79" i="3" s="1"/>
  <c r="L80" i="3" s="1"/>
  <c r="L81" i="3" s="1"/>
  <c r="L82" i="3" s="1"/>
  <c r="L83" i="3" s="1"/>
  <c r="L84" i="3" s="1"/>
  <c r="L85" i="3" s="1"/>
  <c r="L86" i="3" s="1"/>
  <c r="L87" i="3" s="1"/>
  <c r="L88" i="3" s="1"/>
  <c r="L89" i="3" s="1"/>
  <c r="L90" i="3" s="1"/>
  <c r="L91" i="3" s="1"/>
  <c r="L92" i="3" s="1"/>
  <c r="L93" i="3" s="1"/>
  <c r="L94" i="3" s="1"/>
  <c r="L95" i="3" s="1"/>
  <c r="L96" i="3" s="1"/>
  <c r="L97" i="3" s="1"/>
  <c r="L98" i="3" s="1"/>
  <c r="L99" i="3" s="1"/>
  <c r="L100" i="3" s="1"/>
  <c r="L101" i="3" s="1"/>
  <c r="L102" i="3" s="1"/>
  <c r="L103" i="3" s="1"/>
  <c r="L104" i="3" s="1"/>
  <c r="L105" i="3" s="1"/>
  <c r="L106" i="3" s="1"/>
  <c r="L107" i="3" s="1"/>
  <c r="L108" i="3" s="1"/>
  <c r="L109" i="3" s="1"/>
  <c r="L110" i="3" s="1"/>
  <c r="L111" i="3" s="1"/>
  <c r="L112" i="3" s="1"/>
  <c r="L113" i="3" s="1"/>
  <c r="L114" i="3" s="1"/>
  <c r="L115" i="3" s="1"/>
  <c r="L116" i="3" s="1"/>
  <c r="L117" i="3" s="1"/>
  <c r="L118" i="3" s="1"/>
  <c r="L119" i="3" s="1"/>
  <c r="L120" i="3" s="1"/>
  <c r="L121" i="3" s="1"/>
  <c r="L122" i="3" s="1"/>
  <c r="L123" i="3" s="1"/>
  <c r="L124" i="3" s="1"/>
  <c r="L125" i="3" s="1"/>
  <c r="L126" i="3" s="1"/>
  <c r="L127" i="3" s="1"/>
  <c r="L128" i="3" s="1"/>
  <c r="L129" i="3" s="1"/>
  <c r="L130" i="3" s="1"/>
  <c r="L131" i="3" s="1"/>
  <c r="L132" i="3" s="1"/>
  <c r="L133" i="3" s="1"/>
  <c r="L134" i="3" s="1"/>
  <c r="L135" i="3" s="1"/>
  <c r="L136" i="3" s="1"/>
  <c r="L137" i="3" s="1"/>
  <c r="L138" i="3" s="1"/>
  <c r="L139" i="3" s="1"/>
  <c r="L140" i="3" s="1"/>
  <c r="L141" i="3" s="1"/>
  <c r="L142" i="3" s="1"/>
  <c r="L143" i="3" s="1"/>
  <c r="L144" i="3" s="1"/>
  <c r="L145" i="3" s="1"/>
  <c r="L146" i="3" s="1"/>
  <c r="L147" i="3" s="1"/>
  <c r="L148" i="3" s="1"/>
  <c r="L149" i="3" s="1"/>
  <c r="L150" i="3" s="1"/>
  <c r="L151" i="3" s="1"/>
  <c r="L152" i="3" s="1"/>
  <c r="L153" i="3" s="1"/>
  <c r="L154" i="3" s="1"/>
  <c r="L155" i="3" s="1"/>
  <c r="L156" i="3" s="1"/>
  <c r="L157" i="3" s="1"/>
  <c r="L158" i="3" s="1"/>
  <c r="L159" i="3" s="1"/>
  <c r="L160" i="3" s="1"/>
  <c r="L161" i="3" s="1"/>
  <c r="L162" i="3" s="1"/>
  <c r="L163" i="3" s="1"/>
  <c r="L164" i="3" s="1"/>
  <c r="L165" i="3" s="1"/>
  <c r="L166" i="3" s="1"/>
  <c r="L167" i="3" s="1"/>
  <c r="L168" i="3" s="1"/>
  <c r="L169" i="3" s="1"/>
  <c r="L170" i="3" s="1"/>
  <c r="L171" i="3" s="1"/>
  <c r="L172" i="3" s="1"/>
  <c r="L173" i="3" s="1"/>
  <c r="L174" i="3" s="1"/>
  <c r="L175" i="3" s="1"/>
  <c r="L176" i="3" s="1"/>
  <c r="L177" i="3" s="1"/>
  <c r="L178" i="3" s="1"/>
  <c r="L179" i="3" s="1"/>
  <c r="L180" i="3" s="1"/>
  <c r="L181" i="3" s="1"/>
  <c r="L182" i="3" s="1"/>
  <c r="L183" i="3" s="1"/>
  <c r="L184" i="3" s="1"/>
  <c r="L185" i="3" s="1"/>
  <c r="L186" i="3" s="1"/>
  <c r="L187" i="3" s="1"/>
  <c r="L188" i="3" s="1"/>
  <c r="L189" i="3" s="1"/>
  <c r="L190" i="3" s="1"/>
  <c r="L191" i="3" s="1"/>
  <c r="L192" i="3" s="1"/>
  <c r="L193" i="3" s="1"/>
  <c r="L194" i="3" s="1"/>
  <c r="L195" i="3" s="1"/>
  <c r="L196" i="3" s="1"/>
  <c r="L197" i="3" s="1"/>
  <c r="L198" i="3" s="1"/>
  <c r="L199" i="3" s="1"/>
  <c r="L200" i="3" s="1"/>
  <c r="L201" i="3" s="1"/>
  <c r="L202" i="3" s="1"/>
  <c r="L203" i="3" s="1"/>
  <c r="L204" i="3" s="1"/>
  <c r="L205" i="3" s="1"/>
  <c r="L206" i="3" s="1"/>
  <c r="L207" i="3" s="1"/>
  <c r="L208" i="3" s="1"/>
  <c r="L209" i="3" s="1"/>
  <c r="L210" i="3" s="1"/>
  <c r="L211" i="3" s="1"/>
  <c r="L212" i="3" s="1"/>
  <c r="L213" i="3" s="1"/>
  <c r="L214" i="3" s="1"/>
  <c r="L215" i="3" s="1"/>
  <c r="L216" i="3" s="1"/>
  <c r="L217" i="3" s="1"/>
  <c r="L218" i="3" s="1"/>
  <c r="L219" i="3" s="1"/>
  <c r="L220" i="3" s="1"/>
  <c r="L221" i="3" s="1"/>
  <c r="L222" i="3" s="1"/>
  <c r="L223" i="3" s="1"/>
  <c r="L224" i="3" s="1"/>
  <c r="L225" i="3" s="1"/>
  <c r="L226" i="3" s="1"/>
  <c r="L227" i="3" s="1"/>
  <c r="L228" i="3" s="1"/>
  <c r="L229" i="3" s="1"/>
  <c r="L230" i="3" s="1"/>
  <c r="L231" i="3" s="1"/>
  <c r="L232" i="3" s="1"/>
  <c r="L233" i="3" s="1"/>
  <c r="L234" i="3" s="1"/>
  <c r="L235" i="3" s="1"/>
  <c r="L236" i="3" s="1"/>
  <c r="L237" i="3" s="1"/>
  <c r="L238" i="3" s="1"/>
  <c r="L239" i="3" s="1"/>
  <c r="L240" i="3" s="1"/>
  <c r="L241" i="3" s="1"/>
  <c r="L242" i="3" s="1"/>
  <c r="L243" i="3" s="1"/>
  <c r="L244" i="3" s="1"/>
  <c r="L245" i="3" s="1"/>
  <c r="L246" i="3" s="1"/>
  <c r="L247" i="3" s="1"/>
  <c r="L248" i="3" s="1"/>
  <c r="L249" i="3" s="1"/>
  <c r="L250" i="3" s="1"/>
  <c r="L251" i="3" s="1"/>
  <c r="L252" i="3" s="1"/>
  <c r="L253" i="3" s="1"/>
  <c r="L254" i="3" s="1"/>
  <c r="L255" i="3" s="1"/>
  <c r="L256" i="3" s="1"/>
  <c r="L257" i="3" s="1"/>
  <c r="L258" i="3" s="1"/>
  <c r="L259" i="3" s="1"/>
  <c r="L260" i="3" s="1"/>
  <c r="Q22" i="12"/>
  <c r="P22" i="12" s="1"/>
  <c r="Q24" i="12"/>
  <c r="P24" i="12" s="1"/>
  <c r="D24" i="12" s="1"/>
  <c r="Q26" i="12"/>
  <c r="P26" i="12" s="1"/>
  <c r="Q31" i="12"/>
  <c r="P31" i="12" s="1"/>
  <c r="H31" i="12" s="1"/>
  <c r="J31" i="12" s="1"/>
  <c r="Q46" i="12"/>
  <c r="P46" i="12" s="1"/>
  <c r="D46" i="12" s="1"/>
  <c r="Q17" i="11"/>
  <c r="P17" i="11" s="1"/>
  <c r="Q20" i="11"/>
  <c r="P20" i="11" s="1"/>
  <c r="Q22" i="11"/>
  <c r="P22" i="11" s="1"/>
  <c r="Q31" i="11"/>
  <c r="P31" i="11" s="1"/>
  <c r="D31" i="11" s="1"/>
  <c r="Q20" i="10"/>
  <c r="P20" i="10" s="1"/>
  <c r="Q25" i="10"/>
  <c r="P25" i="10" s="1"/>
  <c r="H25" i="10" s="1"/>
  <c r="J25" i="10" s="1"/>
  <c r="Q39" i="10"/>
  <c r="P39" i="10" s="1"/>
  <c r="H39" i="10" s="1"/>
  <c r="J39" i="10" s="1"/>
  <c r="Q16" i="9"/>
  <c r="P16" i="9" s="1"/>
  <c r="Q19" i="9"/>
  <c r="P19" i="9" s="1"/>
  <c r="Q26" i="9"/>
  <c r="P26" i="9" s="1"/>
  <c r="H26" i="9" s="1"/>
  <c r="J26" i="9" s="1"/>
  <c r="Q42" i="9"/>
  <c r="P42" i="9" s="1"/>
  <c r="D42" i="9" s="1"/>
  <c r="Q23" i="8"/>
  <c r="P23" i="8" s="1"/>
  <c r="Q42" i="8"/>
  <c r="P42" i="8" s="1"/>
  <c r="Q51" i="8"/>
  <c r="P51" i="8" s="1"/>
  <c r="Q70" i="8"/>
  <c r="P70" i="8" s="1"/>
  <c r="D70" i="8" s="1"/>
  <c r="Q81" i="8"/>
  <c r="P81" i="8" s="1"/>
  <c r="F4" i="3"/>
  <c r="F5" i="3" s="1"/>
  <c r="F6" i="3" s="1"/>
  <c r="Q28" i="7"/>
  <c r="P28" i="7" s="1"/>
  <c r="D28" i="7" s="1"/>
  <c r="Q32" i="7"/>
  <c r="P32" i="7" s="1"/>
  <c r="D32" i="7" s="1"/>
  <c r="Q34" i="7"/>
  <c r="P34" i="7" s="1"/>
  <c r="D34" i="7" s="1"/>
  <c r="Q45" i="7"/>
  <c r="P45" i="7" s="1"/>
  <c r="Q60" i="7"/>
  <c r="P60" i="7" s="1"/>
  <c r="O42" i="7"/>
  <c r="H42" i="7"/>
  <c r="J42" i="7" s="1"/>
  <c r="D42" i="7"/>
  <c r="D68" i="14"/>
  <c r="J41" i="6"/>
  <c r="J43" i="6" s="1"/>
  <c r="G46" i="7"/>
  <c r="G35" i="7"/>
  <c r="G33" i="7"/>
  <c r="G43" i="8"/>
  <c r="H15" i="7"/>
  <c r="J15" i="7" s="1"/>
  <c r="O16" i="28"/>
  <c r="H16" i="28"/>
  <c r="J16" i="28" s="1"/>
  <c r="D16" i="28"/>
  <c r="O21" i="12"/>
  <c r="H21" i="12"/>
  <c r="J21" i="12" s="1"/>
  <c r="D21" i="12"/>
  <c r="G61" i="7"/>
  <c r="G29" i="7"/>
  <c r="O96" i="32"/>
  <c r="H96" i="32"/>
  <c r="J96" i="32" s="1"/>
  <c r="D96" i="32"/>
  <c r="O94" i="32"/>
  <c r="H94" i="32"/>
  <c r="J94" i="32" s="1"/>
  <c r="D94" i="32"/>
  <c r="D65" i="32"/>
  <c r="O81" i="30"/>
  <c r="H81" i="30"/>
  <c r="J81" i="30" s="1"/>
  <c r="D81" i="30"/>
  <c r="O80" i="30"/>
  <c r="H80" i="30"/>
  <c r="J80" i="30" s="1"/>
  <c r="D80" i="30"/>
  <c r="O21" i="29"/>
  <c r="H21" i="29"/>
  <c r="J21" i="29" s="1"/>
  <c r="D21" i="29"/>
  <c r="O19" i="29"/>
  <c r="H19" i="29"/>
  <c r="J19" i="29" s="1"/>
  <c r="D19" i="29"/>
  <c r="D89" i="24"/>
  <c r="O20" i="18"/>
  <c r="H20" i="18"/>
  <c r="J20" i="18" s="1"/>
  <c r="D20" i="18"/>
  <c r="O18" i="18"/>
  <c r="H18" i="18"/>
  <c r="J18" i="18" s="1"/>
  <c r="D18" i="18"/>
  <c r="O19" i="13"/>
  <c r="H19" i="13"/>
  <c r="J19" i="13" s="1"/>
  <c r="D19" i="13"/>
  <c r="O64" i="7"/>
  <c r="H64" i="7"/>
  <c r="J64" i="7" s="1"/>
  <c r="O63" i="7"/>
  <c r="H63" i="7"/>
  <c r="J63" i="7" s="1"/>
  <c r="D63" i="7"/>
  <c r="O21" i="13"/>
  <c r="H21" i="13"/>
  <c r="J21" i="13" s="1"/>
  <c r="D21" i="13"/>
  <c r="O45" i="30"/>
  <c r="H45" i="30"/>
  <c r="J45" i="30" s="1"/>
  <c r="D45" i="30"/>
  <c r="O58" i="30"/>
  <c r="H58" i="30"/>
  <c r="J58" i="30" s="1"/>
  <c r="D58" i="30"/>
  <c r="O48" i="7"/>
  <c r="H48" i="7"/>
  <c r="J48" i="7" s="1"/>
  <c r="O26" i="7"/>
  <c r="H26" i="7"/>
  <c r="J26" i="7" s="1"/>
  <c r="D26" i="7"/>
  <c r="H15" i="14"/>
  <c r="J15" i="14" s="1"/>
  <c r="H18" i="14"/>
  <c r="J18" i="14" s="1"/>
  <c r="H19" i="14"/>
  <c r="J19" i="14" s="1"/>
  <c r="H20" i="14"/>
  <c r="J20" i="14" s="1"/>
  <c r="H21" i="14"/>
  <c r="J21" i="14" s="1"/>
  <c r="H22" i="14"/>
  <c r="J22" i="14" s="1"/>
  <c r="H23" i="14"/>
  <c r="J23" i="14" s="1"/>
  <c r="H29" i="14"/>
  <c r="J29" i="14" s="1"/>
  <c r="H30" i="14"/>
  <c r="J30" i="14" s="1"/>
  <c r="H31" i="14"/>
  <c r="J31" i="14" s="1"/>
  <c r="H32" i="14"/>
  <c r="J32" i="14" s="1"/>
  <c r="H35" i="14"/>
  <c r="J35" i="14" s="1"/>
  <c r="H36" i="14"/>
  <c r="J36" i="14" s="1"/>
  <c r="H38" i="14"/>
  <c r="J38" i="14" s="1"/>
  <c r="H39" i="14"/>
  <c r="J39" i="14" s="1"/>
  <c r="H40" i="14"/>
  <c r="J40" i="14" s="1"/>
  <c r="H41" i="14"/>
  <c r="J41" i="14" s="1"/>
  <c r="H45" i="14"/>
  <c r="J45" i="14" s="1"/>
  <c r="H46" i="14"/>
  <c r="J46" i="14" s="1"/>
  <c r="H48" i="14"/>
  <c r="J48" i="14" s="1"/>
  <c r="H49" i="14"/>
  <c r="J49" i="14" s="1"/>
  <c r="H51" i="14"/>
  <c r="J51" i="14" s="1"/>
  <c r="H52" i="14"/>
  <c r="J52" i="14" s="1"/>
  <c r="H53" i="14"/>
  <c r="J53" i="14" s="1"/>
  <c r="H54" i="14"/>
  <c r="J54" i="14" s="1"/>
  <c r="H56" i="14"/>
  <c r="J56" i="14" s="1"/>
  <c r="H58" i="14"/>
  <c r="J58" i="14" s="1"/>
  <c r="H59" i="14"/>
  <c r="J59" i="14" s="1"/>
  <c r="H63" i="14"/>
  <c r="J63" i="14" s="1"/>
  <c r="H64" i="14"/>
  <c r="J64" i="14" s="1"/>
  <c r="H66" i="14"/>
  <c r="J66" i="14" s="1"/>
  <c r="H67" i="14"/>
  <c r="J67" i="14" s="1"/>
  <c r="H68" i="14"/>
  <c r="J68" i="14" s="1"/>
  <c r="H70" i="14"/>
  <c r="J70" i="14" s="1"/>
  <c r="H71" i="14"/>
  <c r="J71" i="14" s="1"/>
  <c r="H75" i="14"/>
  <c r="J75" i="14" s="1"/>
  <c r="H76" i="14"/>
  <c r="J76" i="14" s="1"/>
  <c r="H77" i="14"/>
  <c r="J77" i="14" s="1"/>
  <c r="H78" i="14"/>
  <c r="J78" i="14" s="1"/>
  <c r="H80" i="14"/>
  <c r="J80" i="14" s="1"/>
  <c r="J85" i="14"/>
  <c r="J86" i="14"/>
  <c r="J87" i="14"/>
  <c r="H75" i="8"/>
  <c r="J75" i="8" s="1"/>
  <c r="H76" i="8"/>
  <c r="J76" i="8" s="1"/>
  <c r="H77" i="8"/>
  <c r="J77" i="8" s="1"/>
  <c r="H79" i="8"/>
  <c r="J79" i="8" s="1"/>
  <c r="H80" i="8"/>
  <c r="J80" i="8" s="1"/>
  <c r="H84" i="8"/>
  <c r="J84" i="8" s="1"/>
  <c r="H85" i="8"/>
  <c r="J85" i="8" s="1"/>
  <c r="H86" i="8"/>
  <c r="J86" i="8" s="1"/>
  <c r="H87" i="8"/>
  <c r="J87" i="8" s="1"/>
  <c r="H89" i="8"/>
  <c r="J89" i="8" s="1"/>
  <c r="H72" i="8"/>
  <c r="J72" i="8" s="1"/>
  <c r="H73" i="8"/>
  <c r="J73" i="8" s="1"/>
  <c r="H65" i="8"/>
  <c r="J65" i="8" s="1"/>
  <c r="H67" i="8"/>
  <c r="J67" i="8" s="1"/>
  <c r="H68" i="8"/>
  <c r="J68" i="8" s="1"/>
  <c r="H57" i="8"/>
  <c r="J57" i="8" s="1"/>
  <c r="H58" i="8"/>
  <c r="J58" i="8" s="1"/>
  <c r="H60" i="8"/>
  <c r="J60" i="8" s="1"/>
  <c r="H61" i="8"/>
  <c r="J61" i="8" s="1"/>
  <c r="H62" i="8"/>
  <c r="J62" i="8" s="1"/>
  <c r="H63" i="8"/>
  <c r="J63" i="8" s="1"/>
  <c r="H47" i="8"/>
  <c r="J47" i="8" s="1"/>
  <c r="H48" i="8"/>
  <c r="J48" i="8" s="1"/>
  <c r="H49" i="8"/>
  <c r="J49" i="8" s="1"/>
  <c r="H50" i="8"/>
  <c r="J50" i="8" s="1"/>
  <c r="H55" i="8"/>
  <c r="J55" i="8" s="1"/>
  <c r="H26" i="8"/>
  <c r="J26" i="8" s="1"/>
  <c r="H27" i="8"/>
  <c r="J27" i="8" s="1"/>
  <c r="H28" i="8"/>
  <c r="J28" i="8" s="1"/>
  <c r="H29" i="8"/>
  <c r="J29" i="8" s="1"/>
  <c r="H30" i="8"/>
  <c r="J30" i="8" s="1"/>
  <c r="H31" i="8"/>
  <c r="J31" i="8" s="1"/>
  <c r="H32" i="8"/>
  <c r="J32" i="8" s="1"/>
  <c r="H33" i="8"/>
  <c r="J33" i="8" s="1"/>
  <c r="H39" i="8"/>
  <c r="J39" i="8" s="1"/>
  <c r="H40" i="8"/>
  <c r="J40" i="8" s="1"/>
  <c r="H41" i="8"/>
  <c r="J41" i="8" s="1"/>
  <c r="H44" i="8"/>
  <c r="J44" i="8" s="1"/>
  <c r="H45" i="8"/>
  <c r="J45" i="8" s="1"/>
  <c r="H15" i="8"/>
  <c r="J15" i="8" s="1"/>
  <c r="H18" i="8"/>
  <c r="J18" i="8" s="1"/>
  <c r="H19" i="8"/>
  <c r="J19" i="8" s="1"/>
  <c r="H20" i="8"/>
  <c r="J20" i="8" s="1"/>
  <c r="H21" i="8"/>
  <c r="J21" i="8" s="1"/>
  <c r="H22" i="8"/>
  <c r="J22" i="8" s="1"/>
  <c r="J94" i="8"/>
  <c r="J95" i="8"/>
  <c r="J96" i="8"/>
  <c r="O72" i="32"/>
  <c r="O47" i="30"/>
  <c r="O56" i="30"/>
  <c r="H18" i="33"/>
  <c r="J18" i="33" s="1"/>
  <c r="H19" i="33"/>
  <c r="J19" i="33" s="1"/>
  <c r="H20" i="33"/>
  <c r="J20" i="33" s="1"/>
  <c r="H23" i="33"/>
  <c r="J23" i="33" s="1"/>
  <c r="H33" i="33"/>
  <c r="J33" i="33" s="1"/>
  <c r="H34" i="33"/>
  <c r="J34" i="33" s="1"/>
  <c r="H35" i="33"/>
  <c r="J35" i="33" s="1"/>
  <c r="H36" i="33"/>
  <c r="J36" i="33" s="1"/>
  <c r="H37" i="33"/>
  <c r="J37" i="33" s="1"/>
  <c r="J39" i="33"/>
  <c r="J40" i="33"/>
  <c r="J41" i="33"/>
  <c r="H15" i="32"/>
  <c r="J15" i="32" s="1"/>
  <c r="H18" i="32"/>
  <c r="J18" i="32" s="1"/>
  <c r="H20" i="32"/>
  <c r="J20" i="32" s="1"/>
  <c r="H21" i="32"/>
  <c r="J21" i="32" s="1"/>
  <c r="H22" i="32"/>
  <c r="J22" i="32" s="1"/>
  <c r="H23" i="32"/>
  <c r="J23" i="32" s="1"/>
  <c r="H24" i="32"/>
  <c r="J24" i="32" s="1"/>
  <c r="H25" i="32"/>
  <c r="J25" i="32" s="1"/>
  <c r="H31" i="32"/>
  <c r="J31" i="32" s="1"/>
  <c r="H32" i="32"/>
  <c r="J32" i="32" s="1"/>
  <c r="H33" i="32"/>
  <c r="J33" i="32" s="1"/>
  <c r="H34" i="32"/>
  <c r="J34" i="32" s="1"/>
  <c r="H36" i="32"/>
  <c r="J36" i="32" s="1"/>
  <c r="H37" i="32"/>
  <c r="J37" i="32" s="1"/>
  <c r="H40" i="32"/>
  <c r="J40" i="32" s="1"/>
  <c r="H44" i="32"/>
  <c r="J44" i="32" s="1"/>
  <c r="H46" i="32"/>
  <c r="J46" i="32" s="1"/>
  <c r="H47" i="32"/>
  <c r="J47" i="32" s="1"/>
  <c r="H48" i="32"/>
  <c r="J48" i="32" s="1"/>
  <c r="H52" i="32"/>
  <c r="J52" i="32" s="1"/>
  <c r="H53" i="32"/>
  <c r="J53" i="32" s="1"/>
  <c r="H54" i="32"/>
  <c r="J54" i="32" s="1"/>
  <c r="H55" i="32"/>
  <c r="J55" i="32" s="1"/>
  <c r="H59" i="32"/>
  <c r="J59" i="32" s="1"/>
  <c r="H60" i="32"/>
  <c r="J60" i="32" s="1"/>
  <c r="H62" i="32"/>
  <c r="J62" i="32" s="1"/>
  <c r="H63" i="32"/>
  <c r="J63" i="32" s="1"/>
  <c r="H64" i="32"/>
  <c r="J64" i="32" s="1"/>
  <c r="H67" i="32"/>
  <c r="J67" i="32" s="1"/>
  <c r="H68" i="32"/>
  <c r="J68" i="32" s="1"/>
  <c r="H69" i="32"/>
  <c r="J69" i="32" s="1"/>
  <c r="H75" i="32"/>
  <c r="J75" i="32" s="1"/>
  <c r="H76" i="32"/>
  <c r="J76" i="32" s="1"/>
  <c r="H77" i="32"/>
  <c r="J77" i="32" s="1"/>
  <c r="H78" i="32"/>
  <c r="J78" i="32" s="1"/>
  <c r="H65" i="32"/>
  <c r="J65" i="32" s="1"/>
  <c r="J80" i="32"/>
  <c r="J81" i="32"/>
  <c r="H15" i="31"/>
  <c r="J15" i="31" s="1"/>
  <c r="H23" i="31"/>
  <c r="J23" i="31" s="1"/>
  <c r="H29" i="31"/>
  <c r="J29" i="31" s="1"/>
  <c r="H30" i="31"/>
  <c r="J30" i="31" s="1"/>
  <c r="H31" i="31"/>
  <c r="J31" i="31" s="1"/>
  <c r="H32" i="31"/>
  <c r="J32" i="31" s="1"/>
  <c r="J34" i="31"/>
  <c r="J35" i="31"/>
  <c r="J36" i="31"/>
  <c r="H15" i="30"/>
  <c r="J15" i="30" s="1"/>
  <c r="H18" i="30"/>
  <c r="J18" i="30" s="1"/>
  <c r="H19" i="30"/>
  <c r="J19" i="30" s="1"/>
  <c r="H20" i="30"/>
  <c r="J20" i="30" s="1"/>
  <c r="H22" i="30"/>
  <c r="J22" i="30" s="1"/>
  <c r="H24" i="30"/>
  <c r="J24" i="30" s="1"/>
  <c r="H25" i="30"/>
  <c r="J25" i="30" s="1"/>
  <c r="H31" i="30"/>
  <c r="J31" i="30" s="1"/>
  <c r="H32" i="30"/>
  <c r="J32" i="30" s="1"/>
  <c r="H34" i="30"/>
  <c r="J34" i="30" s="1"/>
  <c r="H35" i="30"/>
  <c r="J35" i="30" s="1"/>
  <c r="H36" i="30"/>
  <c r="J36" i="30" s="1"/>
  <c r="H37" i="30"/>
  <c r="J37" i="30" s="1"/>
  <c r="H41" i="30"/>
  <c r="J41" i="30" s="1"/>
  <c r="H42" i="30"/>
  <c r="J42" i="30" s="1"/>
  <c r="H44" i="30"/>
  <c r="J44" i="30" s="1"/>
  <c r="H46" i="30"/>
  <c r="J46" i="30" s="1"/>
  <c r="H49" i="30"/>
  <c r="J49" i="30" s="1"/>
  <c r="H50" i="30"/>
  <c r="J50" i="30" s="1"/>
  <c r="H52" i="30"/>
  <c r="J52" i="30" s="1"/>
  <c r="H53" i="30"/>
  <c r="J53" i="30" s="1"/>
  <c r="H60" i="30"/>
  <c r="J60" i="30" s="1"/>
  <c r="H61" i="30"/>
  <c r="J61" i="30" s="1"/>
  <c r="H62" i="30"/>
  <c r="J62" i="30" s="1"/>
  <c r="H63" i="30"/>
  <c r="J63" i="30" s="1"/>
  <c r="J65" i="30"/>
  <c r="J66" i="30"/>
  <c r="J67" i="30"/>
  <c r="H15" i="29"/>
  <c r="J15" i="29" s="1"/>
  <c r="H16" i="29"/>
  <c r="J16" i="29" s="1"/>
  <c r="H17" i="29"/>
  <c r="J17" i="29" s="1"/>
  <c r="H18" i="29"/>
  <c r="J18" i="29" s="1"/>
  <c r="J29" i="29"/>
  <c r="J30" i="29"/>
  <c r="J31" i="29"/>
  <c r="H45" i="28"/>
  <c r="J45" i="28" s="1"/>
  <c r="H31" i="28"/>
  <c r="J31" i="28" s="1"/>
  <c r="H32" i="28"/>
  <c r="J32" i="28" s="1"/>
  <c r="H33" i="28"/>
  <c r="J33" i="28" s="1"/>
  <c r="H35" i="28"/>
  <c r="J35" i="28" s="1"/>
  <c r="H36" i="28"/>
  <c r="J36" i="28" s="1"/>
  <c r="H40" i="28"/>
  <c r="J40" i="28" s="1"/>
  <c r="H41" i="28"/>
  <c r="J41" i="28" s="1"/>
  <c r="H42" i="28"/>
  <c r="J42" i="28" s="1"/>
  <c r="H43" i="28"/>
  <c r="J43" i="28" s="1"/>
  <c r="H27" i="28"/>
  <c r="J27" i="28" s="1"/>
  <c r="H28" i="28"/>
  <c r="J28" i="28" s="1"/>
  <c r="H29" i="28"/>
  <c r="J29" i="28" s="1"/>
  <c r="H15" i="28"/>
  <c r="J15" i="28" s="1"/>
  <c r="H20" i="28"/>
  <c r="J20" i="28" s="1"/>
  <c r="H21" i="28"/>
  <c r="J21" i="28" s="1"/>
  <c r="H24" i="28"/>
  <c r="J24" i="28" s="1"/>
  <c r="H25" i="28"/>
  <c r="J25" i="28" s="1"/>
  <c r="J50" i="28"/>
  <c r="J51" i="28"/>
  <c r="J52" i="28"/>
  <c r="H33" i="26"/>
  <c r="J33" i="26" s="1"/>
  <c r="H34" i="26"/>
  <c r="J34" i="26" s="1"/>
  <c r="H36" i="26"/>
  <c r="J36" i="26" s="1"/>
  <c r="H37" i="26"/>
  <c r="J37" i="26" s="1"/>
  <c r="H38" i="26"/>
  <c r="J38" i="26" s="1"/>
  <c r="H42" i="26"/>
  <c r="J42" i="26" s="1"/>
  <c r="H43" i="26"/>
  <c r="J43" i="26" s="1"/>
  <c r="H44" i="26"/>
  <c r="J44" i="26" s="1"/>
  <c r="H45" i="26"/>
  <c r="J45" i="26" s="1"/>
  <c r="H28" i="26"/>
  <c r="J28" i="26" s="1"/>
  <c r="H23" i="26"/>
  <c r="J23" i="26" s="1"/>
  <c r="H24" i="26"/>
  <c r="J24" i="26" s="1"/>
  <c r="J47" i="26"/>
  <c r="J48" i="26"/>
  <c r="J49" i="26"/>
  <c r="H15" i="27"/>
  <c r="J15" i="27" s="1"/>
  <c r="H25" i="27"/>
  <c r="J25" i="27" s="1"/>
  <c r="H26" i="27"/>
  <c r="J26" i="27" s="1"/>
  <c r="H28" i="27"/>
  <c r="J28" i="27" s="1"/>
  <c r="H29" i="27"/>
  <c r="J29" i="27" s="1"/>
  <c r="H30" i="27"/>
  <c r="J30" i="27" s="1"/>
  <c r="H34" i="27"/>
  <c r="J34" i="27" s="1"/>
  <c r="H35" i="27"/>
  <c r="J35" i="27" s="1"/>
  <c r="H36" i="27"/>
  <c r="J36" i="27" s="1"/>
  <c r="H37" i="27"/>
  <c r="J37" i="27" s="1"/>
  <c r="H39" i="27"/>
  <c r="J39" i="27" s="1"/>
  <c r="J44" i="27"/>
  <c r="J45" i="27"/>
  <c r="J46" i="27"/>
  <c r="H56" i="25"/>
  <c r="J56" i="25" s="1"/>
  <c r="J57" i="25"/>
  <c r="J58" i="25"/>
  <c r="J59" i="25"/>
  <c r="H51" i="25"/>
  <c r="J51" i="25" s="1"/>
  <c r="H37" i="25"/>
  <c r="J37" i="25" s="1"/>
  <c r="H38" i="25"/>
  <c r="J38" i="25" s="1"/>
  <c r="H39" i="25"/>
  <c r="J39" i="25" s="1"/>
  <c r="H41" i="25"/>
  <c r="J41" i="25" s="1"/>
  <c r="H42" i="25"/>
  <c r="J42" i="25" s="1"/>
  <c r="H46" i="25"/>
  <c r="J46" i="25" s="1"/>
  <c r="H47" i="25"/>
  <c r="J47" i="25" s="1"/>
  <c r="H48" i="25"/>
  <c r="J48" i="25" s="1"/>
  <c r="H49" i="25"/>
  <c r="J49" i="25" s="1"/>
  <c r="H32" i="25"/>
  <c r="J32" i="25" s="1"/>
  <c r="H34" i="25"/>
  <c r="J34" i="25" s="1"/>
  <c r="H35" i="25"/>
  <c r="J35" i="25" s="1"/>
  <c r="H25" i="25"/>
  <c r="J25" i="25" s="1"/>
  <c r="H28" i="25"/>
  <c r="J28" i="25" s="1"/>
  <c r="H29" i="25"/>
  <c r="J29" i="25" s="1"/>
  <c r="H30" i="25"/>
  <c r="J30" i="25" s="1"/>
  <c r="H15" i="25"/>
  <c r="J15" i="25" s="1"/>
  <c r="H18" i="25"/>
  <c r="J18" i="25" s="1"/>
  <c r="H21" i="25"/>
  <c r="J21" i="25" s="1"/>
  <c r="H22" i="25"/>
  <c r="J22" i="25" s="1"/>
  <c r="H23" i="25"/>
  <c r="J23" i="25" s="1"/>
  <c r="H93" i="24"/>
  <c r="J93" i="24" s="1"/>
  <c r="H79" i="24"/>
  <c r="J79" i="24" s="1"/>
  <c r="H80" i="24"/>
  <c r="J80" i="24" s="1"/>
  <c r="H81" i="24"/>
  <c r="J81" i="24" s="1"/>
  <c r="H83" i="24"/>
  <c r="J83" i="24" s="1"/>
  <c r="H84" i="24"/>
  <c r="J84" i="24" s="1"/>
  <c r="H88" i="24"/>
  <c r="J88" i="24" s="1"/>
  <c r="H89" i="24"/>
  <c r="J89" i="24" s="1"/>
  <c r="H90" i="24"/>
  <c r="J90" i="24" s="1"/>
  <c r="H91" i="24"/>
  <c r="J91" i="24" s="1"/>
  <c r="H76" i="24"/>
  <c r="J76" i="24" s="1"/>
  <c r="H77" i="24"/>
  <c r="J77" i="24" s="1"/>
  <c r="H69" i="24"/>
  <c r="J69" i="24" s="1"/>
  <c r="H71" i="24"/>
  <c r="J71" i="24" s="1"/>
  <c r="H72" i="24"/>
  <c r="J72" i="24" s="1"/>
  <c r="H61" i="24"/>
  <c r="J61" i="24" s="1"/>
  <c r="H62" i="24"/>
  <c r="J62" i="24" s="1"/>
  <c r="H64" i="24"/>
  <c r="J64" i="24" s="1"/>
  <c r="H65" i="24"/>
  <c r="J65" i="24" s="1"/>
  <c r="H66" i="24"/>
  <c r="J66" i="24" s="1"/>
  <c r="H67" i="24"/>
  <c r="J67" i="24" s="1"/>
  <c r="H51" i="24"/>
  <c r="J51" i="24" s="1"/>
  <c r="H52" i="24"/>
  <c r="J52" i="24" s="1"/>
  <c r="H53" i="24"/>
  <c r="J53" i="24" s="1"/>
  <c r="H54" i="24"/>
  <c r="J54" i="24" s="1"/>
  <c r="H58" i="24"/>
  <c r="J58" i="24" s="1"/>
  <c r="H59" i="24"/>
  <c r="J59" i="24" s="1"/>
  <c r="H30" i="24"/>
  <c r="J30" i="24" s="1"/>
  <c r="H31" i="24"/>
  <c r="J31" i="24" s="1"/>
  <c r="H32" i="24"/>
  <c r="J32" i="24" s="1"/>
  <c r="H33" i="24"/>
  <c r="J33" i="24" s="1"/>
  <c r="H34" i="24"/>
  <c r="J34" i="24" s="1"/>
  <c r="H35" i="24"/>
  <c r="J35" i="24" s="1"/>
  <c r="H36" i="24"/>
  <c r="J36" i="24" s="1"/>
  <c r="H42" i="24"/>
  <c r="J42" i="24" s="1"/>
  <c r="H43" i="24"/>
  <c r="J43" i="24" s="1"/>
  <c r="H44" i="24"/>
  <c r="J44" i="24" s="1"/>
  <c r="H45" i="24"/>
  <c r="J45" i="24" s="1"/>
  <c r="H49" i="24"/>
  <c r="J49" i="24" s="1"/>
  <c r="H48" i="24"/>
  <c r="J48" i="24" s="1"/>
  <c r="H26" i="24"/>
  <c r="J26" i="24" s="1"/>
  <c r="H27" i="24"/>
  <c r="J27" i="24" s="1"/>
  <c r="H28" i="24"/>
  <c r="J28" i="24" s="1"/>
  <c r="H15" i="24"/>
  <c r="J15" i="24" s="1"/>
  <c r="H18" i="24"/>
  <c r="J18" i="24" s="1"/>
  <c r="H19" i="24"/>
  <c r="J19" i="24" s="1"/>
  <c r="H20" i="24"/>
  <c r="J20" i="24" s="1"/>
  <c r="H21" i="24"/>
  <c r="J21" i="24" s="1"/>
  <c r="H22" i="24"/>
  <c r="J22" i="24" s="1"/>
  <c r="J98" i="24"/>
  <c r="J99" i="24"/>
  <c r="J100" i="24"/>
  <c r="H43" i="17"/>
  <c r="J43" i="17" s="1"/>
  <c r="H44" i="17"/>
  <c r="J44" i="17" s="1"/>
  <c r="H45" i="17"/>
  <c r="J45" i="17" s="1"/>
  <c r="H47" i="17"/>
  <c r="J47" i="17" s="1"/>
  <c r="H48" i="17"/>
  <c r="J48" i="17" s="1"/>
  <c r="H52" i="17"/>
  <c r="J52" i="17" s="1"/>
  <c r="H53" i="17"/>
  <c r="J53" i="17" s="1"/>
  <c r="H54" i="17"/>
  <c r="J54" i="17" s="1"/>
  <c r="H55" i="17"/>
  <c r="J55" i="17" s="1"/>
  <c r="H39" i="17"/>
  <c r="J39" i="17" s="1"/>
  <c r="H40" i="17"/>
  <c r="J40" i="17" s="1"/>
  <c r="H41" i="17"/>
  <c r="J41" i="17" s="1"/>
  <c r="H34" i="17"/>
  <c r="J34" i="17" s="1"/>
  <c r="H27" i="17"/>
  <c r="J27" i="17" s="1"/>
  <c r="H28" i="17"/>
  <c r="J28" i="17" s="1"/>
  <c r="H31" i="17"/>
  <c r="J31" i="17" s="1"/>
  <c r="H32" i="17"/>
  <c r="J32" i="17" s="1"/>
  <c r="J57" i="17"/>
  <c r="J58" i="17"/>
  <c r="J59" i="17"/>
  <c r="H15" i="18"/>
  <c r="J15" i="18" s="1"/>
  <c r="H16" i="18"/>
  <c r="J16" i="18" s="1"/>
  <c r="H17" i="18"/>
  <c r="J17" i="18" s="1"/>
  <c r="J27" i="18"/>
  <c r="J28" i="18"/>
  <c r="J29" i="18"/>
  <c r="J30" i="18"/>
  <c r="H15" i="16"/>
  <c r="J15" i="16" s="1"/>
  <c r="H25" i="16"/>
  <c r="J25" i="16" s="1"/>
  <c r="H26" i="16"/>
  <c r="J26" i="16" s="1"/>
  <c r="H28" i="16"/>
  <c r="J28" i="16" s="1"/>
  <c r="H29" i="16"/>
  <c r="J29" i="16" s="1"/>
  <c r="H30" i="16"/>
  <c r="J30" i="16" s="1"/>
  <c r="H34" i="16"/>
  <c r="J34" i="16" s="1"/>
  <c r="H35" i="16"/>
  <c r="J35" i="16" s="1"/>
  <c r="H36" i="16"/>
  <c r="J36" i="16" s="1"/>
  <c r="H37" i="16"/>
  <c r="J37" i="16" s="1"/>
  <c r="H39" i="16"/>
  <c r="J39" i="16" s="1"/>
  <c r="J44" i="16"/>
  <c r="J45" i="16"/>
  <c r="J46" i="16"/>
  <c r="H46" i="15"/>
  <c r="J46" i="15" s="1"/>
  <c r="H32" i="15"/>
  <c r="J32" i="15" s="1"/>
  <c r="H33" i="15"/>
  <c r="J33" i="15" s="1"/>
  <c r="H35" i="15"/>
  <c r="J35" i="15" s="1"/>
  <c r="H36" i="15"/>
  <c r="J36" i="15" s="1"/>
  <c r="H37" i="15"/>
  <c r="J37" i="15" s="1"/>
  <c r="H41" i="15"/>
  <c r="J41" i="15" s="1"/>
  <c r="H42" i="15"/>
  <c r="J42" i="15" s="1"/>
  <c r="H43" i="15"/>
  <c r="J43" i="15" s="1"/>
  <c r="H44" i="15"/>
  <c r="J44" i="15" s="1"/>
  <c r="H29" i="15"/>
  <c r="J29" i="15" s="1"/>
  <c r="H30" i="15"/>
  <c r="J30" i="15" s="1"/>
  <c r="H23" i="15"/>
  <c r="J23" i="15" s="1"/>
  <c r="H24" i="15"/>
  <c r="J24" i="15" s="1"/>
  <c r="J51" i="15"/>
  <c r="J52" i="15"/>
  <c r="J53" i="15"/>
  <c r="H23" i="10"/>
  <c r="J23" i="10" s="1"/>
  <c r="H24" i="10"/>
  <c r="J24" i="10" s="1"/>
  <c r="H28" i="10"/>
  <c r="J28" i="10" s="1"/>
  <c r="H33" i="10"/>
  <c r="J33" i="10" s="1"/>
  <c r="H34" i="10"/>
  <c r="J34" i="10" s="1"/>
  <c r="H36" i="10"/>
  <c r="J36" i="10" s="1"/>
  <c r="H37" i="10"/>
  <c r="J37" i="10" s="1"/>
  <c r="H38" i="10"/>
  <c r="J38" i="10" s="1"/>
  <c r="H42" i="10"/>
  <c r="J42" i="10" s="1"/>
  <c r="H43" i="10"/>
  <c r="J43" i="10" s="1"/>
  <c r="H44" i="10"/>
  <c r="J44" i="10" s="1"/>
  <c r="H45" i="10"/>
  <c r="J45" i="10" s="1"/>
  <c r="J47" i="10"/>
  <c r="J48" i="10"/>
  <c r="J49" i="10"/>
  <c r="H15" i="11"/>
  <c r="J15" i="11" s="1"/>
  <c r="H25" i="11"/>
  <c r="J25" i="11" s="1"/>
  <c r="H26" i="11"/>
  <c r="J26" i="11" s="1"/>
  <c r="H28" i="11"/>
  <c r="J28" i="11" s="1"/>
  <c r="H29" i="11"/>
  <c r="J29" i="11" s="1"/>
  <c r="H30" i="11"/>
  <c r="J30" i="11" s="1"/>
  <c r="H34" i="11"/>
  <c r="J34" i="11" s="1"/>
  <c r="H35" i="11"/>
  <c r="J35" i="11" s="1"/>
  <c r="H36" i="11"/>
  <c r="J36" i="11" s="1"/>
  <c r="H37" i="11"/>
  <c r="J37" i="11" s="1"/>
  <c r="H39" i="11"/>
  <c r="J39" i="11" s="1"/>
  <c r="J44" i="11"/>
  <c r="J45" i="11"/>
  <c r="J46" i="11"/>
  <c r="H54" i="12"/>
  <c r="J54" i="12" s="1"/>
  <c r="H40" i="12"/>
  <c r="J40" i="12" s="1"/>
  <c r="H41" i="12"/>
  <c r="J41" i="12" s="1"/>
  <c r="H42" i="12"/>
  <c r="J42" i="12" s="1"/>
  <c r="H44" i="12"/>
  <c r="J44" i="12" s="1"/>
  <c r="H45" i="12"/>
  <c r="J45" i="12" s="1"/>
  <c r="H49" i="12"/>
  <c r="J49" i="12" s="1"/>
  <c r="H50" i="12"/>
  <c r="J50" i="12" s="1"/>
  <c r="H51" i="12"/>
  <c r="J51" i="12" s="1"/>
  <c r="H52" i="12"/>
  <c r="J52" i="12" s="1"/>
  <c r="H36" i="12"/>
  <c r="J36" i="12" s="1"/>
  <c r="H37" i="12"/>
  <c r="J37" i="12" s="1"/>
  <c r="H38" i="12"/>
  <c r="J38" i="12" s="1"/>
  <c r="H20" i="12"/>
  <c r="J20" i="12" s="1"/>
  <c r="H29" i="12"/>
  <c r="J29" i="12" s="1"/>
  <c r="H30" i="12"/>
  <c r="J30" i="12" s="1"/>
  <c r="H33" i="12"/>
  <c r="J33" i="12" s="1"/>
  <c r="H34" i="12"/>
  <c r="J34" i="12" s="1"/>
  <c r="J59" i="12"/>
  <c r="J60" i="12"/>
  <c r="J61" i="12"/>
  <c r="H15" i="13"/>
  <c r="J15" i="13" s="1"/>
  <c r="H16" i="13"/>
  <c r="J16" i="13" s="1"/>
  <c r="H17" i="13"/>
  <c r="J17" i="13" s="1"/>
  <c r="H18" i="13"/>
  <c r="J18" i="13" s="1"/>
  <c r="J29" i="13"/>
  <c r="J30" i="13"/>
  <c r="J31" i="13"/>
  <c r="H15" i="9"/>
  <c r="J15" i="9" s="1"/>
  <c r="H18" i="9"/>
  <c r="J18" i="9" s="1"/>
  <c r="H21" i="9"/>
  <c r="J21" i="9" s="1"/>
  <c r="H22" i="9"/>
  <c r="J22" i="9" s="1"/>
  <c r="H23" i="9"/>
  <c r="J23" i="9" s="1"/>
  <c r="H25" i="9"/>
  <c r="J25" i="9" s="1"/>
  <c r="H28" i="9"/>
  <c r="J28" i="9" s="1"/>
  <c r="H29" i="9"/>
  <c r="J29" i="9" s="1"/>
  <c r="H30" i="9"/>
  <c r="J30" i="9" s="1"/>
  <c r="H32" i="9"/>
  <c r="J32" i="9" s="1"/>
  <c r="H34" i="9"/>
  <c r="J34" i="9" s="1"/>
  <c r="H35" i="9"/>
  <c r="J35" i="9" s="1"/>
  <c r="H37" i="9"/>
  <c r="J37" i="9" s="1"/>
  <c r="H38" i="9"/>
  <c r="J38" i="9" s="1"/>
  <c r="H40" i="9"/>
  <c r="J40" i="9" s="1"/>
  <c r="H41" i="9"/>
  <c r="J41" i="9" s="1"/>
  <c r="H45" i="9"/>
  <c r="J45" i="9" s="1"/>
  <c r="H46" i="9"/>
  <c r="J46" i="9" s="1"/>
  <c r="H47" i="9"/>
  <c r="J47" i="9" s="1"/>
  <c r="H48" i="9"/>
  <c r="J48" i="9" s="1"/>
  <c r="H50" i="9"/>
  <c r="J50" i="9" s="1"/>
  <c r="H55" i="9"/>
  <c r="J55" i="9" s="1"/>
  <c r="J56" i="9"/>
  <c r="J57" i="9"/>
  <c r="J58" i="9"/>
  <c r="H91" i="32"/>
  <c r="J91" i="32" s="1"/>
  <c r="H93" i="32"/>
  <c r="J93" i="32" s="1"/>
  <c r="H77" i="30"/>
  <c r="J77" i="30" s="1"/>
  <c r="H78" i="30"/>
  <c r="J78" i="30" s="1"/>
  <c r="O15" i="33"/>
  <c r="D18" i="33"/>
  <c r="O18" i="33"/>
  <c r="D19" i="33"/>
  <c r="O19" i="33"/>
  <c r="O20" i="33"/>
  <c r="D23" i="33"/>
  <c r="O23" i="33"/>
  <c r="O28" i="33"/>
  <c r="D33" i="33"/>
  <c r="O33" i="33"/>
  <c r="D34" i="33"/>
  <c r="O34" i="33"/>
  <c r="D35" i="33"/>
  <c r="O35" i="33"/>
  <c r="D36" i="33"/>
  <c r="O36" i="33"/>
  <c r="D37" i="33"/>
  <c r="O37" i="33"/>
  <c r="O39" i="33"/>
  <c r="O40" i="33"/>
  <c r="O41" i="33"/>
  <c r="D15" i="32"/>
  <c r="O15" i="32"/>
  <c r="D18" i="32"/>
  <c r="O18" i="32"/>
  <c r="D20" i="32"/>
  <c r="O20" i="32"/>
  <c r="D21" i="32"/>
  <c r="O21" i="32"/>
  <c r="D22" i="32"/>
  <c r="O22" i="32"/>
  <c r="D23" i="32"/>
  <c r="O23" i="32"/>
  <c r="D24" i="32"/>
  <c r="O24" i="32"/>
  <c r="D25" i="32"/>
  <c r="O25" i="32"/>
  <c r="D31" i="32"/>
  <c r="O31" i="32"/>
  <c r="D32" i="32"/>
  <c r="O32" i="32"/>
  <c r="D33" i="32"/>
  <c r="O33" i="32"/>
  <c r="D34" i="32"/>
  <c r="O34" i="32"/>
  <c r="D36" i="32"/>
  <c r="O36" i="32"/>
  <c r="D37" i="32"/>
  <c r="O37" i="32"/>
  <c r="O38" i="32"/>
  <c r="D40" i="32"/>
  <c r="O40" i="32"/>
  <c r="O41" i="32"/>
  <c r="D44" i="32"/>
  <c r="O44" i="32"/>
  <c r="D46" i="32"/>
  <c r="O46" i="32"/>
  <c r="D47" i="32"/>
  <c r="O47" i="32"/>
  <c r="D48" i="32"/>
  <c r="O48" i="32"/>
  <c r="O49" i="32"/>
  <c r="D52" i="32"/>
  <c r="O52" i="32"/>
  <c r="D53" i="32"/>
  <c r="O53" i="32"/>
  <c r="D54" i="32"/>
  <c r="O54" i="32"/>
  <c r="D55" i="32"/>
  <c r="O55" i="32"/>
  <c r="O56" i="32"/>
  <c r="D59" i="32"/>
  <c r="O59" i="32"/>
  <c r="D60" i="32"/>
  <c r="O60" i="32"/>
  <c r="D62" i="32"/>
  <c r="O62" i="32"/>
  <c r="D63" i="32"/>
  <c r="O63" i="32"/>
  <c r="D64" i="32"/>
  <c r="O64" i="32"/>
  <c r="O65" i="32"/>
  <c r="D67" i="32"/>
  <c r="O67" i="32"/>
  <c r="D68" i="32"/>
  <c r="O68" i="32"/>
  <c r="D69" i="32"/>
  <c r="O69" i="32"/>
  <c r="O70" i="32"/>
  <c r="D75" i="32"/>
  <c r="O75" i="32"/>
  <c r="D76" i="32"/>
  <c r="O76" i="32"/>
  <c r="D77" i="32"/>
  <c r="O77" i="32"/>
  <c r="D78" i="32"/>
  <c r="O78" i="32"/>
  <c r="O80" i="32"/>
  <c r="O81" i="32"/>
  <c r="O89" i="32"/>
  <c r="D91" i="32"/>
  <c r="O91" i="32"/>
  <c r="D93" i="32"/>
  <c r="O93" i="32"/>
  <c r="D103" i="32"/>
  <c r="O103" i="32"/>
  <c r="D104" i="32"/>
  <c r="O104" i="32"/>
  <c r="D15" i="31"/>
  <c r="O15" i="31"/>
  <c r="O20" i="31"/>
  <c r="D23" i="31"/>
  <c r="O23" i="31"/>
  <c r="O25" i="31"/>
  <c r="D29" i="31"/>
  <c r="O29" i="31"/>
  <c r="D30" i="31"/>
  <c r="O30" i="31"/>
  <c r="D31" i="31"/>
  <c r="O31" i="31"/>
  <c r="D32" i="31"/>
  <c r="O32" i="31"/>
  <c r="O34" i="31"/>
  <c r="O35" i="31"/>
  <c r="O36" i="31"/>
  <c r="D15" i="30"/>
  <c r="O15" i="30"/>
  <c r="D18" i="30"/>
  <c r="O18" i="30"/>
  <c r="D19" i="30"/>
  <c r="O19" i="30"/>
  <c r="D20" i="30"/>
  <c r="O20" i="30"/>
  <c r="D22" i="30"/>
  <c r="O22" i="30"/>
  <c r="D24" i="30"/>
  <c r="O24" i="30"/>
  <c r="D25" i="30"/>
  <c r="O25" i="30"/>
  <c r="D31" i="30"/>
  <c r="O31" i="30"/>
  <c r="D32" i="30"/>
  <c r="O32" i="30"/>
  <c r="D34" i="30"/>
  <c r="O34" i="30"/>
  <c r="D35" i="30"/>
  <c r="O35" i="30"/>
  <c r="D36" i="30"/>
  <c r="O36" i="30"/>
  <c r="D37" i="30"/>
  <c r="O37" i="30"/>
  <c r="O38" i="30"/>
  <c r="D41" i="30"/>
  <c r="O41" i="30"/>
  <c r="D42" i="30"/>
  <c r="O42" i="30"/>
  <c r="D44" i="30"/>
  <c r="O44" i="30"/>
  <c r="D46" i="30"/>
  <c r="O46" i="30"/>
  <c r="D49" i="30"/>
  <c r="O49" i="30"/>
  <c r="D50" i="30"/>
  <c r="O50" i="30"/>
  <c r="D52" i="30"/>
  <c r="O52" i="30"/>
  <c r="D53" i="30"/>
  <c r="O53" i="30"/>
  <c r="O54" i="30"/>
  <c r="D60" i="30"/>
  <c r="O60" i="30"/>
  <c r="D61" i="30"/>
  <c r="O61" i="30"/>
  <c r="D62" i="30"/>
  <c r="O62" i="30"/>
  <c r="D63" i="30"/>
  <c r="O63" i="30"/>
  <c r="O65" i="30"/>
  <c r="O66" i="30"/>
  <c r="O67" i="30"/>
  <c r="O75" i="30"/>
  <c r="D77" i="30"/>
  <c r="O77" i="30"/>
  <c r="D78" i="30"/>
  <c r="O78" i="30"/>
  <c r="D88" i="30"/>
  <c r="O88" i="30"/>
  <c r="D89" i="30"/>
  <c r="O89" i="30"/>
  <c r="D15" i="29"/>
  <c r="O15" i="29"/>
  <c r="D16" i="29"/>
  <c r="O16" i="29"/>
  <c r="D17" i="29"/>
  <c r="O17" i="29"/>
  <c r="D18" i="29"/>
  <c r="O18" i="29"/>
  <c r="O23" i="29"/>
  <c r="O24" i="29"/>
  <c r="O28" i="29"/>
  <c r="O29" i="29"/>
  <c r="O30" i="29"/>
  <c r="O31" i="29"/>
  <c r="D15" i="28"/>
  <c r="O15" i="28"/>
  <c r="O17" i="28"/>
  <c r="D20" i="28"/>
  <c r="O20" i="28"/>
  <c r="D21" i="28"/>
  <c r="O21" i="28"/>
  <c r="O22" i="28"/>
  <c r="D24" i="28"/>
  <c r="O24" i="28"/>
  <c r="D25" i="28"/>
  <c r="O25" i="28"/>
  <c r="D27" i="28"/>
  <c r="O27" i="28"/>
  <c r="D28" i="28"/>
  <c r="O28" i="28"/>
  <c r="D29" i="28"/>
  <c r="O29" i="28"/>
  <c r="D31" i="28"/>
  <c r="O31" i="28"/>
  <c r="D32" i="28"/>
  <c r="O32" i="28"/>
  <c r="D33" i="28"/>
  <c r="O33" i="28"/>
  <c r="D35" i="28"/>
  <c r="O35" i="28"/>
  <c r="D36" i="28"/>
  <c r="O36" i="28"/>
  <c r="O37" i="28"/>
  <c r="D40" i="28"/>
  <c r="O40" i="28"/>
  <c r="D41" i="28"/>
  <c r="O41" i="28"/>
  <c r="D42" i="28"/>
  <c r="O42" i="28"/>
  <c r="D43" i="28"/>
  <c r="O43" i="28"/>
  <c r="D45" i="28"/>
  <c r="O45" i="28"/>
  <c r="O50" i="28"/>
  <c r="O51" i="28"/>
  <c r="O52" i="28"/>
  <c r="D15" i="27"/>
  <c r="O15" i="27"/>
  <c r="O17" i="27"/>
  <c r="O20" i="27"/>
  <c r="O22" i="27"/>
  <c r="D25" i="27"/>
  <c r="O25" i="27"/>
  <c r="D26" i="27"/>
  <c r="O26" i="27"/>
  <c r="D28" i="27"/>
  <c r="O28" i="27"/>
  <c r="D29" i="27"/>
  <c r="O29" i="27"/>
  <c r="D30" i="27"/>
  <c r="O30" i="27"/>
  <c r="O31" i="27"/>
  <c r="D34" i="27"/>
  <c r="O34" i="27"/>
  <c r="D35" i="27"/>
  <c r="O35" i="27"/>
  <c r="D36" i="27"/>
  <c r="O36" i="27"/>
  <c r="D37" i="27"/>
  <c r="O37" i="27"/>
  <c r="D39" i="27"/>
  <c r="O39" i="27"/>
  <c r="O44" i="27"/>
  <c r="O45" i="27"/>
  <c r="O46" i="27"/>
  <c r="O20" i="26"/>
  <c r="D23" i="26"/>
  <c r="O23" i="26"/>
  <c r="D24" i="26"/>
  <c r="O24" i="26"/>
  <c r="O25" i="26"/>
  <c r="D28" i="26"/>
  <c r="O28" i="26"/>
  <c r="D33" i="26"/>
  <c r="O33" i="26"/>
  <c r="D34" i="26"/>
  <c r="O34" i="26"/>
  <c r="D36" i="26"/>
  <c r="O36" i="26"/>
  <c r="D37" i="26"/>
  <c r="O37" i="26"/>
  <c r="D38" i="26"/>
  <c r="O38" i="26"/>
  <c r="O39" i="26"/>
  <c r="D42" i="26"/>
  <c r="O42" i="26"/>
  <c r="D43" i="26"/>
  <c r="O43" i="26"/>
  <c r="D44" i="26"/>
  <c r="O44" i="26"/>
  <c r="D45" i="26"/>
  <c r="O45" i="26"/>
  <c r="O47" i="26"/>
  <c r="O48" i="26"/>
  <c r="O49" i="26"/>
  <c r="D15" i="25"/>
  <c r="O15" i="25"/>
  <c r="O16" i="25"/>
  <c r="D18" i="25"/>
  <c r="O18" i="25"/>
  <c r="O19" i="25"/>
  <c r="D21" i="25"/>
  <c r="O21" i="25"/>
  <c r="D22" i="25"/>
  <c r="O22" i="25"/>
  <c r="D23" i="25"/>
  <c r="O23" i="25"/>
  <c r="D25" i="25"/>
  <c r="O25" i="25"/>
  <c r="O26" i="25"/>
  <c r="D28" i="25"/>
  <c r="O28" i="25"/>
  <c r="D29" i="25"/>
  <c r="O29" i="25"/>
  <c r="D30" i="25"/>
  <c r="O30" i="25"/>
  <c r="D32" i="25"/>
  <c r="O32" i="25"/>
  <c r="D34" i="25"/>
  <c r="O34" i="25"/>
  <c r="D35" i="25"/>
  <c r="O35" i="25"/>
  <c r="D37" i="25"/>
  <c r="O37" i="25"/>
  <c r="D38" i="25"/>
  <c r="O38" i="25"/>
  <c r="D39" i="25"/>
  <c r="O39" i="25"/>
  <c r="D41" i="25"/>
  <c r="O41" i="25"/>
  <c r="D42" i="25"/>
  <c r="O42" i="25"/>
  <c r="O43" i="25"/>
  <c r="D46" i="25"/>
  <c r="O46" i="25"/>
  <c r="D47" i="25"/>
  <c r="O47" i="25"/>
  <c r="D48" i="25"/>
  <c r="O48" i="25"/>
  <c r="D49" i="25"/>
  <c r="O49" i="25"/>
  <c r="D51" i="25"/>
  <c r="O51" i="25"/>
  <c r="D56" i="25"/>
  <c r="O56" i="25"/>
  <c r="O57" i="25"/>
  <c r="O58" i="25"/>
  <c r="O59" i="25"/>
  <c r="D15" i="24"/>
  <c r="O15" i="24"/>
  <c r="D18" i="24"/>
  <c r="O18" i="24"/>
  <c r="D19" i="24"/>
  <c r="O19" i="24"/>
  <c r="D20" i="24"/>
  <c r="O20" i="24"/>
  <c r="D21" i="24"/>
  <c r="O21" i="24"/>
  <c r="D22" i="24"/>
  <c r="O22" i="24"/>
  <c r="O23" i="24"/>
  <c r="D26" i="24"/>
  <c r="O26" i="24"/>
  <c r="D27" i="24"/>
  <c r="O27" i="24"/>
  <c r="D28" i="24"/>
  <c r="O28" i="24"/>
  <c r="D30" i="24"/>
  <c r="O30" i="24"/>
  <c r="D31" i="24"/>
  <c r="O31" i="24"/>
  <c r="D32" i="24"/>
  <c r="O32" i="24"/>
  <c r="D33" i="24"/>
  <c r="O33" i="24"/>
  <c r="D34" i="24"/>
  <c r="O34" i="24"/>
  <c r="D35" i="24"/>
  <c r="O35" i="24"/>
  <c r="D36" i="24"/>
  <c r="O36" i="24"/>
  <c r="D42" i="24"/>
  <c r="O42" i="24"/>
  <c r="D43" i="24"/>
  <c r="O43" i="24"/>
  <c r="D44" i="24"/>
  <c r="O44" i="24"/>
  <c r="D45" i="24"/>
  <c r="O45" i="24"/>
  <c r="O46" i="24"/>
  <c r="D48" i="24"/>
  <c r="O48" i="24"/>
  <c r="D49" i="24"/>
  <c r="O49" i="24"/>
  <c r="D51" i="24"/>
  <c r="O51" i="24"/>
  <c r="D52" i="24"/>
  <c r="O52" i="24"/>
  <c r="D53" i="24"/>
  <c r="O53" i="24"/>
  <c r="D54" i="24"/>
  <c r="O54" i="24"/>
  <c r="O55" i="24"/>
  <c r="D58" i="24"/>
  <c r="O58" i="24"/>
  <c r="D59" i="24"/>
  <c r="O59" i="24"/>
  <c r="D61" i="24"/>
  <c r="O61" i="24"/>
  <c r="D62" i="24"/>
  <c r="O62" i="24"/>
  <c r="D64" i="24"/>
  <c r="O64" i="24"/>
  <c r="D65" i="24"/>
  <c r="O65" i="24"/>
  <c r="D66" i="24"/>
  <c r="O66" i="24"/>
  <c r="D67" i="24"/>
  <c r="O67" i="24"/>
  <c r="D69" i="24"/>
  <c r="O69" i="24"/>
  <c r="D71" i="24"/>
  <c r="O71" i="24"/>
  <c r="D72" i="24"/>
  <c r="O72" i="24"/>
  <c r="O74" i="24"/>
  <c r="D76" i="24"/>
  <c r="O76" i="24"/>
  <c r="D77" i="24"/>
  <c r="O77" i="24"/>
  <c r="D79" i="24"/>
  <c r="O79" i="24"/>
  <c r="D80" i="24"/>
  <c r="O80" i="24"/>
  <c r="D81" i="24"/>
  <c r="O81" i="24"/>
  <c r="D83" i="24"/>
  <c r="O83" i="24"/>
  <c r="D84" i="24"/>
  <c r="O84" i="24"/>
  <c r="O85" i="24"/>
  <c r="D88" i="24"/>
  <c r="O88" i="24"/>
  <c r="O89" i="24"/>
  <c r="D90" i="24"/>
  <c r="O90" i="24"/>
  <c r="D91" i="24"/>
  <c r="O91" i="24"/>
  <c r="D93" i="24"/>
  <c r="O93" i="24"/>
  <c r="O98" i="24"/>
  <c r="O99" i="24"/>
  <c r="O100" i="24"/>
  <c r="D15" i="18"/>
  <c r="O15" i="18"/>
  <c r="D16" i="18"/>
  <c r="O16" i="18"/>
  <c r="D17" i="18"/>
  <c r="O17" i="18"/>
  <c r="O22" i="18"/>
  <c r="O23" i="18"/>
  <c r="O27" i="18"/>
  <c r="O28" i="18"/>
  <c r="O29" i="18"/>
  <c r="O30" i="18"/>
  <c r="O20" i="17"/>
  <c r="O22" i="17"/>
  <c r="O24" i="17"/>
  <c r="D27" i="17"/>
  <c r="O27" i="17"/>
  <c r="D28" i="17"/>
  <c r="O28" i="17"/>
  <c r="O29" i="17"/>
  <c r="D31" i="17"/>
  <c r="O31" i="17"/>
  <c r="D32" i="17"/>
  <c r="O32" i="17"/>
  <c r="D34" i="17"/>
  <c r="O34" i="17"/>
  <c r="D39" i="17"/>
  <c r="O39" i="17"/>
  <c r="D40" i="17"/>
  <c r="O40" i="17"/>
  <c r="D41" i="17"/>
  <c r="O41" i="17"/>
  <c r="D43" i="17"/>
  <c r="O43" i="17"/>
  <c r="O44" i="17"/>
  <c r="D45" i="17"/>
  <c r="O45" i="17"/>
  <c r="D47" i="17"/>
  <c r="O47" i="17"/>
  <c r="D48" i="17"/>
  <c r="O48" i="17"/>
  <c r="O49" i="17"/>
  <c r="D52" i="17"/>
  <c r="O52" i="17"/>
  <c r="D53" i="17"/>
  <c r="O53" i="17"/>
  <c r="D54" i="17"/>
  <c r="O54" i="17"/>
  <c r="D55" i="17"/>
  <c r="O55" i="17"/>
  <c r="O57" i="17"/>
  <c r="O58" i="17"/>
  <c r="O59" i="17"/>
  <c r="D15" i="16"/>
  <c r="O15" i="16"/>
  <c r="O17" i="16"/>
  <c r="O20" i="16"/>
  <c r="O22" i="16"/>
  <c r="D25" i="16"/>
  <c r="O25" i="16"/>
  <c r="D26" i="16"/>
  <c r="O26" i="16"/>
  <c r="D28" i="16"/>
  <c r="O28" i="16"/>
  <c r="D29" i="16"/>
  <c r="O29" i="16"/>
  <c r="D30" i="16"/>
  <c r="O30" i="16"/>
  <c r="O31" i="16"/>
  <c r="D34" i="16"/>
  <c r="O34" i="16"/>
  <c r="D35" i="16"/>
  <c r="O35" i="16"/>
  <c r="D36" i="16"/>
  <c r="O36" i="16"/>
  <c r="D37" i="16"/>
  <c r="O37" i="16"/>
  <c r="D39" i="16"/>
  <c r="O39" i="16"/>
  <c r="O44" i="16"/>
  <c r="O45" i="16"/>
  <c r="O46" i="16"/>
  <c r="O20" i="15"/>
  <c r="D23" i="15"/>
  <c r="O23" i="15"/>
  <c r="D24" i="15"/>
  <c r="O24" i="15"/>
  <c r="O26" i="15"/>
  <c r="D29" i="15"/>
  <c r="O29" i="15"/>
  <c r="D30" i="15"/>
  <c r="O30" i="15"/>
  <c r="D32" i="15"/>
  <c r="O32" i="15"/>
  <c r="D33" i="15"/>
  <c r="O33" i="15"/>
  <c r="D35" i="15"/>
  <c r="O35" i="15"/>
  <c r="D36" i="15"/>
  <c r="O36" i="15"/>
  <c r="D37" i="15"/>
  <c r="O37" i="15"/>
  <c r="O38" i="15"/>
  <c r="D41" i="15"/>
  <c r="O41" i="15"/>
  <c r="D42" i="15"/>
  <c r="O42" i="15"/>
  <c r="D43" i="15"/>
  <c r="O43" i="15"/>
  <c r="D44" i="15"/>
  <c r="O44" i="15"/>
  <c r="D46" i="15"/>
  <c r="O46" i="15"/>
  <c r="O51" i="15"/>
  <c r="O52" i="15"/>
  <c r="O53" i="15"/>
  <c r="D15" i="14"/>
  <c r="O15" i="14"/>
  <c r="D18" i="14"/>
  <c r="O18" i="14"/>
  <c r="D19" i="14"/>
  <c r="O19" i="14"/>
  <c r="D20" i="14"/>
  <c r="O20" i="14"/>
  <c r="D21" i="14"/>
  <c r="O21" i="14"/>
  <c r="D22" i="14"/>
  <c r="O22" i="14"/>
  <c r="D23" i="14"/>
  <c r="O23" i="14"/>
  <c r="D29" i="14"/>
  <c r="O29" i="14"/>
  <c r="D30" i="14"/>
  <c r="O30" i="14"/>
  <c r="D31" i="14"/>
  <c r="O31" i="14"/>
  <c r="D32" i="14"/>
  <c r="O32" i="14"/>
  <c r="O33" i="14"/>
  <c r="D35" i="14"/>
  <c r="O35" i="14"/>
  <c r="D36" i="14"/>
  <c r="O36" i="14"/>
  <c r="D38" i="14"/>
  <c r="O38" i="14"/>
  <c r="D39" i="14"/>
  <c r="O39" i="14"/>
  <c r="D40" i="14"/>
  <c r="O40" i="14"/>
  <c r="D41" i="14"/>
  <c r="O41" i="14"/>
  <c r="O42" i="14"/>
  <c r="D45" i="14"/>
  <c r="O45" i="14"/>
  <c r="D46" i="14"/>
  <c r="O46" i="14"/>
  <c r="D48" i="14"/>
  <c r="O48" i="14"/>
  <c r="D49" i="14"/>
  <c r="O49" i="14"/>
  <c r="D51" i="14"/>
  <c r="O51" i="14"/>
  <c r="D52" i="14"/>
  <c r="O52" i="14"/>
  <c r="D53" i="14"/>
  <c r="O53" i="14"/>
  <c r="D54" i="14"/>
  <c r="O54" i="14"/>
  <c r="D56" i="14"/>
  <c r="O56" i="14"/>
  <c r="D58" i="14"/>
  <c r="O58" i="14"/>
  <c r="D59" i="14"/>
  <c r="O59" i="14"/>
  <c r="O61" i="14"/>
  <c r="D63" i="14"/>
  <c r="O63" i="14"/>
  <c r="D64" i="14"/>
  <c r="O64" i="14"/>
  <c r="D66" i="14"/>
  <c r="O66" i="14"/>
  <c r="D67" i="14"/>
  <c r="O67" i="14"/>
  <c r="O68" i="14"/>
  <c r="D70" i="14"/>
  <c r="O70" i="14"/>
  <c r="D71" i="14"/>
  <c r="O71" i="14"/>
  <c r="O72" i="14"/>
  <c r="D75" i="14"/>
  <c r="O75" i="14"/>
  <c r="D76" i="14"/>
  <c r="O76" i="14"/>
  <c r="D77" i="14"/>
  <c r="O77" i="14"/>
  <c r="D78" i="14"/>
  <c r="O78" i="14"/>
  <c r="D80" i="14"/>
  <c r="O80" i="14"/>
  <c r="O85" i="14"/>
  <c r="O86" i="14"/>
  <c r="O87" i="14"/>
  <c r="D15" i="13"/>
  <c r="O15" i="13"/>
  <c r="D16" i="13"/>
  <c r="O16" i="13"/>
  <c r="D17" i="13"/>
  <c r="O17" i="13"/>
  <c r="D18" i="13"/>
  <c r="O18" i="13"/>
  <c r="O23" i="13"/>
  <c r="O24" i="13"/>
  <c r="O28" i="13"/>
  <c r="O29" i="13"/>
  <c r="O30" i="13"/>
  <c r="O31" i="13"/>
  <c r="D20" i="12"/>
  <c r="O20" i="12"/>
  <c r="O22" i="12"/>
  <c r="O24" i="12"/>
  <c r="O26" i="12"/>
  <c r="D29" i="12"/>
  <c r="O29" i="12"/>
  <c r="D30" i="12"/>
  <c r="O30" i="12"/>
  <c r="O31" i="12"/>
  <c r="D33" i="12"/>
  <c r="O33" i="12"/>
  <c r="D34" i="12"/>
  <c r="O34" i="12"/>
  <c r="D36" i="12"/>
  <c r="O36" i="12"/>
  <c r="D37" i="12"/>
  <c r="O37" i="12"/>
  <c r="D38" i="12"/>
  <c r="O38" i="12"/>
  <c r="D40" i="12"/>
  <c r="O40" i="12"/>
  <c r="D41" i="12"/>
  <c r="O41" i="12"/>
  <c r="D42" i="12"/>
  <c r="O42" i="12"/>
  <c r="D44" i="12"/>
  <c r="O44" i="12"/>
  <c r="D45" i="12"/>
  <c r="O45" i="12"/>
  <c r="O46" i="12"/>
  <c r="D49" i="12"/>
  <c r="O49" i="12"/>
  <c r="D50" i="12"/>
  <c r="O50" i="12"/>
  <c r="D51" i="12"/>
  <c r="O51" i="12"/>
  <c r="D52" i="12"/>
  <c r="O52" i="12"/>
  <c r="D54" i="12"/>
  <c r="O54" i="12"/>
  <c r="O59" i="12"/>
  <c r="O60" i="12"/>
  <c r="O61" i="12"/>
  <c r="D15" i="11"/>
  <c r="O15" i="11"/>
  <c r="O17" i="11"/>
  <c r="O20" i="11"/>
  <c r="O22" i="11"/>
  <c r="D25" i="11"/>
  <c r="O25" i="11"/>
  <c r="D26" i="11"/>
  <c r="O26" i="11"/>
  <c r="D28" i="11"/>
  <c r="O28" i="11"/>
  <c r="D29" i="11"/>
  <c r="O29" i="11"/>
  <c r="D30" i="11"/>
  <c r="O30" i="11"/>
  <c r="O31" i="11"/>
  <c r="D34" i="11"/>
  <c r="O34" i="11"/>
  <c r="D35" i="11"/>
  <c r="O35" i="11"/>
  <c r="D36" i="11"/>
  <c r="O36" i="11"/>
  <c r="D37" i="11"/>
  <c r="O37" i="11"/>
  <c r="D39" i="11"/>
  <c r="O39" i="11"/>
  <c r="O44" i="11"/>
  <c r="O45" i="11"/>
  <c r="O46" i="11"/>
  <c r="O20" i="10"/>
  <c r="D23" i="10"/>
  <c r="O23" i="10"/>
  <c r="D24" i="10"/>
  <c r="O24" i="10"/>
  <c r="O25" i="10"/>
  <c r="D28" i="10"/>
  <c r="O28" i="10"/>
  <c r="D33" i="10"/>
  <c r="O33" i="10"/>
  <c r="D34" i="10"/>
  <c r="O34" i="10"/>
  <c r="D36" i="10"/>
  <c r="O36" i="10"/>
  <c r="D37" i="10"/>
  <c r="O37" i="10"/>
  <c r="D38" i="10"/>
  <c r="O38" i="10"/>
  <c r="O39" i="10"/>
  <c r="D42" i="10"/>
  <c r="O42" i="10"/>
  <c r="D43" i="10"/>
  <c r="O43" i="10"/>
  <c r="D44" i="10"/>
  <c r="O44" i="10"/>
  <c r="D45" i="10"/>
  <c r="O45" i="10"/>
  <c r="O47" i="10"/>
  <c r="O48" i="10"/>
  <c r="O49" i="10"/>
  <c r="D15" i="9"/>
  <c r="O15" i="9"/>
  <c r="O16" i="9"/>
  <c r="D18" i="9"/>
  <c r="O18" i="9"/>
  <c r="O19" i="9"/>
  <c r="D21" i="9"/>
  <c r="O21" i="9"/>
  <c r="D22" i="9"/>
  <c r="O22" i="9"/>
  <c r="D23" i="9"/>
  <c r="O23" i="9"/>
  <c r="D25" i="9"/>
  <c r="O25" i="9"/>
  <c r="O26" i="9"/>
  <c r="D28" i="9"/>
  <c r="O28" i="9"/>
  <c r="D29" i="9"/>
  <c r="O29" i="9"/>
  <c r="D30" i="9"/>
  <c r="O30" i="9"/>
  <c r="D32" i="9"/>
  <c r="O32" i="9"/>
  <c r="D34" i="9"/>
  <c r="O34" i="9"/>
  <c r="D35" i="9"/>
  <c r="O35" i="9"/>
  <c r="D37" i="9"/>
  <c r="O37" i="9"/>
  <c r="D38" i="9"/>
  <c r="O38" i="9"/>
  <c r="D40" i="9"/>
  <c r="O40" i="9"/>
  <c r="D41" i="9"/>
  <c r="O41" i="9"/>
  <c r="O42" i="9"/>
  <c r="D45" i="9"/>
  <c r="O45" i="9"/>
  <c r="D46" i="9"/>
  <c r="O46" i="9"/>
  <c r="D47" i="9"/>
  <c r="O47" i="9"/>
  <c r="D48" i="9"/>
  <c r="O48" i="9"/>
  <c r="D50" i="9"/>
  <c r="O50" i="9"/>
  <c r="D55" i="9"/>
  <c r="O55" i="9"/>
  <c r="O56" i="9"/>
  <c r="O57" i="9"/>
  <c r="O58" i="9"/>
  <c r="D15" i="8"/>
  <c r="O15" i="8"/>
  <c r="D18" i="8"/>
  <c r="O18" i="8"/>
  <c r="D19" i="8"/>
  <c r="O19" i="8"/>
  <c r="D20" i="8"/>
  <c r="O20" i="8"/>
  <c r="D21" i="8"/>
  <c r="O21" i="8"/>
  <c r="D22" i="8"/>
  <c r="O22" i="8"/>
  <c r="O23" i="8"/>
  <c r="D26" i="8"/>
  <c r="O26" i="8"/>
  <c r="D27" i="8"/>
  <c r="O27" i="8"/>
  <c r="D28" i="8"/>
  <c r="O28" i="8"/>
  <c r="D29" i="8"/>
  <c r="O29" i="8"/>
  <c r="D30" i="8"/>
  <c r="O30" i="8"/>
  <c r="D31" i="8"/>
  <c r="O31" i="8"/>
  <c r="D32" i="8"/>
  <c r="O32" i="8"/>
  <c r="D33" i="8"/>
  <c r="O33" i="8"/>
  <c r="D39" i="8"/>
  <c r="O39" i="8"/>
  <c r="D40" i="8"/>
  <c r="O40" i="8"/>
  <c r="D41" i="8"/>
  <c r="O41" i="8"/>
  <c r="O42" i="8"/>
  <c r="D44" i="8"/>
  <c r="O44" i="8"/>
  <c r="D45" i="8"/>
  <c r="O45" i="8"/>
  <c r="D47" i="8"/>
  <c r="O47" i="8"/>
  <c r="D48" i="8"/>
  <c r="O48" i="8"/>
  <c r="D49" i="8"/>
  <c r="O49" i="8"/>
  <c r="D50" i="8"/>
  <c r="O50" i="8"/>
  <c r="O51" i="8"/>
  <c r="O54" i="8"/>
  <c r="D55" i="8"/>
  <c r="O55" i="8"/>
  <c r="D57" i="8"/>
  <c r="O57" i="8"/>
  <c r="D58" i="8"/>
  <c r="O58" i="8"/>
  <c r="D60" i="8"/>
  <c r="O60" i="8"/>
  <c r="D61" i="8"/>
  <c r="O61" i="8"/>
  <c r="D62" i="8"/>
  <c r="O62" i="8"/>
  <c r="D63" i="8"/>
  <c r="O63" i="8"/>
  <c r="D65" i="8"/>
  <c r="O65" i="8"/>
  <c r="D67" i="8"/>
  <c r="O67" i="8"/>
  <c r="D68" i="8"/>
  <c r="O68" i="8"/>
  <c r="O70" i="8"/>
  <c r="D72" i="8"/>
  <c r="O72" i="8"/>
  <c r="D73" i="8"/>
  <c r="O73" i="8"/>
  <c r="D75" i="8"/>
  <c r="O75" i="8"/>
  <c r="D76" i="8"/>
  <c r="O76" i="8"/>
  <c r="D77" i="8"/>
  <c r="O77" i="8"/>
  <c r="D79" i="8"/>
  <c r="O79" i="8"/>
  <c r="D80" i="8"/>
  <c r="O80" i="8"/>
  <c r="O81" i="8"/>
  <c r="D84" i="8"/>
  <c r="O84" i="8"/>
  <c r="D85" i="8"/>
  <c r="O85" i="8"/>
  <c r="D86" i="8"/>
  <c r="O86" i="8"/>
  <c r="D87" i="8"/>
  <c r="O87" i="8"/>
  <c r="D89" i="8"/>
  <c r="O89" i="8"/>
  <c r="O94" i="8"/>
  <c r="O95" i="8"/>
  <c r="O96" i="8"/>
  <c r="D15" i="7"/>
  <c r="O15" i="7"/>
  <c r="D16" i="7"/>
  <c r="H16" i="7"/>
  <c r="J16" i="7" s="1"/>
  <c r="O16" i="7"/>
  <c r="D17" i="7"/>
  <c r="H17" i="7"/>
  <c r="J17" i="7" s="1"/>
  <c r="O17" i="7"/>
  <c r="D18" i="7"/>
  <c r="H18" i="7"/>
  <c r="J18" i="7" s="1"/>
  <c r="O18" i="7"/>
  <c r="D19" i="7"/>
  <c r="H19" i="7"/>
  <c r="J19" i="7" s="1"/>
  <c r="O19" i="7"/>
  <c r="D20" i="7"/>
  <c r="H20" i="7"/>
  <c r="J20" i="7" s="1"/>
  <c r="O20" i="7"/>
  <c r="D22" i="7"/>
  <c r="H22" i="7"/>
  <c r="J22" i="7" s="1"/>
  <c r="O22" i="7"/>
  <c r="D23" i="7"/>
  <c r="H23" i="7"/>
  <c r="J23" i="7" s="1"/>
  <c r="O23" i="7"/>
  <c r="D24" i="7"/>
  <c r="H24" i="7"/>
  <c r="J24" i="7" s="1"/>
  <c r="O24" i="7"/>
  <c r="D25" i="7"/>
  <c r="H25" i="7"/>
  <c r="J25" i="7" s="1"/>
  <c r="O25" i="7"/>
  <c r="D27" i="7"/>
  <c r="H27" i="7"/>
  <c r="J27" i="7" s="1"/>
  <c r="O27" i="7"/>
  <c r="Q27" i="7"/>
  <c r="O28" i="7"/>
  <c r="D30" i="7"/>
  <c r="O30" i="7"/>
  <c r="D31" i="7"/>
  <c r="O31" i="7"/>
  <c r="O32" i="7"/>
  <c r="O34" i="7"/>
  <c r="D36" i="7"/>
  <c r="H36" i="7"/>
  <c r="J36" i="7" s="1"/>
  <c r="O36" i="7"/>
  <c r="D37" i="7"/>
  <c r="H37" i="7"/>
  <c r="J37" i="7" s="1"/>
  <c r="O37" i="7"/>
  <c r="D38" i="7"/>
  <c r="H38" i="7"/>
  <c r="J38" i="7" s="1"/>
  <c r="O38" i="7"/>
  <c r="D39" i="7"/>
  <c r="H39" i="7"/>
  <c r="J39" i="7" s="1"/>
  <c r="O39" i="7"/>
  <c r="D41" i="7"/>
  <c r="H41" i="7"/>
  <c r="J41" i="7" s="1"/>
  <c r="O41" i="7"/>
  <c r="D43" i="7"/>
  <c r="H43" i="7"/>
  <c r="J43" i="7" s="1"/>
  <c r="O43" i="7"/>
  <c r="O45" i="7"/>
  <c r="D49" i="7"/>
  <c r="H49" i="7"/>
  <c r="J49" i="7" s="1"/>
  <c r="O49" i="7"/>
  <c r="D50" i="7"/>
  <c r="H50" i="7"/>
  <c r="J50" i="7" s="1"/>
  <c r="O50" i="7"/>
  <c r="D51" i="7"/>
  <c r="H51" i="7"/>
  <c r="J51" i="7" s="1"/>
  <c r="O51" i="7"/>
  <c r="D52" i="7"/>
  <c r="H52" i="7"/>
  <c r="J52" i="7" s="1"/>
  <c r="O52" i="7"/>
  <c r="J54" i="7"/>
  <c r="O54" i="7"/>
  <c r="J55" i="7"/>
  <c r="O55" i="7"/>
  <c r="J56" i="7"/>
  <c r="O56" i="7"/>
  <c r="O59" i="7"/>
  <c r="O60" i="7"/>
  <c r="D62" i="7"/>
  <c r="H62" i="7"/>
  <c r="J62" i="7" s="1"/>
  <c r="O62" i="7"/>
  <c r="D69" i="7"/>
  <c r="O69" i="7"/>
  <c r="D70" i="7"/>
  <c r="O70" i="7"/>
  <c r="E8" i="6"/>
  <c r="E10" i="6"/>
  <c r="E12" i="6"/>
  <c r="E14" i="6"/>
  <c r="E16" i="6"/>
  <c r="K16" i="6"/>
  <c r="E18" i="6"/>
  <c r="E20" i="6"/>
  <c r="E22" i="6"/>
  <c r="E23" i="6"/>
  <c r="E24" i="6"/>
  <c r="E26" i="6"/>
  <c r="H26" i="6"/>
  <c r="Q17" i="5"/>
  <c r="P17" i="5" s="1"/>
  <c r="H17" i="5" s="1"/>
  <c r="J17" i="5" s="1"/>
  <c r="O17" i="5"/>
  <c r="J19" i="5"/>
  <c r="J20" i="5"/>
  <c r="J21" i="5"/>
  <c r="D22" i="17"/>
  <c r="H22" i="17"/>
  <c r="J22" i="17" s="1"/>
  <c r="D28" i="33"/>
  <c r="H56" i="30"/>
  <c r="J56" i="30" s="1"/>
  <c r="D19" i="25" l="1"/>
  <c r="D47" i="30"/>
  <c r="H38" i="30"/>
  <c r="J38" i="30" s="1"/>
  <c r="J43" i="30" s="1"/>
  <c r="D23" i="24"/>
  <c r="D72" i="14"/>
  <c r="D20" i="27"/>
  <c r="H89" i="32"/>
  <c r="D38" i="30"/>
  <c r="D22" i="28"/>
  <c r="H23" i="24"/>
  <c r="J23" i="24" s="1"/>
  <c r="J25" i="24" s="1"/>
  <c r="D55" i="24"/>
  <c r="D85" i="24"/>
  <c r="H33" i="14"/>
  <c r="J33" i="14" s="1"/>
  <c r="J37" i="14" s="1"/>
  <c r="H24" i="12"/>
  <c r="J24" i="12" s="1"/>
  <c r="L261" i="3"/>
  <c r="L262" i="3" s="1"/>
  <c r="L263" i="3" s="1"/>
  <c r="L264" i="3" s="1"/>
  <c r="L265" i="3" s="1"/>
  <c r="L266" i="3" s="1"/>
  <c r="L267" i="3" s="1"/>
  <c r="L268" i="3" s="1"/>
  <c r="L269" i="3" s="1"/>
  <c r="L270" i="3" s="1"/>
  <c r="L271" i="3" s="1"/>
  <c r="L272" i="3" s="1"/>
  <c r="L273" i="3" s="1"/>
  <c r="L274" i="3" s="1"/>
  <c r="L275" i="3" s="1"/>
  <c r="D17" i="11"/>
  <c r="J50" i="15"/>
  <c r="J55" i="25"/>
  <c r="J84" i="14"/>
  <c r="J43" i="11"/>
  <c r="J38" i="17"/>
  <c r="J27" i="33"/>
  <c r="J43" i="16"/>
  <c r="J32" i="26"/>
  <c r="J54" i="9"/>
  <c r="H56" i="32"/>
  <c r="J56" i="32" s="1"/>
  <c r="J61" i="32" s="1"/>
  <c r="D25" i="26"/>
  <c r="D72" i="32"/>
  <c r="H70" i="32"/>
  <c r="J70" i="32" s="1"/>
  <c r="J79" i="32" s="1"/>
  <c r="D25" i="31"/>
  <c r="J97" i="24"/>
  <c r="J19" i="31"/>
  <c r="H28" i="7"/>
  <c r="J28" i="7" s="1"/>
  <c r="L4" i="18"/>
  <c r="L4" i="28"/>
  <c r="H38" i="15"/>
  <c r="J38" i="15" s="1"/>
  <c r="J45" i="15" s="1"/>
  <c r="J60" i="17"/>
  <c r="H17" i="11"/>
  <c r="J17" i="11" s="1"/>
  <c r="J19" i="11" s="1"/>
  <c r="L4" i="14"/>
  <c r="D17" i="5"/>
  <c r="J97" i="8"/>
  <c r="J50" i="10"/>
  <c r="H46" i="24"/>
  <c r="J46" i="24" s="1"/>
  <c r="J50" i="24" s="1"/>
  <c r="J36" i="9"/>
  <c r="H31" i="11"/>
  <c r="J31" i="11" s="1"/>
  <c r="J38" i="11" s="1"/>
  <c r="W4" i="3"/>
  <c r="W5" i="3" s="1"/>
  <c r="W6" i="3" s="1"/>
  <c r="W7" i="3" s="1"/>
  <c r="W8" i="3" s="1"/>
  <c r="W9" i="3" s="1"/>
  <c r="W10" i="3" s="1"/>
  <c r="W11" i="3" s="1"/>
  <c r="W12" i="3" s="1"/>
  <c r="W13" i="3" s="1"/>
  <c r="W14" i="3" s="1"/>
  <c r="W15" i="3" s="1"/>
  <c r="W16" i="3" s="1"/>
  <c r="W17" i="3" s="1"/>
  <c r="W18" i="3" s="1"/>
  <c r="W19" i="3" s="1"/>
  <c r="W20" i="3" s="1"/>
  <c r="W21" i="3" s="1"/>
  <c r="W22" i="3" s="1"/>
  <c r="W23" i="3" s="1"/>
  <c r="W24" i="3" s="1"/>
  <c r="W25" i="3" s="1"/>
  <c r="W26" i="3" s="1"/>
  <c r="W27" i="3" s="1"/>
  <c r="W28" i="3" s="1"/>
  <c r="W29" i="3" s="1"/>
  <c r="W30" i="3" s="1"/>
  <c r="W31" i="3" s="1"/>
  <c r="W32" i="3" s="1"/>
  <c r="W33" i="3" s="1"/>
  <c r="W34" i="3" s="1"/>
  <c r="W35" i="3" s="1"/>
  <c r="W36" i="3" s="1"/>
  <c r="W37" i="3" s="1"/>
  <c r="W38" i="3" s="1"/>
  <c r="W39" i="3" s="1"/>
  <c r="W40" i="3" s="1"/>
  <c r="W41" i="3" s="1"/>
  <c r="W42" i="3" s="1"/>
  <c r="W43" i="3" s="1"/>
  <c r="W44" i="3" s="1"/>
  <c r="W45" i="3" s="1"/>
  <c r="W46" i="3" s="1"/>
  <c r="W47" i="3" s="1"/>
  <c r="W48" i="3" s="1"/>
  <c r="W49" i="3" s="1"/>
  <c r="W50" i="3" s="1"/>
  <c r="W51" i="3" s="1"/>
  <c r="W52" i="3" s="1"/>
  <c r="W53" i="3" s="1"/>
  <c r="W54" i="3" s="1"/>
  <c r="W55" i="3" s="1"/>
  <c r="W56" i="3" s="1"/>
  <c r="W57" i="3" s="1"/>
  <c r="W58" i="3" s="1"/>
  <c r="W59" i="3" s="1"/>
  <c r="W60" i="3" s="1"/>
  <c r="W61" i="3" s="1"/>
  <c r="W62" i="3" s="1"/>
  <c r="W63" i="3" s="1"/>
  <c r="W64" i="3" s="1"/>
  <c r="W65" i="3" s="1"/>
  <c r="W66" i="3" s="1"/>
  <c r="W67" i="3" s="1"/>
  <c r="W68" i="3" s="1"/>
  <c r="W69" i="3" s="1"/>
  <c r="W70" i="3" s="1"/>
  <c r="W71" i="3" s="1"/>
  <c r="W72" i="3" s="1"/>
  <c r="W73" i="3" s="1"/>
  <c r="W74" i="3" s="1"/>
  <c r="W75" i="3" s="1"/>
  <c r="W76" i="3" s="1"/>
  <c r="W77" i="3" s="1"/>
  <c r="W78" i="3" s="1"/>
  <c r="W79" i="3" s="1"/>
  <c r="W80" i="3" s="1"/>
  <c r="W81" i="3" s="1"/>
  <c r="W82" i="3" s="1"/>
  <c r="W83" i="3" s="1"/>
  <c r="W84" i="3" s="1"/>
  <c r="W85" i="3" s="1"/>
  <c r="W86" i="3" s="1"/>
  <c r="W87" i="3" s="1"/>
  <c r="W88" i="3" s="1"/>
  <c r="W89" i="3" s="1"/>
  <c r="W90" i="3" s="1"/>
  <c r="W91" i="3" s="1"/>
  <c r="W92" i="3" s="1"/>
  <c r="W93" i="3" s="1"/>
  <c r="W94" i="3" s="1"/>
  <c r="W95" i="3" s="1"/>
  <c r="W96" i="3" s="1"/>
  <c r="W97" i="3" s="1"/>
  <c r="W98" i="3" s="1"/>
  <c r="W99" i="3" s="1"/>
  <c r="W100" i="3" s="1"/>
  <c r="W101" i="3" s="1"/>
  <c r="W102" i="3" s="1"/>
  <c r="W103" i="3" s="1"/>
  <c r="W104" i="3" s="1"/>
  <c r="W105" i="3" s="1"/>
  <c r="W106" i="3" s="1"/>
  <c r="W107" i="3" s="1"/>
  <c r="W108" i="3" s="1"/>
  <c r="W109" i="3" s="1"/>
  <c r="W110" i="3" s="1"/>
  <c r="W111" i="3" s="1"/>
  <c r="W112" i="3" s="1"/>
  <c r="W113" i="3" s="1"/>
  <c r="W114" i="3" s="1"/>
  <c r="W115" i="3" s="1"/>
  <c r="W116" i="3" s="1"/>
  <c r="W117" i="3" s="1"/>
  <c r="W118" i="3" s="1"/>
  <c r="W119" i="3" s="1"/>
  <c r="W120" i="3" s="1"/>
  <c r="W121" i="3" s="1"/>
  <c r="W122" i="3" s="1"/>
  <c r="W123" i="3" s="1"/>
  <c r="W124" i="3" s="1"/>
  <c r="W125" i="3" s="1"/>
  <c r="W126" i="3" s="1"/>
  <c r="W127" i="3" s="1"/>
  <c r="W128" i="3" s="1"/>
  <c r="W129" i="3" s="1"/>
  <c r="W130" i="3" s="1"/>
  <c r="W131" i="3" s="1"/>
  <c r="W132" i="3" s="1"/>
  <c r="W133" i="3" s="1"/>
  <c r="W134" i="3" s="1"/>
  <c r="W135" i="3" s="1"/>
  <c r="W136" i="3" s="1"/>
  <c r="W137" i="3" s="1"/>
  <c r="W138" i="3" s="1"/>
  <c r="W139" i="3" s="1"/>
  <c r="W140" i="3" s="1"/>
  <c r="W141" i="3" s="1"/>
  <c r="W142" i="3" s="1"/>
  <c r="W143" i="3" s="1"/>
  <c r="W144" i="3" s="1"/>
  <c r="W145" i="3" s="1"/>
  <c r="W146" i="3" s="1"/>
  <c r="W147" i="3" s="1"/>
  <c r="W148" i="3" s="1"/>
  <c r="W149" i="3" s="1"/>
  <c r="W150" i="3" s="1"/>
  <c r="W151" i="3" s="1"/>
  <c r="W152" i="3" s="1"/>
  <c r="W153" i="3" s="1"/>
  <c r="W154" i="3" s="1"/>
  <c r="W155" i="3" s="1"/>
  <c r="W156" i="3" s="1"/>
  <c r="W157" i="3" s="1"/>
  <c r="W158" i="3" s="1"/>
  <c r="W159" i="3" s="1"/>
  <c r="W160" i="3" s="1"/>
  <c r="W161" i="3" s="1"/>
  <c r="W162" i="3" s="1"/>
  <c r="W163" i="3" s="1"/>
  <c r="W164" i="3" s="1"/>
  <c r="W165" i="3" s="1"/>
  <c r="W166" i="3" s="1"/>
  <c r="W167" i="3" s="1"/>
  <c r="W168" i="3" s="1"/>
  <c r="W169" i="3" s="1"/>
  <c r="W170" i="3" s="1"/>
  <c r="W171" i="3" s="1"/>
  <c r="W172" i="3" s="1"/>
  <c r="W173" i="3" s="1"/>
  <c r="W174" i="3" s="1"/>
  <c r="W175" i="3" s="1"/>
  <c r="W176" i="3" s="1"/>
  <c r="W177" i="3" s="1"/>
  <c r="W178" i="3" s="1"/>
  <c r="W179" i="3" s="1"/>
  <c r="W180" i="3" s="1"/>
  <c r="W181" i="3" s="1"/>
  <c r="W182" i="3" s="1"/>
  <c r="W183" i="3" s="1"/>
  <c r="W184" i="3" s="1"/>
  <c r="W185" i="3" s="1"/>
  <c r="W186" i="3" s="1"/>
  <c r="W187" i="3" s="1"/>
  <c r="W188" i="3" s="1"/>
  <c r="W189" i="3" s="1"/>
  <c r="W190" i="3" s="1"/>
  <c r="W191" i="3" s="1"/>
  <c r="W192" i="3" s="1"/>
  <c r="W193" i="3" s="1"/>
  <c r="W194" i="3" s="1"/>
  <c r="W195" i="3" s="1"/>
  <c r="W196" i="3" s="1"/>
  <c r="W197" i="3" s="1"/>
  <c r="W198" i="3" s="1"/>
  <c r="W199" i="3" s="1"/>
  <c r="W200" i="3" s="1"/>
  <c r="W201" i="3" s="1"/>
  <c r="W202" i="3" s="1"/>
  <c r="W203" i="3" s="1"/>
  <c r="W204" i="3" s="1"/>
  <c r="W205" i="3" s="1"/>
  <c r="W206" i="3" s="1"/>
  <c r="W207" i="3" s="1"/>
  <c r="W208" i="3" s="1"/>
  <c r="W209" i="3" s="1"/>
  <c r="W210" i="3" s="1"/>
  <c r="W211" i="3" s="1"/>
  <c r="W212" i="3" s="1"/>
  <c r="W213" i="3" s="1"/>
  <c r="W214" i="3" s="1"/>
  <c r="W215" i="3" s="1"/>
  <c r="W216" i="3" s="1"/>
  <c r="W217" i="3" s="1"/>
  <c r="W218" i="3" s="1"/>
  <c r="W219" i="3" s="1"/>
  <c r="W220" i="3" s="1"/>
  <c r="W221" i="3" s="1"/>
  <c r="W222" i="3" s="1"/>
  <c r="W223" i="3" s="1"/>
  <c r="W224" i="3" s="1"/>
  <c r="W225" i="3" s="1"/>
  <c r="W226" i="3" s="1"/>
  <c r="W227" i="3" s="1"/>
  <c r="W228" i="3" s="1"/>
  <c r="W229" i="3" s="1"/>
  <c r="W230" i="3" s="1"/>
  <c r="W231" i="3" s="1"/>
  <c r="W232" i="3" s="1"/>
  <c r="W233" i="3" s="1"/>
  <c r="W234" i="3" s="1"/>
  <c r="W235" i="3" s="1"/>
  <c r="W236" i="3" s="1"/>
  <c r="W237" i="3" s="1"/>
  <c r="W238" i="3" s="1"/>
  <c r="W239" i="3" s="1"/>
  <c r="W240" i="3" s="1"/>
  <c r="W241" i="3" s="1"/>
  <c r="W242" i="3" s="1"/>
  <c r="W243" i="3" s="1"/>
  <c r="W244" i="3" s="1"/>
  <c r="W245" i="3" s="1"/>
  <c r="W246" i="3" s="1"/>
  <c r="W247" i="3" s="1"/>
  <c r="W248" i="3" s="1"/>
  <c r="W249" i="3" s="1"/>
  <c r="W250" i="3" s="1"/>
  <c r="W251" i="3" s="1"/>
  <c r="W252" i="3" s="1"/>
  <c r="W253" i="3" s="1"/>
  <c r="W254" i="3" s="1"/>
  <c r="W255" i="3" s="1"/>
  <c r="W256" i="3" s="1"/>
  <c r="W257" i="3" s="1"/>
  <c r="W258" i="3" s="1"/>
  <c r="W259" i="3" s="1"/>
  <c r="W260" i="3" s="1"/>
  <c r="W261" i="3" s="1"/>
  <c r="W262" i="3" s="1"/>
  <c r="W263" i="3" s="1"/>
  <c r="W264" i="3" s="1"/>
  <c r="W265" i="3" s="1"/>
  <c r="W266" i="3" s="1"/>
  <c r="W267" i="3" s="1"/>
  <c r="W268" i="3" s="1"/>
  <c r="W269" i="3" s="1"/>
  <c r="W270" i="3" s="1"/>
  <c r="W271" i="3" s="1"/>
  <c r="W272" i="3" s="1"/>
  <c r="W273" i="3" s="1"/>
  <c r="W274" i="3" s="1"/>
  <c r="W275" i="3" s="1"/>
  <c r="W276" i="3" s="1"/>
  <c r="W277" i="3" s="1"/>
  <c r="W278" i="3" s="1"/>
  <c r="W279" i="3" s="1"/>
  <c r="W280" i="3" s="1"/>
  <c r="D20" i="26"/>
  <c r="J88" i="14"/>
  <c r="D26" i="9"/>
  <c r="H37" i="28"/>
  <c r="J37" i="28" s="1"/>
  <c r="J44" i="28" s="1"/>
  <c r="D37" i="28"/>
  <c r="H31" i="27"/>
  <c r="J31" i="27" s="1"/>
  <c r="J38" i="27" s="1"/>
  <c r="D31" i="27"/>
  <c r="H15" i="33"/>
  <c r="J15" i="33" s="1"/>
  <c r="J22" i="33" s="1"/>
  <c r="D15" i="33"/>
  <c r="AF4" i="3"/>
  <c r="AF5" i="3" s="1"/>
  <c r="AF6" i="3" s="1"/>
  <c r="AF7" i="3" s="1"/>
  <c r="AF8" i="3" s="1"/>
  <c r="AF9" i="3" s="1"/>
  <c r="AF10" i="3" s="1"/>
  <c r="AF11" i="3" s="1"/>
  <c r="AF12" i="3" s="1"/>
  <c r="AF13" i="3" s="1"/>
  <c r="AF14" i="3" s="1"/>
  <c r="AF15" i="3" s="1"/>
  <c r="AF16" i="3" s="1"/>
  <c r="AF17" i="3" s="1"/>
  <c r="AF18" i="3" s="1"/>
  <c r="AF19" i="3" s="1"/>
  <c r="AF20" i="3" s="1"/>
  <c r="AF21" i="3" s="1"/>
  <c r="AF22" i="3" s="1"/>
  <c r="AF23" i="3" s="1"/>
  <c r="AF24" i="3" s="1"/>
  <c r="AF25" i="3" s="1"/>
  <c r="AF26" i="3" s="1"/>
  <c r="AF27" i="3" s="1"/>
  <c r="AF28" i="3" s="1"/>
  <c r="AF29" i="3" s="1"/>
  <c r="AF30" i="3" s="1"/>
  <c r="AF31" i="3" s="1"/>
  <c r="AF32" i="3" s="1"/>
  <c r="AF33" i="3" s="1"/>
  <c r="AF34" i="3" s="1"/>
  <c r="AF35" i="3" s="1"/>
  <c r="AF36" i="3" s="1"/>
  <c r="AF37" i="3" s="1"/>
  <c r="AF38" i="3" s="1"/>
  <c r="AF39" i="3" s="1"/>
  <c r="AF40" i="3" s="1"/>
  <c r="AF41" i="3" s="1"/>
  <c r="AF42" i="3" s="1"/>
  <c r="AF43" i="3" s="1"/>
  <c r="AF44" i="3" s="1"/>
  <c r="AF45" i="3" s="1"/>
  <c r="AF46" i="3" s="1"/>
  <c r="AF47" i="3" s="1"/>
  <c r="AF48" i="3" s="1"/>
  <c r="AF49" i="3" s="1"/>
  <c r="AF50" i="3" s="1"/>
  <c r="AF51" i="3" s="1"/>
  <c r="AF52" i="3" s="1"/>
  <c r="AF53" i="3" s="1"/>
  <c r="AF54" i="3" s="1"/>
  <c r="AF55" i="3" s="1"/>
  <c r="AF56" i="3" s="1"/>
  <c r="AF57" i="3" s="1"/>
  <c r="AF58" i="3" s="1"/>
  <c r="AF59" i="3" s="1"/>
  <c r="AF60" i="3" s="1"/>
  <c r="AF61" i="3" s="1"/>
  <c r="AF62" i="3" s="1"/>
  <c r="AF63" i="3" s="1"/>
  <c r="AF64" i="3" s="1"/>
  <c r="AF65" i="3" s="1"/>
  <c r="AF66" i="3" s="1"/>
  <c r="AF67" i="3" s="1"/>
  <c r="AF68" i="3" s="1"/>
  <c r="AF69" i="3" s="1"/>
  <c r="AF70" i="3" s="1"/>
  <c r="AF71" i="3" s="1"/>
  <c r="AF72" i="3" s="1"/>
  <c r="AF73" i="3" s="1"/>
  <c r="AF74" i="3" s="1"/>
  <c r="AF75" i="3" s="1"/>
  <c r="AF76" i="3" s="1"/>
  <c r="AF77" i="3" s="1"/>
  <c r="AF78" i="3" s="1"/>
  <c r="AF79" i="3" s="1"/>
  <c r="AF80" i="3" s="1"/>
  <c r="AF81" i="3" s="1"/>
  <c r="AF82" i="3" s="1"/>
  <c r="AF83" i="3" s="1"/>
  <c r="AF84" i="3" s="1"/>
  <c r="AF85" i="3" s="1"/>
  <c r="AF86" i="3" s="1"/>
  <c r="AF87" i="3" s="1"/>
  <c r="AF88" i="3" s="1"/>
  <c r="AF89" i="3" s="1"/>
  <c r="AF90" i="3" s="1"/>
  <c r="AF91" i="3" s="1"/>
  <c r="AF92" i="3" s="1"/>
  <c r="AF93" i="3" s="1"/>
  <c r="AF94" i="3" s="1"/>
  <c r="AF95" i="3" s="1"/>
  <c r="AF96" i="3" s="1"/>
  <c r="AF97" i="3" s="1"/>
  <c r="AF98" i="3" s="1"/>
  <c r="AF99" i="3" s="1"/>
  <c r="AF100" i="3" s="1"/>
  <c r="AF101" i="3" s="1"/>
  <c r="AF102" i="3" s="1"/>
  <c r="AF103" i="3" s="1"/>
  <c r="AF104" i="3" s="1"/>
  <c r="AF105" i="3" s="1"/>
  <c r="AF106" i="3" s="1"/>
  <c r="AF107" i="3" s="1"/>
  <c r="AF108" i="3" s="1"/>
  <c r="AF109" i="3" s="1"/>
  <c r="AF110" i="3" s="1"/>
  <c r="AF111" i="3" s="1"/>
  <c r="AF112" i="3" s="1"/>
  <c r="AF113" i="3" s="1"/>
  <c r="AF114" i="3" s="1"/>
  <c r="AF115" i="3" s="1"/>
  <c r="AF116" i="3" s="1"/>
  <c r="AF117" i="3" s="1"/>
  <c r="AF118" i="3" s="1"/>
  <c r="AF119" i="3" s="1"/>
  <c r="AF120" i="3" s="1"/>
  <c r="AF121" i="3" s="1"/>
  <c r="AF122" i="3" s="1"/>
  <c r="AF123" i="3" s="1"/>
  <c r="AF124" i="3" s="1"/>
  <c r="AF125" i="3" s="1"/>
  <c r="AF126" i="3" s="1"/>
  <c r="AF127" i="3" s="1"/>
  <c r="AF128" i="3" s="1"/>
  <c r="AF129" i="3" s="1"/>
  <c r="AF130" i="3" s="1"/>
  <c r="AF131" i="3" s="1"/>
  <c r="AF132" i="3" s="1"/>
  <c r="AF133" i="3" s="1"/>
  <c r="AF134" i="3" s="1"/>
  <c r="AF135" i="3" s="1"/>
  <c r="AF136" i="3" s="1"/>
  <c r="AF137" i="3" s="1"/>
  <c r="AF138" i="3" s="1"/>
  <c r="AF139" i="3" s="1"/>
  <c r="AF140" i="3" s="1"/>
  <c r="AF141" i="3" s="1"/>
  <c r="AF142" i="3" s="1"/>
  <c r="AF143" i="3" s="1"/>
  <c r="AF144" i="3" s="1"/>
  <c r="AF145" i="3" s="1"/>
  <c r="AF146" i="3" s="1"/>
  <c r="AF147" i="3" s="1"/>
  <c r="AF148" i="3" s="1"/>
  <c r="AF149" i="3" s="1"/>
  <c r="AF150" i="3" s="1"/>
  <c r="AF151" i="3" s="1"/>
  <c r="AF152" i="3" s="1"/>
  <c r="AF153" i="3" s="1"/>
  <c r="AF154" i="3" s="1"/>
  <c r="AF155" i="3" s="1"/>
  <c r="AF156" i="3" s="1"/>
  <c r="AF157" i="3" s="1"/>
  <c r="AF158" i="3" s="1"/>
  <c r="AF159" i="3" s="1"/>
  <c r="AF160" i="3" s="1"/>
  <c r="AF161" i="3" s="1"/>
  <c r="AF162" i="3" s="1"/>
  <c r="AF163" i="3" s="1"/>
  <c r="AF164" i="3" s="1"/>
  <c r="AF165" i="3" s="1"/>
  <c r="AF166" i="3" s="1"/>
  <c r="AF167" i="3" s="1"/>
  <c r="AF168" i="3" s="1"/>
  <c r="AF169" i="3" s="1"/>
  <c r="AF170" i="3" s="1"/>
  <c r="AF171" i="3" s="1"/>
  <c r="AF172" i="3" s="1"/>
  <c r="AF173" i="3" s="1"/>
  <c r="AF174" i="3" s="1"/>
  <c r="AF175" i="3" s="1"/>
  <c r="AF176" i="3" s="1"/>
  <c r="AF177" i="3" s="1"/>
  <c r="AF178" i="3" s="1"/>
  <c r="AF179" i="3" s="1"/>
  <c r="AF180" i="3" s="1"/>
  <c r="AF181" i="3" s="1"/>
  <c r="AF182" i="3" s="1"/>
  <c r="AF183" i="3" s="1"/>
  <c r="AF184" i="3" s="1"/>
  <c r="AF185" i="3" s="1"/>
  <c r="AF186" i="3" s="1"/>
  <c r="AF187" i="3" s="1"/>
  <c r="AF188" i="3" s="1"/>
  <c r="AF189" i="3" s="1"/>
  <c r="AF190" i="3" s="1"/>
  <c r="AF191" i="3" s="1"/>
  <c r="AF192" i="3" s="1"/>
  <c r="AF193" i="3" s="1"/>
  <c r="AF194" i="3" s="1"/>
  <c r="AF195" i="3" s="1"/>
  <c r="AF196" i="3" s="1"/>
  <c r="AF197" i="3" s="1"/>
  <c r="AF198" i="3" s="1"/>
  <c r="AF199" i="3" s="1"/>
  <c r="AF200" i="3" s="1"/>
  <c r="AF201" i="3" s="1"/>
  <c r="AF202" i="3" s="1"/>
  <c r="AF203" i="3" s="1"/>
  <c r="AF204" i="3" s="1"/>
  <c r="AF205" i="3" s="1"/>
  <c r="AF206" i="3" s="1"/>
  <c r="AF207" i="3" s="1"/>
  <c r="AF208" i="3" s="1"/>
  <c r="AF209" i="3" s="1"/>
  <c r="AF210" i="3" s="1"/>
  <c r="AF211" i="3" s="1"/>
  <c r="AF212" i="3" s="1"/>
  <c r="AF213" i="3" s="1"/>
  <c r="AF214" i="3" s="1"/>
  <c r="AF215" i="3" s="1"/>
  <c r="AF216" i="3" s="1"/>
  <c r="AF217" i="3" s="1"/>
  <c r="AF218" i="3" s="1"/>
  <c r="AF219" i="3" s="1"/>
  <c r="AF220" i="3" s="1"/>
  <c r="AF221" i="3" s="1"/>
  <c r="AF222" i="3" s="1"/>
  <c r="AF223" i="3" s="1"/>
  <c r="AF224" i="3" s="1"/>
  <c r="AF225" i="3" s="1"/>
  <c r="AF226" i="3" s="1"/>
  <c r="AF227" i="3" s="1"/>
  <c r="AF228" i="3" s="1"/>
  <c r="AF229" i="3" s="1"/>
  <c r="AF230" i="3" s="1"/>
  <c r="AF231" i="3" s="1"/>
  <c r="AF232" i="3" s="1"/>
  <c r="AF233" i="3" s="1"/>
  <c r="AF234" i="3" s="1"/>
  <c r="AF235" i="3" s="1"/>
  <c r="AF236" i="3" s="1"/>
  <c r="AF237" i="3" s="1"/>
  <c r="AF238" i="3" s="1"/>
  <c r="AF239" i="3" s="1"/>
  <c r="AF240" i="3" s="1"/>
  <c r="AF241" i="3" s="1"/>
  <c r="AF242" i="3" s="1"/>
  <c r="AF243" i="3" s="1"/>
  <c r="AF244" i="3" s="1"/>
  <c r="AF245" i="3" s="1"/>
  <c r="AF246" i="3" s="1"/>
  <c r="AF247" i="3" s="1"/>
  <c r="AF248" i="3" s="1"/>
  <c r="AF249" i="3" s="1"/>
  <c r="AF250" i="3" s="1"/>
  <c r="AF251" i="3" s="1"/>
  <c r="AF252" i="3" s="1"/>
  <c r="AF253" i="3" s="1"/>
  <c r="AF254" i="3" s="1"/>
  <c r="AF255" i="3" s="1"/>
  <c r="AF256" i="3" s="1"/>
  <c r="AF257" i="3" s="1"/>
  <c r="AF258" i="3" s="1"/>
  <c r="AF259" i="3" s="1"/>
  <c r="AF260" i="3" s="1"/>
  <c r="AF261" i="3" s="1"/>
  <c r="AF262" i="3" s="1"/>
  <c r="AF263" i="3" s="1"/>
  <c r="AF264" i="3" s="1"/>
  <c r="AF265" i="3" s="1"/>
  <c r="AF266" i="3" s="1"/>
  <c r="AF267" i="3" s="1"/>
  <c r="AF268" i="3" s="1"/>
  <c r="AF269" i="3" s="1"/>
  <c r="AF270" i="3" s="1"/>
  <c r="AF271" i="3" s="1"/>
  <c r="AF272" i="3" s="1"/>
  <c r="AF273" i="3" s="1"/>
  <c r="AF274" i="3" s="1"/>
  <c r="AF275" i="3" s="1"/>
  <c r="AF276" i="3" s="1"/>
  <c r="AF277" i="3" s="1"/>
  <c r="AF278" i="3" s="1"/>
  <c r="AF279" i="3" s="1"/>
  <c r="AF280" i="3" s="1"/>
  <c r="H20" i="17"/>
  <c r="J20" i="17" s="1"/>
  <c r="D20" i="17"/>
  <c r="H60" i="7"/>
  <c r="D60" i="7"/>
  <c r="H61" i="14"/>
  <c r="J61" i="14" s="1"/>
  <c r="J65" i="14" s="1"/>
  <c r="D61" i="14"/>
  <c r="H49" i="32"/>
  <c r="J49" i="32" s="1"/>
  <c r="J51" i="32" s="1"/>
  <c r="D49" i="32"/>
  <c r="L4" i="9"/>
  <c r="L4" i="17"/>
  <c r="L4" i="8"/>
  <c r="J47" i="11"/>
  <c r="J54" i="15"/>
  <c r="J60" i="14"/>
  <c r="L4" i="26"/>
  <c r="L4" i="32"/>
  <c r="L4" i="33"/>
  <c r="L4" i="12"/>
  <c r="J37" i="31"/>
  <c r="L4" i="30"/>
  <c r="H34" i="7"/>
  <c r="J34" i="7" s="1"/>
  <c r="L4" i="10"/>
  <c r="L4" i="24"/>
  <c r="J68" i="30"/>
  <c r="J45" i="6"/>
  <c r="L4" i="16"/>
  <c r="L4" i="13"/>
  <c r="L4" i="27"/>
  <c r="L4" i="15"/>
  <c r="L4" i="29"/>
  <c r="J53" i="28"/>
  <c r="L4" i="31"/>
  <c r="L4" i="7"/>
  <c r="L4" i="25"/>
  <c r="L4" i="11"/>
  <c r="H75" i="30"/>
  <c r="D75" i="30"/>
  <c r="H20" i="31"/>
  <c r="J20" i="31" s="1"/>
  <c r="J24" i="31" s="1"/>
  <c r="AD4" i="3"/>
  <c r="AD5" i="3" s="1"/>
  <c r="AD6" i="3" s="1"/>
  <c r="AD7" i="3" s="1"/>
  <c r="AD8" i="3" s="1"/>
  <c r="AD9" i="3" s="1"/>
  <c r="AD10" i="3" s="1"/>
  <c r="AD11" i="3" s="1"/>
  <c r="AD12" i="3" s="1"/>
  <c r="AD13" i="3" s="1"/>
  <c r="AD14" i="3" s="1"/>
  <c r="AD15" i="3" s="1"/>
  <c r="AD16" i="3" s="1"/>
  <c r="AD17" i="3" s="1"/>
  <c r="AD18" i="3" s="1"/>
  <c r="AD19" i="3" s="1"/>
  <c r="AD20" i="3" s="1"/>
  <c r="AD21" i="3" s="1"/>
  <c r="AD22" i="3" s="1"/>
  <c r="AD23" i="3" s="1"/>
  <c r="AD24" i="3" s="1"/>
  <c r="AD25" i="3" s="1"/>
  <c r="AD26" i="3" s="1"/>
  <c r="AD27" i="3" s="1"/>
  <c r="AD28" i="3" s="1"/>
  <c r="AD29" i="3" s="1"/>
  <c r="AD30" i="3" s="1"/>
  <c r="AD31" i="3" s="1"/>
  <c r="AD32" i="3" s="1"/>
  <c r="AD33" i="3" s="1"/>
  <c r="AD34" i="3" s="1"/>
  <c r="AD35" i="3" s="1"/>
  <c r="AD36" i="3" s="1"/>
  <c r="AD37" i="3" s="1"/>
  <c r="AD38" i="3" s="1"/>
  <c r="AD39" i="3" s="1"/>
  <c r="AD40" i="3" s="1"/>
  <c r="AD41" i="3" s="1"/>
  <c r="AD42" i="3" s="1"/>
  <c r="AD43" i="3" s="1"/>
  <c r="AD44" i="3" s="1"/>
  <c r="AD45" i="3" s="1"/>
  <c r="AD46" i="3" s="1"/>
  <c r="AD47" i="3" s="1"/>
  <c r="AD48" i="3" s="1"/>
  <c r="AD49" i="3" s="1"/>
  <c r="AD50" i="3" s="1"/>
  <c r="AD51" i="3" s="1"/>
  <c r="AD52" i="3" s="1"/>
  <c r="AD53" i="3" s="1"/>
  <c r="AD54" i="3" s="1"/>
  <c r="AD55" i="3" s="1"/>
  <c r="AD56" i="3" s="1"/>
  <c r="AD57" i="3" s="1"/>
  <c r="AD58" i="3" s="1"/>
  <c r="AD59" i="3" s="1"/>
  <c r="AD60" i="3" s="1"/>
  <c r="AD61" i="3" s="1"/>
  <c r="AD62" i="3" s="1"/>
  <c r="AD63" i="3" s="1"/>
  <c r="AD64" i="3" s="1"/>
  <c r="AD65" i="3" s="1"/>
  <c r="AD66" i="3" s="1"/>
  <c r="AD67" i="3" s="1"/>
  <c r="AD68" i="3" s="1"/>
  <c r="AD69" i="3" s="1"/>
  <c r="AD70" i="3" s="1"/>
  <c r="AD71" i="3" s="1"/>
  <c r="AD72" i="3" s="1"/>
  <c r="AD73" i="3" s="1"/>
  <c r="AD74" i="3" s="1"/>
  <c r="AD75" i="3" s="1"/>
  <c r="AD76" i="3" s="1"/>
  <c r="AD77" i="3" s="1"/>
  <c r="AD78" i="3" s="1"/>
  <c r="AD79" i="3" s="1"/>
  <c r="AD80" i="3" s="1"/>
  <c r="AD81" i="3" s="1"/>
  <c r="AD82" i="3" s="1"/>
  <c r="AD83" i="3" s="1"/>
  <c r="AD84" i="3" s="1"/>
  <c r="AD85" i="3" s="1"/>
  <c r="AD86" i="3" s="1"/>
  <c r="AD87" i="3" s="1"/>
  <c r="AD88" i="3" s="1"/>
  <c r="AD89" i="3" s="1"/>
  <c r="AD90" i="3" s="1"/>
  <c r="AD91" i="3" s="1"/>
  <c r="AD92" i="3" s="1"/>
  <c r="AD93" i="3" s="1"/>
  <c r="AD94" i="3" s="1"/>
  <c r="AD95" i="3" s="1"/>
  <c r="AD96" i="3" s="1"/>
  <c r="AD97" i="3" s="1"/>
  <c r="AD98" i="3" s="1"/>
  <c r="AD99" i="3" s="1"/>
  <c r="AD100" i="3" s="1"/>
  <c r="AD101" i="3" s="1"/>
  <c r="AD102" i="3" s="1"/>
  <c r="AD103" i="3" s="1"/>
  <c r="AD104" i="3" s="1"/>
  <c r="AD105" i="3" s="1"/>
  <c r="AD106" i="3" s="1"/>
  <c r="AD107" i="3" s="1"/>
  <c r="AD108" i="3" s="1"/>
  <c r="AD109" i="3" s="1"/>
  <c r="AD110" i="3" s="1"/>
  <c r="AD111" i="3" s="1"/>
  <c r="AD112" i="3" s="1"/>
  <c r="AD113" i="3" s="1"/>
  <c r="AD114" i="3" s="1"/>
  <c r="AD115" i="3" s="1"/>
  <c r="AD116" i="3" s="1"/>
  <c r="AD117" i="3" s="1"/>
  <c r="AD118" i="3" s="1"/>
  <c r="AD119" i="3" s="1"/>
  <c r="AD120" i="3" s="1"/>
  <c r="AD121" i="3" s="1"/>
  <c r="AD122" i="3" s="1"/>
  <c r="AD123" i="3" s="1"/>
  <c r="AD124" i="3" s="1"/>
  <c r="AD125" i="3" s="1"/>
  <c r="AD126" i="3" s="1"/>
  <c r="AD127" i="3" s="1"/>
  <c r="AD128" i="3" s="1"/>
  <c r="AD129" i="3" s="1"/>
  <c r="AD130" i="3" s="1"/>
  <c r="AD131" i="3" s="1"/>
  <c r="AD132" i="3" s="1"/>
  <c r="AD133" i="3" s="1"/>
  <c r="AD134" i="3" s="1"/>
  <c r="AD135" i="3" s="1"/>
  <c r="AD136" i="3" s="1"/>
  <c r="AD137" i="3" s="1"/>
  <c r="AD138" i="3" s="1"/>
  <c r="AD139" i="3" s="1"/>
  <c r="AD140" i="3" s="1"/>
  <c r="AD141" i="3" s="1"/>
  <c r="AD142" i="3" s="1"/>
  <c r="AD143" i="3" s="1"/>
  <c r="AD144" i="3" s="1"/>
  <c r="AD145" i="3" s="1"/>
  <c r="AD146" i="3" s="1"/>
  <c r="AD147" i="3" s="1"/>
  <c r="AD148" i="3" s="1"/>
  <c r="AD149" i="3" s="1"/>
  <c r="AD150" i="3" s="1"/>
  <c r="AD151" i="3" s="1"/>
  <c r="AD152" i="3" s="1"/>
  <c r="AD153" i="3" s="1"/>
  <c r="AD154" i="3" s="1"/>
  <c r="AD155" i="3" s="1"/>
  <c r="AD156" i="3" s="1"/>
  <c r="AD157" i="3" s="1"/>
  <c r="AD158" i="3" s="1"/>
  <c r="AD159" i="3" s="1"/>
  <c r="AD160" i="3" s="1"/>
  <c r="AD161" i="3" s="1"/>
  <c r="AD162" i="3" s="1"/>
  <c r="AD163" i="3" s="1"/>
  <c r="AD164" i="3" s="1"/>
  <c r="AD165" i="3" s="1"/>
  <c r="AD166" i="3" s="1"/>
  <c r="AD167" i="3" s="1"/>
  <c r="AD168" i="3" s="1"/>
  <c r="AD169" i="3" s="1"/>
  <c r="AD170" i="3" s="1"/>
  <c r="AD171" i="3" s="1"/>
  <c r="AD172" i="3" s="1"/>
  <c r="AD173" i="3" s="1"/>
  <c r="AD174" i="3" s="1"/>
  <c r="AD175" i="3" s="1"/>
  <c r="AD176" i="3" s="1"/>
  <c r="AD177" i="3" s="1"/>
  <c r="AD178" i="3" s="1"/>
  <c r="AD179" i="3" s="1"/>
  <c r="AD180" i="3" s="1"/>
  <c r="AD181" i="3" s="1"/>
  <c r="AD182" i="3" s="1"/>
  <c r="AD183" i="3" s="1"/>
  <c r="AD184" i="3" s="1"/>
  <c r="AD185" i="3" s="1"/>
  <c r="AD186" i="3" s="1"/>
  <c r="AD187" i="3" s="1"/>
  <c r="AD188" i="3" s="1"/>
  <c r="AD189" i="3" s="1"/>
  <c r="AD190" i="3" s="1"/>
  <c r="AD191" i="3" s="1"/>
  <c r="AD192" i="3" s="1"/>
  <c r="AD193" i="3" s="1"/>
  <c r="AD194" i="3" s="1"/>
  <c r="AD195" i="3" s="1"/>
  <c r="AD196" i="3" s="1"/>
  <c r="AD197" i="3" s="1"/>
  <c r="AD198" i="3" s="1"/>
  <c r="AD199" i="3" s="1"/>
  <c r="AD200" i="3" s="1"/>
  <c r="AD201" i="3" s="1"/>
  <c r="AD202" i="3" s="1"/>
  <c r="AD203" i="3" s="1"/>
  <c r="AD204" i="3" s="1"/>
  <c r="AD205" i="3" s="1"/>
  <c r="AD206" i="3" s="1"/>
  <c r="AD207" i="3" s="1"/>
  <c r="AD208" i="3" s="1"/>
  <c r="AD209" i="3" s="1"/>
  <c r="AD210" i="3" s="1"/>
  <c r="AD211" i="3" s="1"/>
  <c r="AD212" i="3" s="1"/>
  <c r="AD213" i="3" s="1"/>
  <c r="AD214" i="3" s="1"/>
  <c r="AD215" i="3" s="1"/>
  <c r="AD216" i="3" s="1"/>
  <c r="AD217" i="3" s="1"/>
  <c r="AD218" i="3" s="1"/>
  <c r="AD219" i="3" s="1"/>
  <c r="AD220" i="3" s="1"/>
  <c r="AD221" i="3" s="1"/>
  <c r="AD222" i="3" s="1"/>
  <c r="AD223" i="3" s="1"/>
  <c r="AD224" i="3" s="1"/>
  <c r="AD225" i="3" s="1"/>
  <c r="AD226" i="3" s="1"/>
  <c r="AD227" i="3" s="1"/>
  <c r="AD228" i="3" s="1"/>
  <c r="AD229" i="3" s="1"/>
  <c r="AD230" i="3" s="1"/>
  <c r="AD231" i="3" s="1"/>
  <c r="AD232" i="3" s="1"/>
  <c r="AD233" i="3" s="1"/>
  <c r="AD234" i="3" s="1"/>
  <c r="AD235" i="3" s="1"/>
  <c r="AD236" i="3" s="1"/>
  <c r="AD237" i="3" s="1"/>
  <c r="AD238" i="3" s="1"/>
  <c r="AD239" i="3" s="1"/>
  <c r="AD240" i="3" s="1"/>
  <c r="AD241" i="3" s="1"/>
  <c r="AD242" i="3" s="1"/>
  <c r="AD243" i="3" s="1"/>
  <c r="AD244" i="3" s="1"/>
  <c r="AD245" i="3" s="1"/>
  <c r="AD246" i="3" s="1"/>
  <c r="AD247" i="3" s="1"/>
  <c r="AD248" i="3" s="1"/>
  <c r="AD249" i="3" s="1"/>
  <c r="AD250" i="3" s="1"/>
  <c r="AD251" i="3" s="1"/>
  <c r="AD252" i="3" s="1"/>
  <c r="AD253" i="3" s="1"/>
  <c r="AD254" i="3" s="1"/>
  <c r="AD255" i="3" s="1"/>
  <c r="AD256" i="3" s="1"/>
  <c r="AD257" i="3" s="1"/>
  <c r="AD258" i="3" s="1"/>
  <c r="AD259" i="3" s="1"/>
  <c r="AD260" i="3" s="1"/>
  <c r="AD261" i="3" s="1"/>
  <c r="AD262" i="3" s="1"/>
  <c r="AD263" i="3" s="1"/>
  <c r="AD264" i="3" s="1"/>
  <c r="AD265" i="3" s="1"/>
  <c r="AD266" i="3" s="1"/>
  <c r="AD267" i="3" s="1"/>
  <c r="AD268" i="3" s="1"/>
  <c r="AD269" i="3" s="1"/>
  <c r="AD270" i="3" s="1"/>
  <c r="AD271" i="3" s="1"/>
  <c r="AD272" i="3" s="1"/>
  <c r="AD273" i="3" s="1"/>
  <c r="AD274" i="3" s="1"/>
  <c r="AD275" i="3" s="1"/>
  <c r="AD276" i="3" s="1"/>
  <c r="AD277" i="3" s="1"/>
  <c r="AD278" i="3" s="1"/>
  <c r="AD279" i="3" s="1"/>
  <c r="AD280" i="3" s="1"/>
  <c r="D22" i="11"/>
  <c r="H22" i="11"/>
  <c r="J22" i="11" s="1"/>
  <c r="H20" i="11"/>
  <c r="J20" i="11" s="1"/>
  <c r="D20" i="11"/>
  <c r="H74" i="24"/>
  <c r="J74" i="24" s="1"/>
  <c r="J78" i="24" s="1"/>
  <c r="J82" i="32"/>
  <c r="J60" i="25"/>
  <c r="J22" i="5"/>
  <c r="J24" i="5" s="1"/>
  <c r="J42" i="33"/>
  <c r="J69" i="8"/>
  <c r="F7" i="3"/>
  <c r="F8" i="3" s="1"/>
  <c r="F9" i="3" s="1"/>
  <c r="F10" i="3" s="1"/>
  <c r="F11" i="3" s="1"/>
  <c r="H26" i="15"/>
  <c r="J26" i="15" s="1"/>
  <c r="J31" i="15" s="1"/>
  <c r="J101" i="24"/>
  <c r="J47" i="27"/>
  <c r="D25" i="10"/>
  <c r="J59" i="9"/>
  <c r="H42" i="8"/>
  <c r="J42" i="8" s="1"/>
  <c r="J46" i="8" s="1"/>
  <c r="D42" i="8"/>
  <c r="D23" i="8"/>
  <c r="G4" i="3"/>
  <c r="G5" i="3" s="1"/>
  <c r="H23" i="8"/>
  <c r="J23" i="8" s="1"/>
  <c r="J25" i="8" s="1"/>
  <c r="H20" i="15"/>
  <c r="J20" i="15" s="1"/>
  <c r="J25" i="15" s="1"/>
  <c r="D20" i="15"/>
  <c r="N4" i="3"/>
  <c r="N5" i="3" s="1"/>
  <c r="N6" i="3" s="1"/>
  <c r="N7" i="3" s="1"/>
  <c r="N8" i="3" s="1"/>
  <c r="N9" i="3" s="1"/>
  <c r="N10" i="3" s="1"/>
  <c r="N11" i="3" s="1"/>
  <c r="N12" i="3" s="1"/>
  <c r="N13" i="3" s="1"/>
  <c r="N14" i="3" s="1"/>
  <c r="N15" i="3" s="1"/>
  <c r="N16" i="3" s="1"/>
  <c r="N17" i="3" s="1"/>
  <c r="N18" i="3" s="1"/>
  <c r="N19" i="3" s="1"/>
  <c r="N20" i="3" s="1"/>
  <c r="N21" i="3" s="1"/>
  <c r="N22" i="3" s="1"/>
  <c r="N23" i="3" s="1"/>
  <c r="N24" i="3" s="1"/>
  <c r="N25" i="3" s="1"/>
  <c r="N26" i="3" s="1"/>
  <c r="N27" i="3" s="1"/>
  <c r="N28" i="3" s="1"/>
  <c r="N29" i="3" s="1"/>
  <c r="N30" i="3" s="1"/>
  <c r="N31" i="3" s="1"/>
  <c r="N32" i="3" s="1"/>
  <c r="N33" i="3" s="1"/>
  <c r="N34" i="3" s="1"/>
  <c r="N35" i="3" s="1"/>
  <c r="N36" i="3" s="1"/>
  <c r="N37" i="3" s="1"/>
  <c r="N38" i="3" s="1"/>
  <c r="N39" i="3" s="1"/>
  <c r="N40" i="3" s="1"/>
  <c r="N41" i="3" s="1"/>
  <c r="N42" i="3" s="1"/>
  <c r="N43" i="3" s="1"/>
  <c r="N44" i="3" s="1"/>
  <c r="N45" i="3" s="1"/>
  <c r="N46" i="3" s="1"/>
  <c r="N47" i="3" s="1"/>
  <c r="N48" i="3" s="1"/>
  <c r="N49" i="3" s="1"/>
  <c r="N50" i="3" s="1"/>
  <c r="N51" i="3" s="1"/>
  <c r="N52" i="3" s="1"/>
  <c r="N53" i="3" s="1"/>
  <c r="N54" i="3" s="1"/>
  <c r="N55" i="3" s="1"/>
  <c r="N56" i="3" s="1"/>
  <c r="N57" i="3" s="1"/>
  <c r="N58" i="3" s="1"/>
  <c r="N59" i="3" s="1"/>
  <c r="N60" i="3" s="1"/>
  <c r="N61" i="3" s="1"/>
  <c r="N62" i="3" s="1"/>
  <c r="N63" i="3" s="1"/>
  <c r="N64" i="3" s="1"/>
  <c r="N65" i="3" s="1"/>
  <c r="N66" i="3" s="1"/>
  <c r="N67" i="3" s="1"/>
  <c r="N68" i="3" s="1"/>
  <c r="N69" i="3" s="1"/>
  <c r="N70" i="3" s="1"/>
  <c r="N71" i="3" s="1"/>
  <c r="N72" i="3" s="1"/>
  <c r="N73" i="3" s="1"/>
  <c r="N74" i="3" s="1"/>
  <c r="N75" i="3" s="1"/>
  <c r="N76" i="3" s="1"/>
  <c r="N77" i="3" s="1"/>
  <c r="N78" i="3" s="1"/>
  <c r="N79" i="3" s="1"/>
  <c r="N80" i="3" s="1"/>
  <c r="N81" i="3" s="1"/>
  <c r="N82" i="3" s="1"/>
  <c r="N83" i="3" s="1"/>
  <c r="N84" i="3" s="1"/>
  <c r="N85" i="3" s="1"/>
  <c r="N86" i="3" s="1"/>
  <c r="N87" i="3" s="1"/>
  <c r="N88" i="3" s="1"/>
  <c r="N89" i="3" s="1"/>
  <c r="N90" i="3" s="1"/>
  <c r="N91" i="3" s="1"/>
  <c r="N92" i="3" s="1"/>
  <c r="N93" i="3" s="1"/>
  <c r="N94" i="3" s="1"/>
  <c r="N95" i="3" s="1"/>
  <c r="N96" i="3" s="1"/>
  <c r="N97" i="3" s="1"/>
  <c r="N98" i="3" s="1"/>
  <c r="N99" i="3" s="1"/>
  <c r="N100" i="3" s="1"/>
  <c r="N101" i="3" s="1"/>
  <c r="N102" i="3" s="1"/>
  <c r="N103" i="3" s="1"/>
  <c r="N104" i="3" s="1"/>
  <c r="N105" i="3" s="1"/>
  <c r="N106" i="3" s="1"/>
  <c r="N107" i="3" s="1"/>
  <c r="N108" i="3" s="1"/>
  <c r="N109" i="3" s="1"/>
  <c r="N110" i="3" s="1"/>
  <c r="N111" i="3" s="1"/>
  <c r="N112" i="3" s="1"/>
  <c r="N113" i="3" s="1"/>
  <c r="N114" i="3" s="1"/>
  <c r="N115" i="3" s="1"/>
  <c r="N116" i="3" s="1"/>
  <c r="N117" i="3" s="1"/>
  <c r="N118" i="3" s="1"/>
  <c r="N119" i="3" s="1"/>
  <c r="N120" i="3" s="1"/>
  <c r="N121" i="3" s="1"/>
  <c r="N122" i="3" s="1"/>
  <c r="N123" i="3" s="1"/>
  <c r="N124" i="3" s="1"/>
  <c r="N125" i="3" s="1"/>
  <c r="N126" i="3" s="1"/>
  <c r="N127" i="3" s="1"/>
  <c r="N128" i="3" s="1"/>
  <c r="N129" i="3" s="1"/>
  <c r="N130" i="3" s="1"/>
  <c r="N131" i="3" s="1"/>
  <c r="N132" i="3" s="1"/>
  <c r="N133" i="3" s="1"/>
  <c r="N134" i="3" s="1"/>
  <c r="N135" i="3" s="1"/>
  <c r="N136" i="3" s="1"/>
  <c r="N137" i="3" s="1"/>
  <c r="N138" i="3" s="1"/>
  <c r="N139" i="3" s="1"/>
  <c r="N140" i="3" s="1"/>
  <c r="N141" i="3" s="1"/>
  <c r="N142" i="3" s="1"/>
  <c r="N143" i="3" s="1"/>
  <c r="N144" i="3" s="1"/>
  <c r="N145" i="3" s="1"/>
  <c r="N146" i="3" s="1"/>
  <c r="N147" i="3" s="1"/>
  <c r="N148" i="3" s="1"/>
  <c r="N149" i="3" s="1"/>
  <c r="N150" i="3" s="1"/>
  <c r="N151" i="3" s="1"/>
  <c r="N152" i="3" s="1"/>
  <c r="N153" i="3" s="1"/>
  <c r="N154" i="3" s="1"/>
  <c r="N155" i="3" s="1"/>
  <c r="N156" i="3" s="1"/>
  <c r="N157" i="3" s="1"/>
  <c r="N158" i="3" s="1"/>
  <c r="N159" i="3" s="1"/>
  <c r="N160" i="3" s="1"/>
  <c r="N161" i="3" s="1"/>
  <c r="N162" i="3" s="1"/>
  <c r="N163" i="3" s="1"/>
  <c r="N164" i="3" s="1"/>
  <c r="N165" i="3" s="1"/>
  <c r="N166" i="3" s="1"/>
  <c r="N167" i="3" s="1"/>
  <c r="N168" i="3" s="1"/>
  <c r="N169" i="3" s="1"/>
  <c r="N170" i="3" s="1"/>
  <c r="N171" i="3" s="1"/>
  <c r="N172" i="3" s="1"/>
  <c r="N173" i="3" s="1"/>
  <c r="N174" i="3" s="1"/>
  <c r="N175" i="3" s="1"/>
  <c r="N176" i="3" s="1"/>
  <c r="N177" i="3" s="1"/>
  <c r="N178" i="3" s="1"/>
  <c r="N179" i="3" s="1"/>
  <c r="N180" i="3" s="1"/>
  <c r="N181" i="3" s="1"/>
  <c r="N182" i="3" s="1"/>
  <c r="N183" i="3" s="1"/>
  <c r="N184" i="3" s="1"/>
  <c r="N185" i="3" s="1"/>
  <c r="N186" i="3" s="1"/>
  <c r="N187" i="3" s="1"/>
  <c r="N188" i="3" s="1"/>
  <c r="N189" i="3" s="1"/>
  <c r="N190" i="3" s="1"/>
  <c r="N191" i="3" s="1"/>
  <c r="N192" i="3" s="1"/>
  <c r="N193" i="3" s="1"/>
  <c r="N194" i="3" s="1"/>
  <c r="N195" i="3" s="1"/>
  <c r="N196" i="3" s="1"/>
  <c r="N197" i="3" s="1"/>
  <c r="N198" i="3" s="1"/>
  <c r="N199" i="3" s="1"/>
  <c r="N200" i="3" s="1"/>
  <c r="N201" i="3" s="1"/>
  <c r="N202" i="3" s="1"/>
  <c r="N203" i="3" s="1"/>
  <c r="N204" i="3" s="1"/>
  <c r="N205" i="3" s="1"/>
  <c r="N206" i="3" s="1"/>
  <c r="N207" i="3" s="1"/>
  <c r="N208" i="3" s="1"/>
  <c r="N209" i="3" s="1"/>
  <c r="N210" i="3" s="1"/>
  <c r="N211" i="3" s="1"/>
  <c r="N212" i="3" s="1"/>
  <c r="N213" i="3" s="1"/>
  <c r="N214" i="3" s="1"/>
  <c r="N215" i="3" s="1"/>
  <c r="N216" i="3" s="1"/>
  <c r="N217" i="3" s="1"/>
  <c r="N218" i="3" s="1"/>
  <c r="N219" i="3" s="1"/>
  <c r="N220" i="3" s="1"/>
  <c r="N221" i="3" s="1"/>
  <c r="N222" i="3" s="1"/>
  <c r="N223" i="3" s="1"/>
  <c r="N224" i="3" s="1"/>
  <c r="N225" i="3" s="1"/>
  <c r="N226" i="3" s="1"/>
  <c r="N227" i="3" s="1"/>
  <c r="N228" i="3" s="1"/>
  <c r="N229" i="3" s="1"/>
  <c r="N230" i="3" s="1"/>
  <c r="N231" i="3" s="1"/>
  <c r="N232" i="3" s="1"/>
  <c r="N233" i="3" s="1"/>
  <c r="N234" i="3" s="1"/>
  <c r="N235" i="3" s="1"/>
  <c r="N236" i="3" s="1"/>
  <c r="N237" i="3" s="1"/>
  <c r="N238" i="3" s="1"/>
  <c r="N239" i="3" s="1"/>
  <c r="N240" i="3" s="1"/>
  <c r="N241" i="3" s="1"/>
  <c r="N242" i="3" s="1"/>
  <c r="N243" i="3" s="1"/>
  <c r="N244" i="3" s="1"/>
  <c r="N245" i="3" s="1"/>
  <c r="N246" i="3" s="1"/>
  <c r="N247" i="3" s="1"/>
  <c r="N248" i="3" s="1"/>
  <c r="N249" i="3" s="1"/>
  <c r="N250" i="3" s="1"/>
  <c r="N251" i="3" s="1"/>
  <c r="N252" i="3" s="1"/>
  <c r="N253" i="3" s="1"/>
  <c r="N254" i="3" s="1"/>
  <c r="N255" i="3" s="1"/>
  <c r="N256" i="3" s="1"/>
  <c r="N257" i="3" s="1"/>
  <c r="N258" i="3" s="1"/>
  <c r="N259" i="3" s="1"/>
  <c r="N260" i="3" s="1"/>
  <c r="N261" i="3" s="1"/>
  <c r="N262" i="3" s="1"/>
  <c r="N263" i="3" s="1"/>
  <c r="N264" i="3" s="1"/>
  <c r="N265" i="3" s="1"/>
  <c r="N266" i="3" s="1"/>
  <c r="N267" i="3" s="1"/>
  <c r="N268" i="3" s="1"/>
  <c r="N269" i="3" s="1"/>
  <c r="N270" i="3" s="1"/>
  <c r="N271" i="3" s="1"/>
  <c r="N272" i="3" s="1"/>
  <c r="N273" i="3" s="1"/>
  <c r="N274" i="3" s="1"/>
  <c r="N275" i="3" s="1"/>
  <c r="N276" i="3" s="1"/>
  <c r="N277" i="3" s="1"/>
  <c r="N278" i="3" s="1"/>
  <c r="N279" i="3" s="1"/>
  <c r="N280" i="3" s="1"/>
  <c r="H38" i="32"/>
  <c r="J38" i="32" s="1"/>
  <c r="D38" i="32"/>
  <c r="AE4" i="3"/>
  <c r="AE5" i="3" s="1"/>
  <c r="AE6" i="3" s="1"/>
  <c r="AE7" i="3" s="1"/>
  <c r="AE8" i="3" s="1"/>
  <c r="AE9" i="3" s="1"/>
  <c r="AE10" i="3" s="1"/>
  <c r="AE11" i="3" s="1"/>
  <c r="AE12" i="3" s="1"/>
  <c r="AE13" i="3" s="1"/>
  <c r="AE14" i="3" s="1"/>
  <c r="AE15" i="3" s="1"/>
  <c r="AE16" i="3" s="1"/>
  <c r="AE17" i="3" s="1"/>
  <c r="AE18" i="3" s="1"/>
  <c r="AE19" i="3" s="1"/>
  <c r="AE20" i="3" s="1"/>
  <c r="AE21" i="3" s="1"/>
  <c r="AE22" i="3" s="1"/>
  <c r="AE23" i="3" s="1"/>
  <c r="AE24" i="3" s="1"/>
  <c r="AE25" i="3" s="1"/>
  <c r="AE26" i="3" s="1"/>
  <c r="AE27" i="3" s="1"/>
  <c r="AE28" i="3" s="1"/>
  <c r="AE29" i="3" s="1"/>
  <c r="AE30" i="3" s="1"/>
  <c r="AE31" i="3" s="1"/>
  <c r="AE32" i="3" s="1"/>
  <c r="AE33" i="3" s="1"/>
  <c r="AE34" i="3" s="1"/>
  <c r="AE35" i="3" s="1"/>
  <c r="AE36" i="3" s="1"/>
  <c r="AE37" i="3" s="1"/>
  <c r="AE38" i="3" s="1"/>
  <c r="AE39" i="3" s="1"/>
  <c r="AE40" i="3" s="1"/>
  <c r="AE41" i="3" s="1"/>
  <c r="AE42" i="3" s="1"/>
  <c r="AE43" i="3" s="1"/>
  <c r="AE44" i="3" s="1"/>
  <c r="AE45" i="3" s="1"/>
  <c r="AE46" i="3" s="1"/>
  <c r="AE47" i="3" s="1"/>
  <c r="AE48" i="3" s="1"/>
  <c r="AE49" i="3" s="1"/>
  <c r="AE50" i="3" s="1"/>
  <c r="AE51" i="3" s="1"/>
  <c r="AE52" i="3" s="1"/>
  <c r="AE53" i="3" s="1"/>
  <c r="AE54" i="3" s="1"/>
  <c r="AE55" i="3" s="1"/>
  <c r="AE56" i="3" s="1"/>
  <c r="AE57" i="3" s="1"/>
  <c r="AE58" i="3" s="1"/>
  <c r="AE59" i="3" s="1"/>
  <c r="AE60" i="3" s="1"/>
  <c r="AE61" i="3" s="1"/>
  <c r="AE62" i="3" s="1"/>
  <c r="AE63" i="3" s="1"/>
  <c r="AE64" i="3" s="1"/>
  <c r="AE65" i="3" s="1"/>
  <c r="AE66" i="3" s="1"/>
  <c r="AE67" i="3" s="1"/>
  <c r="AE68" i="3" s="1"/>
  <c r="AE69" i="3" s="1"/>
  <c r="AE70" i="3" s="1"/>
  <c r="AE71" i="3" s="1"/>
  <c r="AE72" i="3" s="1"/>
  <c r="AE73" i="3" s="1"/>
  <c r="AE74" i="3" s="1"/>
  <c r="AE75" i="3" s="1"/>
  <c r="AE76" i="3" s="1"/>
  <c r="AE77" i="3" s="1"/>
  <c r="AE78" i="3" s="1"/>
  <c r="AE79" i="3" s="1"/>
  <c r="AE80" i="3" s="1"/>
  <c r="AE81" i="3" s="1"/>
  <c r="AE82" i="3" s="1"/>
  <c r="AE83" i="3" s="1"/>
  <c r="AE84" i="3" s="1"/>
  <c r="AE85" i="3" s="1"/>
  <c r="AE86" i="3" s="1"/>
  <c r="AE87" i="3" s="1"/>
  <c r="AE88" i="3" s="1"/>
  <c r="AE89" i="3" s="1"/>
  <c r="AE90" i="3" s="1"/>
  <c r="AE91" i="3" s="1"/>
  <c r="AE92" i="3" s="1"/>
  <c r="AE93" i="3" s="1"/>
  <c r="AE94" i="3" s="1"/>
  <c r="AE95" i="3" s="1"/>
  <c r="AE96" i="3" s="1"/>
  <c r="AE97" i="3" s="1"/>
  <c r="AE98" i="3" s="1"/>
  <c r="AE99" i="3" s="1"/>
  <c r="AE100" i="3" s="1"/>
  <c r="AE101" i="3" s="1"/>
  <c r="AE102" i="3" s="1"/>
  <c r="AE103" i="3" s="1"/>
  <c r="AE104" i="3" s="1"/>
  <c r="AE105" i="3" s="1"/>
  <c r="AE106" i="3" s="1"/>
  <c r="AE107" i="3" s="1"/>
  <c r="AE108" i="3" s="1"/>
  <c r="AE109" i="3" s="1"/>
  <c r="AE110" i="3" s="1"/>
  <c r="AE111" i="3" s="1"/>
  <c r="AE112" i="3" s="1"/>
  <c r="AE113" i="3" s="1"/>
  <c r="AE114" i="3" s="1"/>
  <c r="AE115" i="3" s="1"/>
  <c r="AE116" i="3" s="1"/>
  <c r="AE117" i="3" s="1"/>
  <c r="AE118" i="3" s="1"/>
  <c r="AE119" i="3" s="1"/>
  <c r="AE120" i="3" s="1"/>
  <c r="AE121" i="3" s="1"/>
  <c r="AE122" i="3" s="1"/>
  <c r="AE123" i="3" s="1"/>
  <c r="AE124" i="3" s="1"/>
  <c r="AE125" i="3" s="1"/>
  <c r="AE126" i="3" s="1"/>
  <c r="AE127" i="3" s="1"/>
  <c r="AE128" i="3" s="1"/>
  <c r="AE129" i="3" s="1"/>
  <c r="AE130" i="3" s="1"/>
  <c r="AE131" i="3" s="1"/>
  <c r="AE132" i="3" s="1"/>
  <c r="AE133" i="3" s="1"/>
  <c r="AE134" i="3" s="1"/>
  <c r="AE135" i="3" s="1"/>
  <c r="AE136" i="3" s="1"/>
  <c r="AE137" i="3" s="1"/>
  <c r="AE138" i="3" s="1"/>
  <c r="AE139" i="3" s="1"/>
  <c r="AE140" i="3" s="1"/>
  <c r="AE141" i="3" s="1"/>
  <c r="AE142" i="3" s="1"/>
  <c r="AE143" i="3" s="1"/>
  <c r="AE144" i="3" s="1"/>
  <c r="AE145" i="3" s="1"/>
  <c r="AE146" i="3" s="1"/>
  <c r="AE147" i="3" s="1"/>
  <c r="AE148" i="3" s="1"/>
  <c r="AE149" i="3" s="1"/>
  <c r="AE150" i="3" s="1"/>
  <c r="AE151" i="3" s="1"/>
  <c r="AE152" i="3" s="1"/>
  <c r="AE153" i="3" s="1"/>
  <c r="AE154" i="3" s="1"/>
  <c r="AE155" i="3" s="1"/>
  <c r="AE156" i="3" s="1"/>
  <c r="AE157" i="3" s="1"/>
  <c r="AE158" i="3" s="1"/>
  <c r="AE159" i="3" s="1"/>
  <c r="AE160" i="3" s="1"/>
  <c r="AE161" i="3" s="1"/>
  <c r="AE162" i="3" s="1"/>
  <c r="AE163" i="3" s="1"/>
  <c r="AE164" i="3" s="1"/>
  <c r="AE165" i="3" s="1"/>
  <c r="AE166" i="3" s="1"/>
  <c r="AE167" i="3" s="1"/>
  <c r="AE168" i="3" s="1"/>
  <c r="AE169" i="3" s="1"/>
  <c r="AE170" i="3" s="1"/>
  <c r="AE171" i="3" s="1"/>
  <c r="AE172" i="3" s="1"/>
  <c r="AE173" i="3" s="1"/>
  <c r="AE174" i="3" s="1"/>
  <c r="AE175" i="3" s="1"/>
  <c r="AE176" i="3" s="1"/>
  <c r="AE177" i="3" s="1"/>
  <c r="AE178" i="3" s="1"/>
  <c r="AE179" i="3" s="1"/>
  <c r="AE180" i="3" s="1"/>
  <c r="AE181" i="3" s="1"/>
  <c r="AE182" i="3" s="1"/>
  <c r="AE183" i="3" s="1"/>
  <c r="AE184" i="3" s="1"/>
  <c r="AE185" i="3" s="1"/>
  <c r="AE186" i="3" s="1"/>
  <c r="AE187" i="3" s="1"/>
  <c r="AE188" i="3" s="1"/>
  <c r="AE189" i="3" s="1"/>
  <c r="AE190" i="3" s="1"/>
  <c r="AE191" i="3" s="1"/>
  <c r="AE192" i="3" s="1"/>
  <c r="AE193" i="3" s="1"/>
  <c r="AE194" i="3" s="1"/>
  <c r="AE195" i="3" s="1"/>
  <c r="AE196" i="3" s="1"/>
  <c r="AE197" i="3" s="1"/>
  <c r="AE198" i="3" s="1"/>
  <c r="AE199" i="3" s="1"/>
  <c r="AE200" i="3" s="1"/>
  <c r="AE201" i="3" s="1"/>
  <c r="AE202" i="3" s="1"/>
  <c r="AE203" i="3" s="1"/>
  <c r="AE204" i="3" s="1"/>
  <c r="AE205" i="3" s="1"/>
  <c r="AE206" i="3" s="1"/>
  <c r="AE207" i="3" s="1"/>
  <c r="AE208" i="3" s="1"/>
  <c r="AE209" i="3" s="1"/>
  <c r="AE210" i="3" s="1"/>
  <c r="AE211" i="3" s="1"/>
  <c r="AE212" i="3" s="1"/>
  <c r="AE213" i="3" s="1"/>
  <c r="AE214" i="3" s="1"/>
  <c r="AE215" i="3" s="1"/>
  <c r="AE216" i="3" s="1"/>
  <c r="AE217" i="3" s="1"/>
  <c r="AE218" i="3" s="1"/>
  <c r="AE219" i="3" s="1"/>
  <c r="AE220" i="3" s="1"/>
  <c r="AE221" i="3" s="1"/>
  <c r="AE222" i="3" s="1"/>
  <c r="AE223" i="3" s="1"/>
  <c r="AE224" i="3" s="1"/>
  <c r="AE225" i="3" s="1"/>
  <c r="AE226" i="3" s="1"/>
  <c r="AE227" i="3" s="1"/>
  <c r="AE228" i="3" s="1"/>
  <c r="AE229" i="3" s="1"/>
  <c r="AE230" i="3" s="1"/>
  <c r="AE231" i="3" s="1"/>
  <c r="AE232" i="3" s="1"/>
  <c r="AE233" i="3" s="1"/>
  <c r="AE234" i="3" s="1"/>
  <c r="AE235" i="3" s="1"/>
  <c r="AE236" i="3" s="1"/>
  <c r="AE237" i="3" s="1"/>
  <c r="AE238" i="3" s="1"/>
  <c r="AE239" i="3" s="1"/>
  <c r="AE240" i="3" s="1"/>
  <c r="AE241" i="3" s="1"/>
  <c r="AE242" i="3" s="1"/>
  <c r="AE243" i="3" s="1"/>
  <c r="AE244" i="3" s="1"/>
  <c r="AE245" i="3" s="1"/>
  <c r="AE246" i="3" s="1"/>
  <c r="AE247" i="3" s="1"/>
  <c r="AE248" i="3" s="1"/>
  <c r="AE249" i="3" s="1"/>
  <c r="AE250" i="3" s="1"/>
  <c r="AE251" i="3" s="1"/>
  <c r="AE252" i="3" s="1"/>
  <c r="AE253" i="3" s="1"/>
  <c r="AE254" i="3" s="1"/>
  <c r="AE255" i="3" s="1"/>
  <c r="AE256" i="3" s="1"/>
  <c r="AE257" i="3" s="1"/>
  <c r="AE258" i="3" s="1"/>
  <c r="AE259" i="3" s="1"/>
  <c r="AE260" i="3" s="1"/>
  <c r="AE261" i="3" s="1"/>
  <c r="AE262" i="3" s="1"/>
  <c r="AE263" i="3" s="1"/>
  <c r="AE264" i="3" s="1"/>
  <c r="AE265" i="3" s="1"/>
  <c r="AE266" i="3" s="1"/>
  <c r="AE267" i="3" s="1"/>
  <c r="AE268" i="3" s="1"/>
  <c r="AE269" i="3" s="1"/>
  <c r="AE270" i="3" s="1"/>
  <c r="AE271" i="3" s="1"/>
  <c r="AE272" i="3" s="1"/>
  <c r="AE273" i="3" s="1"/>
  <c r="AE274" i="3" s="1"/>
  <c r="AE275" i="3" s="1"/>
  <c r="AE276" i="3" s="1"/>
  <c r="AE277" i="3" s="1"/>
  <c r="AE278" i="3" s="1"/>
  <c r="AE279" i="3" s="1"/>
  <c r="AE280" i="3" s="1"/>
  <c r="I4" i="3"/>
  <c r="I5" i="3" s="1"/>
  <c r="I6" i="3" s="1"/>
  <c r="I7" i="3" s="1"/>
  <c r="I8" i="3" s="1"/>
  <c r="I9" i="3" s="1"/>
  <c r="I10" i="3" s="1"/>
  <c r="I11" i="3" s="1"/>
  <c r="I12" i="3" s="1"/>
  <c r="I13" i="3" s="1"/>
  <c r="I14" i="3" s="1"/>
  <c r="I15" i="3" s="1"/>
  <c r="I16" i="3" s="1"/>
  <c r="I17" i="3" s="1"/>
  <c r="I18" i="3" s="1"/>
  <c r="I19" i="3" s="1"/>
  <c r="I20" i="3" s="1"/>
  <c r="I21" i="3" s="1"/>
  <c r="I22" i="3" s="1"/>
  <c r="I23" i="3" s="1"/>
  <c r="I24" i="3" s="1"/>
  <c r="I25" i="3" s="1"/>
  <c r="I26" i="3" s="1"/>
  <c r="I27" i="3" s="1"/>
  <c r="I28" i="3" s="1"/>
  <c r="I29" i="3" s="1"/>
  <c r="I30" i="3" s="1"/>
  <c r="I31" i="3" s="1"/>
  <c r="I32" i="3" s="1"/>
  <c r="I33" i="3" s="1"/>
  <c r="I34" i="3" s="1"/>
  <c r="I35" i="3" s="1"/>
  <c r="I36" i="3" s="1"/>
  <c r="I37" i="3" s="1"/>
  <c r="I38" i="3" s="1"/>
  <c r="I39" i="3" s="1"/>
  <c r="I40" i="3" s="1"/>
  <c r="I41" i="3" s="1"/>
  <c r="I42" i="3" s="1"/>
  <c r="I43" i="3" s="1"/>
  <c r="I44" i="3" s="1"/>
  <c r="I45" i="3" s="1"/>
  <c r="I46" i="3" s="1"/>
  <c r="I47" i="3" s="1"/>
  <c r="I48" i="3" s="1"/>
  <c r="I49" i="3" s="1"/>
  <c r="I50" i="3" s="1"/>
  <c r="I51" i="3" s="1"/>
  <c r="I52" i="3" s="1"/>
  <c r="I53" i="3" s="1"/>
  <c r="I54" i="3" s="1"/>
  <c r="I55" i="3" s="1"/>
  <c r="I56" i="3" s="1"/>
  <c r="I57" i="3" s="1"/>
  <c r="I58" i="3" s="1"/>
  <c r="I59" i="3" s="1"/>
  <c r="I60" i="3" s="1"/>
  <c r="I61" i="3" s="1"/>
  <c r="I62" i="3" s="1"/>
  <c r="I63" i="3" s="1"/>
  <c r="I64" i="3" s="1"/>
  <c r="I65" i="3" s="1"/>
  <c r="I66" i="3" s="1"/>
  <c r="I67" i="3" s="1"/>
  <c r="I68" i="3" s="1"/>
  <c r="I69" i="3" s="1"/>
  <c r="I70" i="3" s="1"/>
  <c r="I71" i="3" s="1"/>
  <c r="I72" i="3" s="1"/>
  <c r="I73" i="3" s="1"/>
  <c r="I74" i="3" s="1"/>
  <c r="I75" i="3" s="1"/>
  <c r="I76" i="3" s="1"/>
  <c r="I77" i="3" s="1"/>
  <c r="I78" i="3" s="1"/>
  <c r="I79" i="3" s="1"/>
  <c r="I80" i="3" s="1"/>
  <c r="I81" i="3" s="1"/>
  <c r="I82" i="3" s="1"/>
  <c r="I83" i="3" s="1"/>
  <c r="I84" i="3" s="1"/>
  <c r="I85" i="3" s="1"/>
  <c r="I86" i="3" s="1"/>
  <c r="I87" i="3" s="1"/>
  <c r="I88" i="3" s="1"/>
  <c r="I89" i="3" s="1"/>
  <c r="I90" i="3" s="1"/>
  <c r="I91" i="3" s="1"/>
  <c r="I92" i="3" s="1"/>
  <c r="I93" i="3" s="1"/>
  <c r="I94" i="3" s="1"/>
  <c r="I95" i="3" s="1"/>
  <c r="I96" i="3" s="1"/>
  <c r="I97" i="3" s="1"/>
  <c r="I98" i="3" s="1"/>
  <c r="I99" i="3" s="1"/>
  <c r="I100" i="3" s="1"/>
  <c r="I101" i="3" s="1"/>
  <c r="I102" i="3" s="1"/>
  <c r="I103" i="3" s="1"/>
  <c r="I104" i="3" s="1"/>
  <c r="I105" i="3" s="1"/>
  <c r="I106" i="3" s="1"/>
  <c r="I107" i="3" s="1"/>
  <c r="I108" i="3" s="1"/>
  <c r="I109" i="3" s="1"/>
  <c r="I110" i="3" s="1"/>
  <c r="I111" i="3" s="1"/>
  <c r="I112" i="3" s="1"/>
  <c r="I113" i="3" s="1"/>
  <c r="I114" i="3" s="1"/>
  <c r="I115" i="3" s="1"/>
  <c r="I116" i="3" s="1"/>
  <c r="I117" i="3" s="1"/>
  <c r="I118" i="3" s="1"/>
  <c r="I119" i="3" s="1"/>
  <c r="I120" i="3" s="1"/>
  <c r="I121" i="3" s="1"/>
  <c r="I122" i="3" s="1"/>
  <c r="I123" i="3" s="1"/>
  <c r="I124" i="3" s="1"/>
  <c r="I125" i="3" s="1"/>
  <c r="I126" i="3" s="1"/>
  <c r="I127" i="3" s="1"/>
  <c r="I128" i="3" s="1"/>
  <c r="I129" i="3" s="1"/>
  <c r="I130" i="3" s="1"/>
  <c r="I131" i="3" s="1"/>
  <c r="I132" i="3" s="1"/>
  <c r="I133" i="3" s="1"/>
  <c r="I134" i="3" s="1"/>
  <c r="I135" i="3" s="1"/>
  <c r="I136" i="3" s="1"/>
  <c r="I137" i="3" s="1"/>
  <c r="I138" i="3" s="1"/>
  <c r="I139" i="3" s="1"/>
  <c r="I140" i="3" s="1"/>
  <c r="I141" i="3" s="1"/>
  <c r="I142" i="3" s="1"/>
  <c r="I143" i="3" s="1"/>
  <c r="I144" i="3" s="1"/>
  <c r="I145" i="3" s="1"/>
  <c r="I146" i="3" s="1"/>
  <c r="I147" i="3" s="1"/>
  <c r="I148" i="3" s="1"/>
  <c r="I149" i="3" s="1"/>
  <c r="I150" i="3" s="1"/>
  <c r="I151" i="3" s="1"/>
  <c r="I152" i="3" s="1"/>
  <c r="I153" i="3" s="1"/>
  <c r="I154" i="3" s="1"/>
  <c r="I155" i="3" s="1"/>
  <c r="I156" i="3" s="1"/>
  <c r="I157" i="3" s="1"/>
  <c r="I158" i="3" s="1"/>
  <c r="I159" i="3" s="1"/>
  <c r="I160" i="3" s="1"/>
  <c r="I161" i="3" s="1"/>
  <c r="I162" i="3" s="1"/>
  <c r="I163" i="3" s="1"/>
  <c r="I164" i="3" s="1"/>
  <c r="I165" i="3" s="1"/>
  <c r="I166" i="3" s="1"/>
  <c r="I167" i="3" s="1"/>
  <c r="I168" i="3" s="1"/>
  <c r="I169" i="3" s="1"/>
  <c r="I170" i="3" s="1"/>
  <c r="I171" i="3" s="1"/>
  <c r="I172" i="3" s="1"/>
  <c r="I173" i="3" s="1"/>
  <c r="I174" i="3" s="1"/>
  <c r="I175" i="3" s="1"/>
  <c r="I176" i="3" s="1"/>
  <c r="I177" i="3" s="1"/>
  <c r="I178" i="3" s="1"/>
  <c r="I179" i="3" s="1"/>
  <c r="I180" i="3" s="1"/>
  <c r="I181" i="3" s="1"/>
  <c r="I182" i="3" s="1"/>
  <c r="I183" i="3" s="1"/>
  <c r="I184" i="3" s="1"/>
  <c r="I185" i="3" s="1"/>
  <c r="I186" i="3" s="1"/>
  <c r="I187" i="3" s="1"/>
  <c r="I188" i="3" s="1"/>
  <c r="I189" i="3" s="1"/>
  <c r="I190" i="3" s="1"/>
  <c r="I191" i="3" s="1"/>
  <c r="I192" i="3" s="1"/>
  <c r="I193" i="3" s="1"/>
  <c r="I194" i="3" s="1"/>
  <c r="I195" i="3" s="1"/>
  <c r="I196" i="3" s="1"/>
  <c r="I197" i="3" s="1"/>
  <c r="I198" i="3" s="1"/>
  <c r="I199" i="3" s="1"/>
  <c r="I200" i="3" s="1"/>
  <c r="I201" i="3" s="1"/>
  <c r="I202" i="3" s="1"/>
  <c r="I203" i="3" s="1"/>
  <c r="I204" i="3" s="1"/>
  <c r="I205" i="3" s="1"/>
  <c r="I206" i="3" s="1"/>
  <c r="I207" i="3" s="1"/>
  <c r="I208" i="3" s="1"/>
  <c r="I209" i="3" s="1"/>
  <c r="I210" i="3" s="1"/>
  <c r="I211" i="3" s="1"/>
  <c r="I212" i="3" s="1"/>
  <c r="I213" i="3" s="1"/>
  <c r="I214" i="3" s="1"/>
  <c r="I215" i="3" s="1"/>
  <c r="I216" i="3" s="1"/>
  <c r="I217" i="3" s="1"/>
  <c r="I218" i="3" s="1"/>
  <c r="I219" i="3" s="1"/>
  <c r="I220" i="3" s="1"/>
  <c r="I221" i="3" s="1"/>
  <c r="I222" i="3" s="1"/>
  <c r="I223" i="3" s="1"/>
  <c r="I224" i="3" s="1"/>
  <c r="I225" i="3" s="1"/>
  <c r="I226" i="3" s="1"/>
  <c r="I227" i="3" s="1"/>
  <c r="I228" i="3" s="1"/>
  <c r="I229" i="3" s="1"/>
  <c r="I230" i="3" s="1"/>
  <c r="I231" i="3" s="1"/>
  <c r="I232" i="3" s="1"/>
  <c r="I233" i="3" s="1"/>
  <c r="I234" i="3" s="1"/>
  <c r="I235" i="3" s="1"/>
  <c r="I236" i="3" s="1"/>
  <c r="I237" i="3" s="1"/>
  <c r="I238" i="3" s="1"/>
  <c r="I239" i="3" s="1"/>
  <c r="I240" i="3" s="1"/>
  <c r="I241" i="3" s="1"/>
  <c r="I242" i="3" s="1"/>
  <c r="I243" i="3" s="1"/>
  <c r="I244" i="3" s="1"/>
  <c r="I245" i="3" s="1"/>
  <c r="I246" i="3" s="1"/>
  <c r="I247" i="3" s="1"/>
  <c r="I248" i="3" s="1"/>
  <c r="I249" i="3" s="1"/>
  <c r="I250" i="3" s="1"/>
  <c r="I251" i="3" s="1"/>
  <c r="I252" i="3" s="1"/>
  <c r="I253" i="3" s="1"/>
  <c r="I254" i="3" s="1"/>
  <c r="I255" i="3" s="1"/>
  <c r="I256" i="3" s="1"/>
  <c r="I257" i="3" s="1"/>
  <c r="I258" i="3" s="1"/>
  <c r="I259" i="3" s="1"/>
  <c r="I260" i="3" s="1"/>
  <c r="I261" i="3" s="1"/>
  <c r="I262" i="3" s="1"/>
  <c r="I263" i="3" s="1"/>
  <c r="I264" i="3" s="1"/>
  <c r="I265" i="3" s="1"/>
  <c r="I266" i="3" s="1"/>
  <c r="I267" i="3" s="1"/>
  <c r="I268" i="3" s="1"/>
  <c r="I269" i="3" s="1"/>
  <c r="I270" i="3" s="1"/>
  <c r="I271" i="3" s="1"/>
  <c r="I272" i="3" s="1"/>
  <c r="I273" i="3" s="1"/>
  <c r="I274" i="3" s="1"/>
  <c r="I275" i="3" s="1"/>
  <c r="I276" i="3" s="1"/>
  <c r="I277" i="3" s="1"/>
  <c r="I278" i="3" s="1"/>
  <c r="I279" i="3" s="1"/>
  <c r="I280" i="3" s="1"/>
  <c r="H20" i="10"/>
  <c r="J20" i="10" s="1"/>
  <c r="J27" i="10" s="1"/>
  <c r="D20" i="10"/>
  <c r="H46" i="12"/>
  <c r="J46" i="12" s="1"/>
  <c r="J53" i="12" s="1"/>
  <c r="H31" i="16"/>
  <c r="J31" i="16" s="1"/>
  <c r="J38" i="16" s="1"/>
  <c r="D31" i="16"/>
  <c r="X4" i="3"/>
  <c r="X5" i="3" s="1"/>
  <c r="X6" i="3" s="1"/>
  <c r="X7" i="3" s="1"/>
  <c r="X8" i="3" s="1"/>
  <c r="X9" i="3" s="1"/>
  <c r="X10" i="3" s="1"/>
  <c r="X11" i="3" s="1"/>
  <c r="X12" i="3" s="1"/>
  <c r="X13" i="3" s="1"/>
  <c r="X14" i="3" s="1"/>
  <c r="X15" i="3" s="1"/>
  <c r="X16" i="3" s="1"/>
  <c r="X17" i="3" s="1"/>
  <c r="X18" i="3" s="1"/>
  <c r="X19" i="3" s="1"/>
  <c r="X20" i="3" s="1"/>
  <c r="X21" i="3" s="1"/>
  <c r="X22" i="3" s="1"/>
  <c r="X23" i="3" s="1"/>
  <c r="X24" i="3" s="1"/>
  <c r="X25" i="3" s="1"/>
  <c r="X26" i="3" s="1"/>
  <c r="X27" i="3" s="1"/>
  <c r="X28" i="3" s="1"/>
  <c r="X29" i="3" s="1"/>
  <c r="X30" i="3" s="1"/>
  <c r="X31" i="3" s="1"/>
  <c r="X32" i="3" s="1"/>
  <c r="X33" i="3" s="1"/>
  <c r="X34" i="3" s="1"/>
  <c r="X35" i="3" s="1"/>
  <c r="X36" i="3" s="1"/>
  <c r="X37" i="3" s="1"/>
  <c r="X38" i="3" s="1"/>
  <c r="X39" i="3" s="1"/>
  <c r="X40" i="3" s="1"/>
  <c r="X41" i="3" s="1"/>
  <c r="X42" i="3" s="1"/>
  <c r="X43" i="3" s="1"/>
  <c r="X44" i="3" s="1"/>
  <c r="X45" i="3" s="1"/>
  <c r="X46" i="3" s="1"/>
  <c r="X47" i="3" s="1"/>
  <c r="X48" i="3" s="1"/>
  <c r="X49" i="3" s="1"/>
  <c r="X50" i="3" s="1"/>
  <c r="X51" i="3" s="1"/>
  <c r="X52" i="3" s="1"/>
  <c r="X53" i="3" s="1"/>
  <c r="X54" i="3" s="1"/>
  <c r="X55" i="3" s="1"/>
  <c r="X56" i="3" s="1"/>
  <c r="X57" i="3" s="1"/>
  <c r="X58" i="3" s="1"/>
  <c r="X59" i="3" s="1"/>
  <c r="X60" i="3" s="1"/>
  <c r="X61" i="3" s="1"/>
  <c r="X62" i="3" s="1"/>
  <c r="X63" i="3" s="1"/>
  <c r="X64" i="3" s="1"/>
  <c r="X65" i="3" s="1"/>
  <c r="X66" i="3" s="1"/>
  <c r="X67" i="3" s="1"/>
  <c r="X68" i="3" s="1"/>
  <c r="X69" i="3" s="1"/>
  <c r="X70" i="3" s="1"/>
  <c r="X71" i="3" s="1"/>
  <c r="X72" i="3" s="1"/>
  <c r="X73" i="3" s="1"/>
  <c r="X74" i="3" s="1"/>
  <c r="X75" i="3" s="1"/>
  <c r="X76" i="3" s="1"/>
  <c r="X77" i="3" s="1"/>
  <c r="X78" i="3" s="1"/>
  <c r="X79" i="3" s="1"/>
  <c r="X80" i="3" s="1"/>
  <c r="X81" i="3" s="1"/>
  <c r="X82" i="3" s="1"/>
  <c r="X83" i="3" s="1"/>
  <c r="X84" i="3" s="1"/>
  <c r="X85" i="3" s="1"/>
  <c r="X86" i="3" s="1"/>
  <c r="X87" i="3" s="1"/>
  <c r="X88" i="3" s="1"/>
  <c r="X89" i="3" s="1"/>
  <c r="X90" i="3" s="1"/>
  <c r="X91" i="3" s="1"/>
  <c r="X92" i="3" s="1"/>
  <c r="X93" i="3" s="1"/>
  <c r="X94" i="3" s="1"/>
  <c r="X95" i="3" s="1"/>
  <c r="X96" i="3" s="1"/>
  <c r="X97" i="3" s="1"/>
  <c r="X98" i="3" s="1"/>
  <c r="X99" i="3" s="1"/>
  <c r="X100" i="3" s="1"/>
  <c r="X101" i="3" s="1"/>
  <c r="X102" i="3" s="1"/>
  <c r="X103" i="3" s="1"/>
  <c r="X104" i="3" s="1"/>
  <c r="X105" i="3" s="1"/>
  <c r="X106" i="3" s="1"/>
  <c r="X107" i="3" s="1"/>
  <c r="X108" i="3" s="1"/>
  <c r="X109" i="3" s="1"/>
  <c r="X110" i="3" s="1"/>
  <c r="X111" i="3" s="1"/>
  <c r="X112" i="3" s="1"/>
  <c r="X113" i="3" s="1"/>
  <c r="X114" i="3" s="1"/>
  <c r="X115" i="3" s="1"/>
  <c r="X116" i="3" s="1"/>
  <c r="X117" i="3" s="1"/>
  <c r="X118" i="3" s="1"/>
  <c r="X119" i="3" s="1"/>
  <c r="X120" i="3" s="1"/>
  <c r="X121" i="3" s="1"/>
  <c r="X122" i="3" s="1"/>
  <c r="X123" i="3" s="1"/>
  <c r="X124" i="3" s="1"/>
  <c r="X125" i="3" s="1"/>
  <c r="X126" i="3" s="1"/>
  <c r="X127" i="3" s="1"/>
  <c r="X128" i="3" s="1"/>
  <c r="X129" i="3" s="1"/>
  <c r="X130" i="3" s="1"/>
  <c r="X131" i="3" s="1"/>
  <c r="X132" i="3" s="1"/>
  <c r="X133" i="3" s="1"/>
  <c r="X134" i="3" s="1"/>
  <c r="X135" i="3" s="1"/>
  <c r="X136" i="3" s="1"/>
  <c r="X137" i="3" s="1"/>
  <c r="X138" i="3" s="1"/>
  <c r="X139" i="3" s="1"/>
  <c r="X140" i="3" s="1"/>
  <c r="X141" i="3" s="1"/>
  <c r="X142" i="3" s="1"/>
  <c r="X143" i="3" s="1"/>
  <c r="X144" i="3" s="1"/>
  <c r="X145" i="3" s="1"/>
  <c r="X146" i="3" s="1"/>
  <c r="X147" i="3" s="1"/>
  <c r="X148" i="3" s="1"/>
  <c r="X149" i="3" s="1"/>
  <c r="X150" i="3" s="1"/>
  <c r="X151" i="3" s="1"/>
  <c r="X152" i="3" s="1"/>
  <c r="X153" i="3" s="1"/>
  <c r="X154" i="3" s="1"/>
  <c r="X155" i="3" s="1"/>
  <c r="X156" i="3" s="1"/>
  <c r="X157" i="3" s="1"/>
  <c r="X158" i="3" s="1"/>
  <c r="X159" i="3" s="1"/>
  <c r="X160" i="3" s="1"/>
  <c r="X161" i="3" s="1"/>
  <c r="X162" i="3" s="1"/>
  <c r="X163" i="3" s="1"/>
  <c r="X164" i="3" s="1"/>
  <c r="X165" i="3" s="1"/>
  <c r="X166" i="3" s="1"/>
  <c r="X167" i="3" s="1"/>
  <c r="X168" i="3" s="1"/>
  <c r="X169" i="3" s="1"/>
  <c r="X170" i="3" s="1"/>
  <c r="X171" i="3" s="1"/>
  <c r="X172" i="3" s="1"/>
  <c r="X173" i="3" s="1"/>
  <c r="X174" i="3" s="1"/>
  <c r="X175" i="3" s="1"/>
  <c r="X176" i="3" s="1"/>
  <c r="X177" i="3" s="1"/>
  <c r="X178" i="3" s="1"/>
  <c r="X179" i="3" s="1"/>
  <c r="X180" i="3" s="1"/>
  <c r="X181" i="3" s="1"/>
  <c r="X182" i="3" s="1"/>
  <c r="X183" i="3" s="1"/>
  <c r="X184" i="3" s="1"/>
  <c r="X185" i="3" s="1"/>
  <c r="X186" i="3" s="1"/>
  <c r="X187" i="3" s="1"/>
  <c r="X188" i="3" s="1"/>
  <c r="X189" i="3" s="1"/>
  <c r="X190" i="3" s="1"/>
  <c r="X191" i="3" s="1"/>
  <c r="X192" i="3" s="1"/>
  <c r="X193" i="3" s="1"/>
  <c r="X194" i="3" s="1"/>
  <c r="X195" i="3" s="1"/>
  <c r="X196" i="3" s="1"/>
  <c r="X197" i="3" s="1"/>
  <c r="X198" i="3" s="1"/>
  <c r="X199" i="3" s="1"/>
  <c r="X200" i="3" s="1"/>
  <c r="X201" i="3" s="1"/>
  <c r="X202" i="3" s="1"/>
  <c r="X203" i="3" s="1"/>
  <c r="X204" i="3" s="1"/>
  <c r="X205" i="3" s="1"/>
  <c r="X206" i="3" s="1"/>
  <c r="X207" i="3" s="1"/>
  <c r="X208" i="3" s="1"/>
  <c r="X209" i="3" s="1"/>
  <c r="X210" i="3" s="1"/>
  <c r="X211" i="3" s="1"/>
  <c r="X212" i="3" s="1"/>
  <c r="X213" i="3" s="1"/>
  <c r="X214" i="3" s="1"/>
  <c r="X215" i="3" s="1"/>
  <c r="X216" i="3" s="1"/>
  <c r="X217" i="3" s="1"/>
  <c r="X218" i="3" s="1"/>
  <c r="X219" i="3" s="1"/>
  <c r="X220" i="3" s="1"/>
  <c r="X221" i="3" s="1"/>
  <c r="X222" i="3" s="1"/>
  <c r="X223" i="3" s="1"/>
  <c r="X224" i="3" s="1"/>
  <c r="X225" i="3" s="1"/>
  <c r="X226" i="3" s="1"/>
  <c r="X227" i="3" s="1"/>
  <c r="X228" i="3" s="1"/>
  <c r="X229" i="3" s="1"/>
  <c r="X230" i="3" s="1"/>
  <c r="X231" i="3" s="1"/>
  <c r="X232" i="3" s="1"/>
  <c r="X233" i="3" s="1"/>
  <c r="X234" i="3" s="1"/>
  <c r="X235" i="3" s="1"/>
  <c r="X236" i="3" s="1"/>
  <c r="X237" i="3" s="1"/>
  <c r="X238" i="3" s="1"/>
  <c r="X239" i="3" s="1"/>
  <c r="X240" i="3" s="1"/>
  <c r="X241" i="3" s="1"/>
  <c r="X242" i="3" s="1"/>
  <c r="X243" i="3" s="1"/>
  <c r="X244" i="3" s="1"/>
  <c r="X245" i="3" s="1"/>
  <c r="X246" i="3" s="1"/>
  <c r="X247" i="3" s="1"/>
  <c r="X248" i="3" s="1"/>
  <c r="X249" i="3" s="1"/>
  <c r="X250" i="3" s="1"/>
  <c r="X251" i="3" s="1"/>
  <c r="X252" i="3" s="1"/>
  <c r="X253" i="3" s="1"/>
  <c r="X254" i="3" s="1"/>
  <c r="X255" i="3" s="1"/>
  <c r="X256" i="3" s="1"/>
  <c r="X257" i="3" s="1"/>
  <c r="X258" i="3" s="1"/>
  <c r="X259" i="3" s="1"/>
  <c r="X260" i="3" s="1"/>
  <c r="X261" i="3" s="1"/>
  <c r="X262" i="3" s="1"/>
  <c r="X263" i="3" s="1"/>
  <c r="X264" i="3" s="1"/>
  <c r="X265" i="3" s="1"/>
  <c r="X266" i="3" s="1"/>
  <c r="X267" i="3" s="1"/>
  <c r="X268" i="3" s="1"/>
  <c r="X269" i="3" s="1"/>
  <c r="X270" i="3" s="1"/>
  <c r="X271" i="3" s="1"/>
  <c r="X272" i="3" s="1"/>
  <c r="X273" i="3" s="1"/>
  <c r="X274" i="3" s="1"/>
  <c r="X275" i="3" s="1"/>
  <c r="X276" i="3" s="1"/>
  <c r="X277" i="3" s="1"/>
  <c r="X278" i="3" s="1"/>
  <c r="X279" i="3" s="1"/>
  <c r="X280" i="3" s="1"/>
  <c r="H16" i="25"/>
  <c r="J16" i="25" s="1"/>
  <c r="J24" i="25" s="1"/>
  <c r="D16" i="25"/>
  <c r="D39" i="26"/>
  <c r="Y4" i="3"/>
  <c r="Y5" i="3" s="1"/>
  <c r="Y6" i="3" s="1"/>
  <c r="Y7" i="3" s="1"/>
  <c r="Y8" i="3" s="1"/>
  <c r="Y9" i="3" s="1"/>
  <c r="Y10" i="3" s="1"/>
  <c r="Y11" i="3" s="1"/>
  <c r="Y12" i="3" s="1"/>
  <c r="Y13" i="3" s="1"/>
  <c r="Y14" i="3" s="1"/>
  <c r="Y15" i="3" s="1"/>
  <c r="Y16" i="3" s="1"/>
  <c r="Y17" i="3" s="1"/>
  <c r="Y18" i="3" s="1"/>
  <c r="Y19" i="3" s="1"/>
  <c r="Y20" i="3" s="1"/>
  <c r="Y21" i="3" s="1"/>
  <c r="Y22" i="3" s="1"/>
  <c r="Y23" i="3" s="1"/>
  <c r="Y24" i="3" s="1"/>
  <c r="Y25" i="3" s="1"/>
  <c r="Y26" i="3" s="1"/>
  <c r="Y27" i="3" s="1"/>
  <c r="Y28" i="3" s="1"/>
  <c r="Y29" i="3" s="1"/>
  <c r="Y30" i="3" s="1"/>
  <c r="Y31" i="3" s="1"/>
  <c r="Y32" i="3" s="1"/>
  <c r="Y33" i="3" s="1"/>
  <c r="Y34" i="3" s="1"/>
  <c r="Y35" i="3" s="1"/>
  <c r="Y36" i="3" s="1"/>
  <c r="Y37" i="3" s="1"/>
  <c r="Y38" i="3" s="1"/>
  <c r="Y39" i="3" s="1"/>
  <c r="Y40" i="3" s="1"/>
  <c r="Y41" i="3" s="1"/>
  <c r="Y42" i="3" s="1"/>
  <c r="Y43" i="3" s="1"/>
  <c r="Y44" i="3" s="1"/>
  <c r="Y45" i="3" s="1"/>
  <c r="Y46" i="3" s="1"/>
  <c r="Y47" i="3" s="1"/>
  <c r="Y48" i="3" s="1"/>
  <c r="Y49" i="3" s="1"/>
  <c r="Y50" i="3" s="1"/>
  <c r="Y51" i="3" s="1"/>
  <c r="Y52" i="3" s="1"/>
  <c r="Y53" i="3" s="1"/>
  <c r="Y54" i="3" s="1"/>
  <c r="Y55" i="3" s="1"/>
  <c r="Y56" i="3" s="1"/>
  <c r="Y57" i="3" s="1"/>
  <c r="Y58" i="3" s="1"/>
  <c r="Y59" i="3" s="1"/>
  <c r="Y60" i="3" s="1"/>
  <c r="Y61" i="3" s="1"/>
  <c r="Y62" i="3" s="1"/>
  <c r="Y63" i="3" s="1"/>
  <c r="Y64" i="3" s="1"/>
  <c r="Y65" i="3" s="1"/>
  <c r="Y66" i="3" s="1"/>
  <c r="Y67" i="3" s="1"/>
  <c r="Y68" i="3" s="1"/>
  <c r="Y69" i="3" s="1"/>
  <c r="Y70" i="3" s="1"/>
  <c r="Y71" i="3" s="1"/>
  <c r="Y72" i="3" s="1"/>
  <c r="Y73" i="3" s="1"/>
  <c r="Y74" i="3" s="1"/>
  <c r="Y75" i="3" s="1"/>
  <c r="Y76" i="3" s="1"/>
  <c r="Y77" i="3" s="1"/>
  <c r="Y78" i="3" s="1"/>
  <c r="Y79" i="3" s="1"/>
  <c r="Y80" i="3" s="1"/>
  <c r="Y81" i="3" s="1"/>
  <c r="Y82" i="3" s="1"/>
  <c r="Y83" i="3" s="1"/>
  <c r="Y84" i="3" s="1"/>
  <c r="Y85" i="3" s="1"/>
  <c r="Y86" i="3" s="1"/>
  <c r="Y87" i="3" s="1"/>
  <c r="Y88" i="3" s="1"/>
  <c r="Y89" i="3" s="1"/>
  <c r="Y90" i="3" s="1"/>
  <c r="Y91" i="3" s="1"/>
  <c r="Y92" i="3" s="1"/>
  <c r="Y93" i="3" s="1"/>
  <c r="Y94" i="3" s="1"/>
  <c r="Y95" i="3" s="1"/>
  <c r="Y96" i="3" s="1"/>
  <c r="Y97" i="3" s="1"/>
  <c r="Y98" i="3" s="1"/>
  <c r="Y99" i="3" s="1"/>
  <c r="Y100" i="3" s="1"/>
  <c r="Y101" i="3" s="1"/>
  <c r="Y102" i="3" s="1"/>
  <c r="Y103" i="3" s="1"/>
  <c r="Y104" i="3" s="1"/>
  <c r="Y105" i="3" s="1"/>
  <c r="Y106" i="3" s="1"/>
  <c r="Y107" i="3" s="1"/>
  <c r="Y108" i="3" s="1"/>
  <c r="Y109" i="3" s="1"/>
  <c r="Y110" i="3" s="1"/>
  <c r="Y111" i="3" s="1"/>
  <c r="Y112" i="3" s="1"/>
  <c r="Y113" i="3" s="1"/>
  <c r="Y114" i="3" s="1"/>
  <c r="Y115" i="3" s="1"/>
  <c r="Y116" i="3" s="1"/>
  <c r="Y117" i="3" s="1"/>
  <c r="Y118" i="3" s="1"/>
  <c r="Y119" i="3" s="1"/>
  <c r="Y120" i="3" s="1"/>
  <c r="Y121" i="3" s="1"/>
  <c r="Y122" i="3" s="1"/>
  <c r="Y123" i="3" s="1"/>
  <c r="Y124" i="3" s="1"/>
  <c r="Y125" i="3" s="1"/>
  <c r="Y126" i="3" s="1"/>
  <c r="Y127" i="3" s="1"/>
  <c r="Y128" i="3" s="1"/>
  <c r="Y129" i="3" s="1"/>
  <c r="Y130" i="3" s="1"/>
  <c r="Y131" i="3" s="1"/>
  <c r="Y132" i="3" s="1"/>
  <c r="Y133" i="3" s="1"/>
  <c r="Y134" i="3" s="1"/>
  <c r="Y135" i="3" s="1"/>
  <c r="Y136" i="3" s="1"/>
  <c r="Y137" i="3" s="1"/>
  <c r="Y138" i="3" s="1"/>
  <c r="Y139" i="3" s="1"/>
  <c r="Y140" i="3" s="1"/>
  <c r="Y141" i="3" s="1"/>
  <c r="Y142" i="3" s="1"/>
  <c r="Y143" i="3" s="1"/>
  <c r="Y144" i="3" s="1"/>
  <c r="Y145" i="3" s="1"/>
  <c r="Y146" i="3" s="1"/>
  <c r="Y147" i="3" s="1"/>
  <c r="Y148" i="3" s="1"/>
  <c r="Y149" i="3" s="1"/>
  <c r="Y150" i="3" s="1"/>
  <c r="Y151" i="3" s="1"/>
  <c r="Y152" i="3" s="1"/>
  <c r="Y153" i="3" s="1"/>
  <c r="Y154" i="3" s="1"/>
  <c r="Y155" i="3" s="1"/>
  <c r="Y156" i="3" s="1"/>
  <c r="Y157" i="3" s="1"/>
  <c r="Y158" i="3" s="1"/>
  <c r="Y159" i="3" s="1"/>
  <c r="Y160" i="3" s="1"/>
  <c r="Y161" i="3" s="1"/>
  <c r="Y162" i="3" s="1"/>
  <c r="Y163" i="3" s="1"/>
  <c r="Y164" i="3" s="1"/>
  <c r="Y165" i="3" s="1"/>
  <c r="Y166" i="3" s="1"/>
  <c r="Y167" i="3" s="1"/>
  <c r="Y168" i="3" s="1"/>
  <c r="Y169" i="3" s="1"/>
  <c r="Y170" i="3" s="1"/>
  <c r="Y171" i="3" s="1"/>
  <c r="Y172" i="3" s="1"/>
  <c r="Y173" i="3" s="1"/>
  <c r="Y174" i="3" s="1"/>
  <c r="Y175" i="3" s="1"/>
  <c r="Y176" i="3" s="1"/>
  <c r="Y177" i="3" s="1"/>
  <c r="Y178" i="3" s="1"/>
  <c r="Y179" i="3" s="1"/>
  <c r="Y180" i="3" s="1"/>
  <c r="Y181" i="3" s="1"/>
  <c r="Y182" i="3" s="1"/>
  <c r="Y183" i="3" s="1"/>
  <c r="Y184" i="3" s="1"/>
  <c r="Y185" i="3" s="1"/>
  <c r="Y186" i="3" s="1"/>
  <c r="Y187" i="3" s="1"/>
  <c r="Y188" i="3" s="1"/>
  <c r="Y189" i="3" s="1"/>
  <c r="Y190" i="3" s="1"/>
  <c r="Y191" i="3" s="1"/>
  <c r="Y192" i="3" s="1"/>
  <c r="Y193" i="3" s="1"/>
  <c r="Y194" i="3" s="1"/>
  <c r="Y195" i="3" s="1"/>
  <c r="Y196" i="3" s="1"/>
  <c r="Y197" i="3" s="1"/>
  <c r="Y198" i="3" s="1"/>
  <c r="Y199" i="3" s="1"/>
  <c r="Y200" i="3" s="1"/>
  <c r="Y201" i="3" s="1"/>
  <c r="Y202" i="3" s="1"/>
  <c r="Y203" i="3" s="1"/>
  <c r="Y204" i="3" s="1"/>
  <c r="Y205" i="3" s="1"/>
  <c r="Y206" i="3" s="1"/>
  <c r="Y207" i="3" s="1"/>
  <c r="Y208" i="3" s="1"/>
  <c r="Y209" i="3" s="1"/>
  <c r="Y210" i="3" s="1"/>
  <c r="Y211" i="3" s="1"/>
  <c r="Y212" i="3" s="1"/>
  <c r="Y213" i="3" s="1"/>
  <c r="Y214" i="3" s="1"/>
  <c r="Y215" i="3" s="1"/>
  <c r="Y216" i="3" s="1"/>
  <c r="Y217" i="3" s="1"/>
  <c r="Y218" i="3" s="1"/>
  <c r="Y219" i="3" s="1"/>
  <c r="Y220" i="3" s="1"/>
  <c r="Y221" i="3" s="1"/>
  <c r="Y222" i="3" s="1"/>
  <c r="Y223" i="3" s="1"/>
  <c r="Y224" i="3" s="1"/>
  <c r="Y225" i="3" s="1"/>
  <c r="Y226" i="3" s="1"/>
  <c r="Y227" i="3" s="1"/>
  <c r="Y228" i="3" s="1"/>
  <c r="Y229" i="3" s="1"/>
  <c r="Y230" i="3" s="1"/>
  <c r="Y231" i="3" s="1"/>
  <c r="Y232" i="3" s="1"/>
  <c r="Y233" i="3" s="1"/>
  <c r="Y234" i="3" s="1"/>
  <c r="Y235" i="3" s="1"/>
  <c r="Y236" i="3" s="1"/>
  <c r="Y237" i="3" s="1"/>
  <c r="Y238" i="3" s="1"/>
  <c r="Y239" i="3" s="1"/>
  <c r="Y240" i="3" s="1"/>
  <c r="Y241" i="3" s="1"/>
  <c r="Y242" i="3" s="1"/>
  <c r="Y243" i="3" s="1"/>
  <c r="Y244" i="3" s="1"/>
  <c r="Y245" i="3" s="1"/>
  <c r="Y246" i="3" s="1"/>
  <c r="Y247" i="3" s="1"/>
  <c r="Y248" i="3" s="1"/>
  <c r="Y249" i="3" s="1"/>
  <c r="Y250" i="3" s="1"/>
  <c r="Y251" i="3" s="1"/>
  <c r="Y252" i="3" s="1"/>
  <c r="Y253" i="3" s="1"/>
  <c r="Y254" i="3" s="1"/>
  <c r="Y255" i="3" s="1"/>
  <c r="Y256" i="3" s="1"/>
  <c r="Y257" i="3" s="1"/>
  <c r="Y258" i="3" s="1"/>
  <c r="Y259" i="3" s="1"/>
  <c r="Y260" i="3" s="1"/>
  <c r="Y261" i="3" s="1"/>
  <c r="Y262" i="3" s="1"/>
  <c r="Y263" i="3" s="1"/>
  <c r="Y264" i="3" s="1"/>
  <c r="Y265" i="3" s="1"/>
  <c r="Y266" i="3" s="1"/>
  <c r="Y267" i="3" s="1"/>
  <c r="Y268" i="3" s="1"/>
  <c r="Y269" i="3" s="1"/>
  <c r="Y270" i="3" s="1"/>
  <c r="Y271" i="3" s="1"/>
  <c r="Y272" i="3" s="1"/>
  <c r="Y273" i="3" s="1"/>
  <c r="Y274" i="3" s="1"/>
  <c r="Y275" i="3" s="1"/>
  <c r="Y276" i="3" s="1"/>
  <c r="Y277" i="3" s="1"/>
  <c r="Y278" i="3" s="1"/>
  <c r="Y279" i="3" s="1"/>
  <c r="Y280" i="3" s="1"/>
  <c r="H39" i="26"/>
  <c r="J39" i="26" s="1"/>
  <c r="J46" i="26" s="1"/>
  <c r="H19" i="9"/>
  <c r="J19" i="9" s="1"/>
  <c r="D19" i="9"/>
  <c r="D26" i="12"/>
  <c r="H26" i="12"/>
  <c r="J26" i="12" s="1"/>
  <c r="O4" i="3"/>
  <c r="O5" i="3" s="1"/>
  <c r="O6" i="3" s="1"/>
  <c r="O7" i="3" s="1"/>
  <c r="O8" i="3" s="1"/>
  <c r="O9" i="3" s="1"/>
  <c r="O10" i="3" s="1"/>
  <c r="O11" i="3" s="1"/>
  <c r="O12" i="3" s="1"/>
  <c r="O13" i="3" s="1"/>
  <c r="O14" i="3" s="1"/>
  <c r="O15" i="3" s="1"/>
  <c r="O16" i="3" s="1"/>
  <c r="O17" i="3" s="1"/>
  <c r="O18" i="3" s="1"/>
  <c r="O19" i="3" s="1"/>
  <c r="O20" i="3" s="1"/>
  <c r="O21" i="3" s="1"/>
  <c r="O22" i="3" s="1"/>
  <c r="O23" i="3" s="1"/>
  <c r="O24" i="3" s="1"/>
  <c r="O25" i="3" s="1"/>
  <c r="O26" i="3" s="1"/>
  <c r="O27" i="3" s="1"/>
  <c r="O28" i="3" s="1"/>
  <c r="O29" i="3" s="1"/>
  <c r="O30" i="3" s="1"/>
  <c r="O31" i="3" s="1"/>
  <c r="O32" i="3" s="1"/>
  <c r="O33" i="3" s="1"/>
  <c r="O34" i="3" s="1"/>
  <c r="O35" i="3" s="1"/>
  <c r="O36" i="3" s="1"/>
  <c r="O37" i="3" s="1"/>
  <c r="O38" i="3" s="1"/>
  <c r="O39" i="3" s="1"/>
  <c r="O40" i="3" s="1"/>
  <c r="O41" i="3" s="1"/>
  <c r="O42" i="3" s="1"/>
  <c r="O43" i="3" s="1"/>
  <c r="O44" i="3" s="1"/>
  <c r="O45" i="3" s="1"/>
  <c r="O46" i="3" s="1"/>
  <c r="O47" i="3" s="1"/>
  <c r="O48" i="3" s="1"/>
  <c r="O49" i="3" s="1"/>
  <c r="O50" i="3" s="1"/>
  <c r="O51" i="3" s="1"/>
  <c r="O52" i="3" s="1"/>
  <c r="O53" i="3" s="1"/>
  <c r="O54" i="3" s="1"/>
  <c r="O55" i="3" s="1"/>
  <c r="O56" i="3" s="1"/>
  <c r="O57" i="3" s="1"/>
  <c r="O58" i="3" s="1"/>
  <c r="O59" i="3" s="1"/>
  <c r="O60" i="3" s="1"/>
  <c r="O61" i="3" s="1"/>
  <c r="O62" i="3" s="1"/>
  <c r="O63" i="3" s="1"/>
  <c r="O64" i="3" s="1"/>
  <c r="O65" i="3" s="1"/>
  <c r="O66" i="3" s="1"/>
  <c r="O67" i="3" s="1"/>
  <c r="O68" i="3" s="1"/>
  <c r="O69" i="3" s="1"/>
  <c r="O70" i="3" s="1"/>
  <c r="O71" i="3" s="1"/>
  <c r="O72" i="3" s="1"/>
  <c r="O73" i="3" s="1"/>
  <c r="O74" i="3" s="1"/>
  <c r="O75" i="3" s="1"/>
  <c r="O76" i="3" s="1"/>
  <c r="O77" i="3" s="1"/>
  <c r="O78" i="3" s="1"/>
  <c r="O79" i="3" s="1"/>
  <c r="O80" i="3" s="1"/>
  <c r="O81" i="3" s="1"/>
  <c r="O82" i="3" s="1"/>
  <c r="O83" i="3" s="1"/>
  <c r="O84" i="3" s="1"/>
  <c r="O85" i="3" s="1"/>
  <c r="O86" i="3" s="1"/>
  <c r="O87" i="3" s="1"/>
  <c r="O88" i="3" s="1"/>
  <c r="O89" i="3" s="1"/>
  <c r="O90" i="3" s="1"/>
  <c r="O91" i="3" s="1"/>
  <c r="O92" i="3" s="1"/>
  <c r="O93" i="3" s="1"/>
  <c r="O94" i="3" s="1"/>
  <c r="O95" i="3" s="1"/>
  <c r="O96" i="3" s="1"/>
  <c r="O97" i="3" s="1"/>
  <c r="O98" i="3" s="1"/>
  <c r="O99" i="3" s="1"/>
  <c r="O100" i="3" s="1"/>
  <c r="O101" i="3" s="1"/>
  <c r="O102" i="3" s="1"/>
  <c r="O103" i="3" s="1"/>
  <c r="O104" i="3" s="1"/>
  <c r="O105" i="3" s="1"/>
  <c r="O106" i="3" s="1"/>
  <c r="O107" i="3" s="1"/>
  <c r="O108" i="3" s="1"/>
  <c r="O109" i="3" s="1"/>
  <c r="O110" i="3" s="1"/>
  <c r="O111" i="3" s="1"/>
  <c r="O112" i="3" s="1"/>
  <c r="O113" i="3" s="1"/>
  <c r="O114" i="3" s="1"/>
  <c r="O115" i="3" s="1"/>
  <c r="O116" i="3" s="1"/>
  <c r="O117" i="3" s="1"/>
  <c r="O118" i="3" s="1"/>
  <c r="O119" i="3" s="1"/>
  <c r="O120" i="3" s="1"/>
  <c r="O121" i="3" s="1"/>
  <c r="O122" i="3" s="1"/>
  <c r="O123" i="3" s="1"/>
  <c r="O124" i="3" s="1"/>
  <c r="O125" i="3" s="1"/>
  <c r="O126" i="3" s="1"/>
  <c r="O127" i="3" s="1"/>
  <c r="O128" i="3" s="1"/>
  <c r="O129" i="3" s="1"/>
  <c r="O130" i="3" s="1"/>
  <c r="O131" i="3" s="1"/>
  <c r="O132" i="3" s="1"/>
  <c r="O133" i="3" s="1"/>
  <c r="O134" i="3" s="1"/>
  <c r="O135" i="3" s="1"/>
  <c r="O136" i="3" s="1"/>
  <c r="O137" i="3" s="1"/>
  <c r="O138" i="3" s="1"/>
  <c r="O139" i="3" s="1"/>
  <c r="O140" i="3" s="1"/>
  <c r="O141" i="3" s="1"/>
  <c r="O142" i="3" s="1"/>
  <c r="O143" i="3" s="1"/>
  <c r="O144" i="3" s="1"/>
  <c r="O145" i="3" s="1"/>
  <c r="O146" i="3" s="1"/>
  <c r="O147" i="3" s="1"/>
  <c r="O148" i="3" s="1"/>
  <c r="O149" i="3" s="1"/>
  <c r="O150" i="3" s="1"/>
  <c r="O151" i="3" s="1"/>
  <c r="O152" i="3" s="1"/>
  <c r="O153" i="3" s="1"/>
  <c r="O154" i="3" s="1"/>
  <c r="O155" i="3" s="1"/>
  <c r="O156" i="3" s="1"/>
  <c r="O157" i="3" s="1"/>
  <c r="O158" i="3" s="1"/>
  <c r="O159" i="3" s="1"/>
  <c r="O160" i="3" s="1"/>
  <c r="O161" i="3" s="1"/>
  <c r="O162" i="3" s="1"/>
  <c r="O163" i="3" s="1"/>
  <c r="O164" i="3" s="1"/>
  <c r="O165" i="3" s="1"/>
  <c r="O166" i="3" s="1"/>
  <c r="O167" i="3" s="1"/>
  <c r="O168" i="3" s="1"/>
  <c r="O169" i="3" s="1"/>
  <c r="O170" i="3" s="1"/>
  <c r="O171" i="3" s="1"/>
  <c r="O172" i="3" s="1"/>
  <c r="O173" i="3" s="1"/>
  <c r="O174" i="3" s="1"/>
  <c r="O175" i="3" s="1"/>
  <c r="O176" i="3" s="1"/>
  <c r="O177" i="3" s="1"/>
  <c r="O178" i="3" s="1"/>
  <c r="O179" i="3" s="1"/>
  <c r="O180" i="3" s="1"/>
  <c r="O181" i="3" s="1"/>
  <c r="O182" i="3" s="1"/>
  <c r="O183" i="3" s="1"/>
  <c r="O184" i="3" s="1"/>
  <c r="O185" i="3" s="1"/>
  <c r="O186" i="3" s="1"/>
  <c r="O187" i="3" s="1"/>
  <c r="O188" i="3" s="1"/>
  <c r="O189" i="3" s="1"/>
  <c r="O190" i="3" s="1"/>
  <c r="O191" i="3" s="1"/>
  <c r="O192" i="3" s="1"/>
  <c r="O193" i="3" s="1"/>
  <c r="O194" i="3" s="1"/>
  <c r="O195" i="3" s="1"/>
  <c r="O196" i="3" s="1"/>
  <c r="O197" i="3" s="1"/>
  <c r="O198" i="3" s="1"/>
  <c r="O199" i="3" s="1"/>
  <c r="O200" i="3" s="1"/>
  <c r="O201" i="3" s="1"/>
  <c r="O202" i="3" s="1"/>
  <c r="O203" i="3" s="1"/>
  <c r="O204" i="3" s="1"/>
  <c r="O205" i="3" s="1"/>
  <c r="O206" i="3" s="1"/>
  <c r="O207" i="3" s="1"/>
  <c r="O208" i="3" s="1"/>
  <c r="O209" i="3" s="1"/>
  <c r="O210" i="3" s="1"/>
  <c r="O211" i="3" s="1"/>
  <c r="O212" i="3" s="1"/>
  <c r="O213" i="3" s="1"/>
  <c r="O214" i="3" s="1"/>
  <c r="O215" i="3" s="1"/>
  <c r="O216" i="3" s="1"/>
  <c r="O217" i="3" s="1"/>
  <c r="O218" i="3" s="1"/>
  <c r="O219" i="3" s="1"/>
  <c r="O220" i="3" s="1"/>
  <c r="O221" i="3" s="1"/>
  <c r="O222" i="3" s="1"/>
  <c r="O223" i="3" s="1"/>
  <c r="O224" i="3" s="1"/>
  <c r="O225" i="3" s="1"/>
  <c r="O226" i="3" s="1"/>
  <c r="O227" i="3" s="1"/>
  <c r="O228" i="3" s="1"/>
  <c r="O229" i="3" s="1"/>
  <c r="O230" i="3" s="1"/>
  <c r="O231" i="3" s="1"/>
  <c r="O232" i="3" s="1"/>
  <c r="O233" i="3" s="1"/>
  <c r="O234" i="3" s="1"/>
  <c r="O235" i="3" s="1"/>
  <c r="O236" i="3" s="1"/>
  <c r="O237" i="3" s="1"/>
  <c r="O238" i="3" s="1"/>
  <c r="O239" i="3" s="1"/>
  <c r="O240" i="3" s="1"/>
  <c r="O241" i="3" s="1"/>
  <c r="O242" i="3" s="1"/>
  <c r="O243" i="3" s="1"/>
  <c r="O244" i="3" s="1"/>
  <c r="O245" i="3" s="1"/>
  <c r="O246" i="3" s="1"/>
  <c r="O247" i="3" s="1"/>
  <c r="O248" i="3" s="1"/>
  <c r="O249" i="3" s="1"/>
  <c r="O250" i="3" s="1"/>
  <c r="O251" i="3" s="1"/>
  <c r="O252" i="3" s="1"/>
  <c r="O253" i="3" s="1"/>
  <c r="O254" i="3" s="1"/>
  <c r="O255" i="3" s="1"/>
  <c r="O256" i="3" s="1"/>
  <c r="O257" i="3" s="1"/>
  <c r="O258" i="3" s="1"/>
  <c r="O259" i="3" s="1"/>
  <c r="O260" i="3" s="1"/>
  <c r="O261" i="3" s="1"/>
  <c r="O262" i="3" s="1"/>
  <c r="O263" i="3" s="1"/>
  <c r="O264" i="3" s="1"/>
  <c r="O265" i="3" s="1"/>
  <c r="O266" i="3" s="1"/>
  <c r="O267" i="3" s="1"/>
  <c r="O268" i="3" s="1"/>
  <c r="O269" i="3" s="1"/>
  <c r="O270" i="3" s="1"/>
  <c r="O271" i="3" s="1"/>
  <c r="O272" i="3" s="1"/>
  <c r="O273" i="3" s="1"/>
  <c r="O274" i="3" s="1"/>
  <c r="O275" i="3" s="1"/>
  <c r="O276" i="3" s="1"/>
  <c r="O277" i="3" s="1"/>
  <c r="O278" i="3" s="1"/>
  <c r="O279" i="3" s="1"/>
  <c r="O280" i="3" s="1"/>
  <c r="D17" i="16"/>
  <c r="H17" i="16"/>
  <c r="J17" i="16" s="1"/>
  <c r="J19" i="16" s="1"/>
  <c r="U4" i="3"/>
  <c r="U5" i="3" s="1"/>
  <c r="U6" i="3" s="1"/>
  <c r="U7" i="3" s="1"/>
  <c r="U8" i="3" s="1"/>
  <c r="U9" i="3" s="1"/>
  <c r="U10" i="3" s="1"/>
  <c r="U11" i="3" s="1"/>
  <c r="U12" i="3" s="1"/>
  <c r="U13" i="3" s="1"/>
  <c r="U14" i="3" s="1"/>
  <c r="U15" i="3" s="1"/>
  <c r="U16" i="3" s="1"/>
  <c r="U17" i="3" s="1"/>
  <c r="U18" i="3" s="1"/>
  <c r="U19" i="3" s="1"/>
  <c r="U20" i="3" s="1"/>
  <c r="U21" i="3" s="1"/>
  <c r="U22" i="3" s="1"/>
  <c r="U23" i="3" s="1"/>
  <c r="U24" i="3" s="1"/>
  <c r="U25" i="3" s="1"/>
  <c r="U26" i="3" s="1"/>
  <c r="U27" i="3" s="1"/>
  <c r="U28" i="3" s="1"/>
  <c r="U29" i="3" s="1"/>
  <c r="U30" i="3" s="1"/>
  <c r="U31" i="3" s="1"/>
  <c r="U32" i="3" s="1"/>
  <c r="U33" i="3" s="1"/>
  <c r="U34" i="3" s="1"/>
  <c r="U35" i="3" s="1"/>
  <c r="U36" i="3" s="1"/>
  <c r="U37" i="3" s="1"/>
  <c r="U38" i="3" s="1"/>
  <c r="U39" i="3" s="1"/>
  <c r="U40" i="3" s="1"/>
  <c r="U41" i="3" s="1"/>
  <c r="U42" i="3" s="1"/>
  <c r="U43" i="3" s="1"/>
  <c r="U44" i="3" s="1"/>
  <c r="U45" i="3" s="1"/>
  <c r="U46" i="3" s="1"/>
  <c r="U47" i="3" s="1"/>
  <c r="U48" i="3" s="1"/>
  <c r="U49" i="3" s="1"/>
  <c r="U50" i="3" s="1"/>
  <c r="U51" i="3" s="1"/>
  <c r="U52" i="3" s="1"/>
  <c r="U53" i="3" s="1"/>
  <c r="U54" i="3" s="1"/>
  <c r="U55" i="3" s="1"/>
  <c r="U56" i="3" s="1"/>
  <c r="U57" i="3" s="1"/>
  <c r="U58" i="3" s="1"/>
  <c r="U59" i="3" s="1"/>
  <c r="U60" i="3" s="1"/>
  <c r="U61" i="3" s="1"/>
  <c r="U62" i="3" s="1"/>
  <c r="U63" i="3" s="1"/>
  <c r="U64" i="3" s="1"/>
  <c r="U65" i="3" s="1"/>
  <c r="U66" i="3" s="1"/>
  <c r="U67" i="3" s="1"/>
  <c r="U68" i="3" s="1"/>
  <c r="U69" i="3" s="1"/>
  <c r="U70" i="3" s="1"/>
  <c r="U71" i="3" s="1"/>
  <c r="U72" i="3" s="1"/>
  <c r="U73" i="3" s="1"/>
  <c r="U74" i="3" s="1"/>
  <c r="U75" i="3" s="1"/>
  <c r="U76" i="3" s="1"/>
  <c r="U77" i="3" s="1"/>
  <c r="U78" i="3" s="1"/>
  <c r="U79" i="3" s="1"/>
  <c r="U80" i="3" s="1"/>
  <c r="U81" i="3" s="1"/>
  <c r="U82" i="3" s="1"/>
  <c r="U83" i="3" s="1"/>
  <c r="U84" i="3" s="1"/>
  <c r="U85" i="3" s="1"/>
  <c r="U86" i="3" s="1"/>
  <c r="U87" i="3" s="1"/>
  <c r="U88" i="3" s="1"/>
  <c r="U89" i="3" s="1"/>
  <c r="U90" i="3" s="1"/>
  <c r="U91" i="3" s="1"/>
  <c r="U92" i="3" s="1"/>
  <c r="U93" i="3" s="1"/>
  <c r="U94" i="3" s="1"/>
  <c r="U95" i="3" s="1"/>
  <c r="U96" i="3" s="1"/>
  <c r="U97" i="3" s="1"/>
  <c r="U98" i="3" s="1"/>
  <c r="U99" i="3" s="1"/>
  <c r="U100" i="3" s="1"/>
  <c r="U101" i="3" s="1"/>
  <c r="U102" i="3" s="1"/>
  <c r="U103" i="3" s="1"/>
  <c r="U104" i="3" s="1"/>
  <c r="U105" i="3" s="1"/>
  <c r="U106" i="3" s="1"/>
  <c r="U107" i="3" s="1"/>
  <c r="U108" i="3" s="1"/>
  <c r="U109" i="3" s="1"/>
  <c r="U110" i="3" s="1"/>
  <c r="U111" i="3" s="1"/>
  <c r="U112" i="3" s="1"/>
  <c r="U113" i="3" s="1"/>
  <c r="U114" i="3" s="1"/>
  <c r="U115" i="3" s="1"/>
  <c r="U116" i="3" s="1"/>
  <c r="U117" i="3" s="1"/>
  <c r="U118" i="3" s="1"/>
  <c r="U119" i="3" s="1"/>
  <c r="U120" i="3" s="1"/>
  <c r="U121" i="3" s="1"/>
  <c r="U122" i="3" s="1"/>
  <c r="U123" i="3" s="1"/>
  <c r="U124" i="3" s="1"/>
  <c r="U125" i="3" s="1"/>
  <c r="U126" i="3" s="1"/>
  <c r="U127" i="3" s="1"/>
  <c r="U128" i="3" s="1"/>
  <c r="U129" i="3" s="1"/>
  <c r="U130" i="3" s="1"/>
  <c r="U131" i="3" s="1"/>
  <c r="U132" i="3" s="1"/>
  <c r="U133" i="3" s="1"/>
  <c r="U134" i="3" s="1"/>
  <c r="U135" i="3" s="1"/>
  <c r="U136" i="3" s="1"/>
  <c r="U137" i="3" s="1"/>
  <c r="U138" i="3" s="1"/>
  <c r="U139" i="3" s="1"/>
  <c r="U140" i="3" s="1"/>
  <c r="U141" i="3" s="1"/>
  <c r="U142" i="3" s="1"/>
  <c r="U143" i="3" s="1"/>
  <c r="U144" i="3" s="1"/>
  <c r="U145" i="3" s="1"/>
  <c r="U146" i="3" s="1"/>
  <c r="U147" i="3" s="1"/>
  <c r="U148" i="3" s="1"/>
  <c r="U149" i="3" s="1"/>
  <c r="U150" i="3" s="1"/>
  <c r="U151" i="3" s="1"/>
  <c r="U152" i="3" s="1"/>
  <c r="U153" i="3" s="1"/>
  <c r="U154" i="3" s="1"/>
  <c r="U155" i="3" s="1"/>
  <c r="U156" i="3" s="1"/>
  <c r="U157" i="3" s="1"/>
  <c r="U158" i="3" s="1"/>
  <c r="U159" i="3" s="1"/>
  <c r="U160" i="3" s="1"/>
  <c r="U161" i="3" s="1"/>
  <c r="U162" i="3" s="1"/>
  <c r="U163" i="3" s="1"/>
  <c r="U164" i="3" s="1"/>
  <c r="U165" i="3" s="1"/>
  <c r="U166" i="3" s="1"/>
  <c r="U167" i="3" s="1"/>
  <c r="U168" i="3" s="1"/>
  <c r="U169" i="3" s="1"/>
  <c r="U170" i="3" s="1"/>
  <c r="U171" i="3" s="1"/>
  <c r="U172" i="3" s="1"/>
  <c r="U173" i="3" s="1"/>
  <c r="U174" i="3" s="1"/>
  <c r="U175" i="3" s="1"/>
  <c r="U176" i="3" s="1"/>
  <c r="U177" i="3" s="1"/>
  <c r="U178" i="3" s="1"/>
  <c r="U179" i="3" s="1"/>
  <c r="U180" i="3" s="1"/>
  <c r="U181" i="3" s="1"/>
  <c r="U182" i="3" s="1"/>
  <c r="U183" i="3" s="1"/>
  <c r="U184" i="3" s="1"/>
  <c r="U185" i="3" s="1"/>
  <c r="U186" i="3" s="1"/>
  <c r="U187" i="3" s="1"/>
  <c r="U188" i="3" s="1"/>
  <c r="U189" i="3" s="1"/>
  <c r="U190" i="3" s="1"/>
  <c r="U191" i="3" s="1"/>
  <c r="U192" i="3" s="1"/>
  <c r="U193" i="3" s="1"/>
  <c r="U194" i="3" s="1"/>
  <c r="U195" i="3" s="1"/>
  <c r="U196" i="3" s="1"/>
  <c r="U197" i="3" s="1"/>
  <c r="U198" i="3" s="1"/>
  <c r="U199" i="3" s="1"/>
  <c r="U200" i="3" s="1"/>
  <c r="U201" i="3" s="1"/>
  <c r="U202" i="3" s="1"/>
  <c r="U203" i="3" s="1"/>
  <c r="U204" i="3" s="1"/>
  <c r="U205" i="3" s="1"/>
  <c r="U206" i="3" s="1"/>
  <c r="U207" i="3" s="1"/>
  <c r="U208" i="3" s="1"/>
  <c r="U209" i="3" s="1"/>
  <c r="U210" i="3" s="1"/>
  <c r="U211" i="3" s="1"/>
  <c r="U212" i="3" s="1"/>
  <c r="U213" i="3" s="1"/>
  <c r="U214" i="3" s="1"/>
  <c r="U215" i="3" s="1"/>
  <c r="U216" i="3" s="1"/>
  <c r="U217" i="3" s="1"/>
  <c r="U218" i="3" s="1"/>
  <c r="U219" i="3" s="1"/>
  <c r="U220" i="3" s="1"/>
  <c r="U221" i="3" s="1"/>
  <c r="U222" i="3" s="1"/>
  <c r="U223" i="3" s="1"/>
  <c r="U224" i="3" s="1"/>
  <c r="U225" i="3" s="1"/>
  <c r="U226" i="3" s="1"/>
  <c r="U227" i="3" s="1"/>
  <c r="U228" i="3" s="1"/>
  <c r="U229" i="3" s="1"/>
  <c r="U230" i="3" s="1"/>
  <c r="U231" i="3" s="1"/>
  <c r="U232" i="3" s="1"/>
  <c r="U233" i="3" s="1"/>
  <c r="U234" i="3" s="1"/>
  <c r="U235" i="3" s="1"/>
  <c r="U236" i="3" s="1"/>
  <c r="U237" i="3" s="1"/>
  <c r="U238" i="3" s="1"/>
  <c r="U239" i="3" s="1"/>
  <c r="U240" i="3" s="1"/>
  <c r="U241" i="3" s="1"/>
  <c r="U242" i="3" s="1"/>
  <c r="U243" i="3" s="1"/>
  <c r="U244" i="3" s="1"/>
  <c r="U245" i="3" s="1"/>
  <c r="U246" i="3" s="1"/>
  <c r="U247" i="3" s="1"/>
  <c r="U248" i="3" s="1"/>
  <c r="U249" i="3" s="1"/>
  <c r="U250" i="3" s="1"/>
  <c r="U251" i="3" s="1"/>
  <c r="U252" i="3" s="1"/>
  <c r="U253" i="3" s="1"/>
  <c r="U254" i="3" s="1"/>
  <c r="U255" i="3" s="1"/>
  <c r="U256" i="3" s="1"/>
  <c r="U257" i="3" s="1"/>
  <c r="U258" i="3" s="1"/>
  <c r="U259" i="3" s="1"/>
  <c r="U260" i="3" s="1"/>
  <c r="U261" i="3" s="1"/>
  <c r="U262" i="3" s="1"/>
  <c r="U263" i="3" s="1"/>
  <c r="U264" i="3" s="1"/>
  <c r="U265" i="3" s="1"/>
  <c r="U266" i="3" s="1"/>
  <c r="U267" i="3" s="1"/>
  <c r="U268" i="3" s="1"/>
  <c r="U269" i="3" s="1"/>
  <c r="U270" i="3" s="1"/>
  <c r="U271" i="3" s="1"/>
  <c r="U272" i="3" s="1"/>
  <c r="U273" i="3" s="1"/>
  <c r="U274" i="3" s="1"/>
  <c r="U275" i="3" s="1"/>
  <c r="U276" i="3" s="1"/>
  <c r="U277" i="3" s="1"/>
  <c r="U278" i="3" s="1"/>
  <c r="U279" i="3" s="1"/>
  <c r="U280" i="3" s="1"/>
  <c r="H81" i="8"/>
  <c r="J81" i="8" s="1"/>
  <c r="J88" i="8" s="1"/>
  <c r="D81" i="8"/>
  <c r="D42" i="14"/>
  <c r="H42" i="14"/>
  <c r="J42" i="14" s="1"/>
  <c r="J47" i="14" s="1"/>
  <c r="AC4" i="3"/>
  <c r="AC5" i="3" s="1"/>
  <c r="AC6" i="3" s="1"/>
  <c r="AC7" i="3" s="1"/>
  <c r="AC8" i="3" s="1"/>
  <c r="AC9" i="3" s="1"/>
  <c r="AC10" i="3" s="1"/>
  <c r="AC11" i="3" s="1"/>
  <c r="AC12" i="3" s="1"/>
  <c r="AC13" i="3" s="1"/>
  <c r="AC14" i="3" s="1"/>
  <c r="AC15" i="3" s="1"/>
  <c r="AC16" i="3" s="1"/>
  <c r="AC17" i="3" s="1"/>
  <c r="AC18" i="3" s="1"/>
  <c r="AC19" i="3" s="1"/>
  <c r="AC20" i="3" s="1"/>
  <c r="AC21" i="3" s="1"/>
  <c r="AC22" i="3" s="1"/>
  <c r="AC23" i="3" s="1"/>
  <c r="AC24" i="3" s="1"/>
  <c r="AC25" i="3" s="1"/>
  <c r="AC26" i="3" s="1"/>
  <c r="AC27" i="3" s="1"/>
  <c r="AC28" i="3" s="1"/>
  <c r="AC29" i="3" s="1"/>
  <c r="AC30" i="3" s="1"/>
  <c r="AC31" i="3" s="1"/>
  <c r="AC32" i="3" s="1"/>
  <c r="AC33" i="3" s="1"/>
  <c r="AC34" i="3" s="1"/>
  <c r="AC35" i="3" s="1"/>
  <c r="AC36" i="3" s="1"/>
  <c r="AC37" i="3" s="1"/>
  <c r="AC38" i="3" s="1"/>
  <c r="AC39" i="3" s="1"/>
  <c r="AC40" i="3" s="1"/>
  <c r="AC41" i="3" s="1"/>
  <c r="AC42" i="3" s="1"/>
  <c r="AC43" i="3" s="1"/>
  <c r="AC44" i="3" s="1"/>
  <c r="AC45" i="3" s="1"/>
  <c r="AC46" i="3" s="1"/>
  <c r="AC47" i="3" s="1"/>
  <c r="AC48" i="3" s="1"/>
  <c r="AC49" i="3" s="1"/>
  <c r="AC50" i="3" s="1"/>
  <c r="AC51" i="3" s="1"/>
  <c r="AC52" i="3" s="1"/>
  <c r="AC53" i="3" s="1"/>
  <c r="AC54" i="3" s="1"/>
  <c r="AC55" i="3" s="1"/>
  <c r="AC56" i="3" s="1"/>
  <c r="AC57" i="3" s="1"/>
  <c r="AC58" i="3" s="1"/>
  <c r="AC59" i="3" s="1"/>
  <c r="AC60" i="3" s="1"/>
  <c r="AC61" i="3" s="1"/>
  <c r="AC62" i="3" s="1"/>
  <c r="AC63" i="3" s="1"/>
  <c r="AC64" i="3" s="1"/>
  <c r="AC65" i="3" s="1"/>
  <c r="AC66" i="3" s="1"/>
  <c r="AC67" i="3" s="1"/>
  <c r="AC68" i="3" s="1"/>
  <c r="AC69" i="3" s="1"/>
  <c r="AC70" i="3" s="1"/>
  <c r="AC71" i="3" s="1"/>
  <c r="AC72" i="3" s="1"/>
  <c r="AC73" i="3" s="1"/>
  <c r="AC74" i="3" s="1"/>
  <c r="AC75" i="3" s="1"/>
  <c r="AC76" i="3" s="1"/>
  <c r="AC77" i="3" s="1"/>
  <c r="AC78" i="3" s="1"/>
  <c r="AC79" i="3" s="1"/>
  <c r="AC80" i="3" s="1"/>
  <c r="AC81" i="3" s="1"/>
  <c r="AC82" i="3" s="1"/>
  <c r="AC83" i="3" s="1"/>
  <c r="AC84" i="3" s="1"/>
  <c r="AC85" i="3" s="1"/>
  <c r="AC86" i="3" s="1"/>
  <c r="AC87" i="3" s="1"/>
  <c r="AC88" i="3" s="1"/>
  <c r="AC89" i="3" s="1"/>
  <c r="AC90" i="3" s="1"/>
  <c r="AC91" i="3" s="1"/>
  <c r="AC92" i="3" s="1"/>
  <c r="AC93" i="3" s="1"/>
  <c r="AC94" i="3" s="1"/>
  <c r="AC95" i="3" s="1"/>
  <c r="AC96" i="3" s="1"/>
  <c r="AC97" i="3" s="1"/>
  <c r="AC98" i="3" s="1"/>
  <c r="AC99" i="3" s="1"/>
  <c r="AC100" i="3" s="1"/>
  <c r="AC101" i="3" s="1"/>
  <c r="AC102" i="3" s="1"/>
  <c r="AC103" i="3" s="1"/>
  <c r="AC104" i="3" s="1"/>
  <c r="AC105" i="3" s="1"/>
  <c r="AC106" i="3" s="1"/>
  <c r="AC107" i="3" s="1"/>
  <c r="AC108" i="3" s="1"/>
  <c r="AC109" i="3" s="1"/>
  <c r="AC110" i="3" s="1"/>
  <c r="AC111" i="3" s="1"/>
  <c r="AC112" i="3" s="1"/>
  <c r="AC113" i="3" s="1"/>
  <c r="AC114" i="3" s="1"/>
  <c r="AC115" i="3" s="1"/>
  <c r="AC116" i="3" s="1"/>
  <c r="AC117" i="3" s="1"/>
  <c r="AC118" i="3" s="1"/>
  <c r="AC119" i="3" s="1"/>
  <c r="AC120" i="3" s="1"/>
  <c r="AC121" i="3" s="1"/>
  <c r="AC122" i="3" s="1"/>
  <c r="AC123" i="3" s="1"/>
  <c r="AC124" i="3" s="1"/>
  <c r="AC125" i="3" s="1"/>
  <c r="AC126" i="3" s="1"/>
  <c r="AC127" i="3" s="1"/>
  <c r="AC128" i="3" s="1"/>
  <c r="AC129" i="3" s="1"/>
  <c r="AC130" i="3" s="1"/>
  <c r="AC131" i="3" s="1"/>
  <c r="AC132" i="3" s="1"/>
  <c r="AC133" i="3" s="1"/>
  <c r="AC134" i="3" s="1"/>
  <c r="AC135" i="3" s="1"/>
  <c r="AC136" i="3" s="1"/>
  <c r="AC137" i="3" s="1"/>
  <c r="AC138" i="3" s="1"/>
  <c r="AC139" i="3" s="1"/>
  <c r="AC140" i="3" s="1"/>
  <c r="AC141" i="3" s="1"/>
  <c r="AC142" i="3" s="1"/>
  <c r="AC143" i="3" s="1"/>
  <c r="AC144" i="3" s="1"/>
  <c r="AC145" i="3" s="1"/>
  <c r="AC146" i="3" s="1"/>
  <c r="AC147" i="3" s="1"/>
  <c r="AC148" i="3" s="1"/>
  <c r="AC149" i="3" s="1"/>
  <c r="AC150" i="3" s="1"/>
  <c r="AC151" i="3" s="1"/>
  <c r="AC152" i="3" s="1"/>
  <c r="AC153" i="3" s="1"/>
  <c r="AC154" i="3" s="1"/>
  <c r="AC155" i="3" s="1"/>
  <c r="AC156" i="3" s="1"/>
  <c r="AC157" i="3" s="1"/>
  <c r="AC158" i="3" s="1"/>
  <c r="AC159" i="3" s="1"/>
  <c r="AC160" i="3" s="1"/>
  <c r="AC161" i="3" s="1"/>
  <c r="AC162" i="3" s="1"/>
  <c r="AC163" i="3" s="1"/>
  <c r="AC164" i="3" s="1"/>
  <c r="AC165" i="3" s="1"/>
  <c r="AC166" i="3" s="1"/>
  <c r="AC167" i="3" s="1"/>
  <c r="AC168" i="3" s="1"/>
  <c r="AC169" i="3" s="1"/>
  <c r="AC170" i="3" s="1"/>
  <c r="AC171" i="3" s="1"/>
  <c r="AC172" i="3" s="1"/>
  <c r="AC173" i="3" s="1"/>
  <c r="AC174" i="3" s="1"/>
  <c r="AC175" i="3" s="1"/>
  <c r="AC176" i="3" s="1"/>
  <c r="AC177" i="3" s="1"/>
  <c r="AC178" i="3" s="1"/>
  <c r="AC179" i="3" s="1"/>
  <c r="AC180" i="3" s="1"/>
  <c r="AC181" i="3" s="1"/>
  <c r="AC182" i="3" s="1"/>
  <c r="AC183" i="3" s="1"/>
  <c r="AC184" i="3" s="1"/>
  <c r="AC185" i="3" s="1"/>
  <c r="AC186" i="3" s="1"/>
  <c r="AC187" i="3" s="1"/>
  <c r="AC188" i="3" s="1"/>
  <c r="AC189" i="3" s="1"/>
  <c r="AC190" i="3" s="1"/>
  <c r="AC191" i="3" s="1"/>
  <c r="AC192" i="3" s="1"/>
  <c r="AC193" i="3" s="1"/>
  <c r="AC194" i="3" s="1"/>
  <c r="AC195" i="3" s="1"/>
  <c r="AC196" i="3" s="1"/>
  <c r="AC197" i="3" s="1"/>
  <c r="AC198" i="3" s="1"/>
  <c r="AC199" i="3" s="1"/>
  <c r="AC200" i="3" s="1"/>
  <c r="AC201" i="3" s="1"/>
  <c r="AC202" i="3" s="1"/>
  <c r="AC203" i="3" s="1"/>
  <c r="AC204" i="3" s="1"/>
  <c r="AC205" i="3" s="1"/>
  <c r="AC206" i="3" s="1"/>
  <c r="AC207" i="3" s="1"/>
  <c r="AC208" i="3" s="1"/>
  <c r="AC209" i="3" s="1"/>
  <c r="AC210" i="3" s="1"/>
  <c r="AC211" i="3" s="1"/>
  <c r="AC212" i="3" s="1"/>
  <c r="AC213" i="3" s="1"/>
  <c r="AC214" i="3" s="1"/>
  <c r="AC215" i="3" s="1"/>
  <c r="AC216" i="3" s="1"/>
  <c r="AC217" i="3" s="1"/>
  <c r="AC218" i="3" s="1"/>
  <c r="AC219" i="3" s="1"/>
  <c r="AC220" i="3" s="1"/>
  <c r="AC221" i="3" s="1"/>
  <c r="AC222" i="3" s="1"/>
  <c r="AC223" i="3" s="1"/>
  <c r="AC224" i="3" s="1"/>
  <c r="AC225" i="3" s="1"/>
  <c r="AC226" i="3" s="1"/>
  <c r="AC227" i="3" s="1"/>
  <c r="AC228" i="3" s="1"/>
  <c r="AC229" i="3" s="1"/>
  <c r="AC230" i="3" s="1"/>
  <c r="AC231" i="3" s="1"/>
  <c r="AC232" i="3" s="1"/>
  <c r="AC233" i="3" s="1"/>
  <c r="AC234" i="3" s="1"/>
  <c r="AC235" i="3" s="1"/>
  <c r="AC236" i="3" s="1"/>
  <c r="AC237" i="3" s="1"/>
  <c r="AC238" i="3" s="1"/>
  <c r="AC239" i="3" s="1"/>
  <c r="AC240" i="3" s="1"/>
  <c r="AC241" i="3" s="1"/>
  <c r="AC242" i="3" s="1"/>
  <c r="AC243" i="3" s="1"/>
  <c r="AC244" i="3" s="1"/>
  <c r="AC245" i="3" s="1"/>
  <c r="AC246" i="3" s="1"/>
  <c r="AC247" i="3" s="1"/>
  <c r="AC248" i="3" s="1"/>
  <c r="AC249" i="3" s="1"/>
  <c r="AC250" i="3" s="1"/>
  <c r="AC251" i="3" s="1"/>
  <c r="AC252" i="3" s="1"/>
  <c r="AC253" i="3" s="1"/>
  <c r="AC254" i="3" s="1"/>
  <c r="AC255" i="3" s="1"/>
  <c r="AC256" i="3" s="1"/>
  <c r="AC257" i="3" s="1"/>
  <c r="AC258" i="3" s="1"/>
  <c r="AC259" i="3" s="1"/>
  <c r="AC260" i="3" s="1"/>
  <c r="AC261" i="3" s="1"/>
  <c r="AC262" i="3" s="1"/>
  <c r="AC263" i="3" s="1"/>
  <c r="AC264" i="3" s="1"/>
  <c r="AC265" i="3" s="1"/>
  <c r="AC266" i="3" s="1"/>
  <c r="AC267" i="3" s="1"/>
  <c r="AC268" i="3" s="1"/>
  <c r="AC269" i="3" s="1"/>
  <c r="AC270" i="3" s="1"/>
  <c r="AC271" i="3" s="1"/>
  <c r="AC272" i="3" s="1"/>
  <c r="AC273" i="3" s="1"/>
  <c r="AC274" i="3" s="1"/>
  <c r="AC275" i="3" s="1"/>
  <c r="AC276" i="3" s="1"/>
  <c r="AC277" i="3" s="1"/>
  <c r="AC278" i="3" s="1"/>
  <c r="AC279" i="3" s="1"/>
  <c r="AC280" i="3" s="1"/>
  <c r="H54" i="30"/>
  <c r="J54" i="30" s="1"/>
  <c r="J64" i="30" s="1"/>
  <c r="D54" i="30"/>
  <c r="J55" i="14"/>
  <c r="D45" i="7"/>
  <c r="H45" i="7"/>
  <c r="J45" i="7" s="1"/>
  <c r="J53" i="7" s="1"/>
  <c r="D16" i="9"/>
  <c r="H16" i="9"/>
  <c r="J16" i="9" s="1"/>
  <c r="H4" i="3"/>
  <c r="H5" i="3" s="1"/>
  <c r="H6" i="3" s="1"/>
  <c r="H7" i="3" s="1"/>
  <c r="H8" i="3" s="1"/>
  <c r="H9" i="3" s="1"/>
  <c r="H10" i="3" s="1"/>
  <c r="H11" i="3" s="1"/>
  <c r="H12" i="3" s="1"/>
  <c r="H13" i="3" s="1"/>
  <c r="H14" i="3" s="1"/>
  <c r="H15" i="3" s="1"/>
  <c r="H16" i="3" s="1"/>
  <c r="H17" i="3" s="1"/>
  <c r="H18" i="3" s="1"/>
  <c r="H19" i="3" s="1"/>
  <c r="H20" i="3" s="1"/>
  <c r="H21" i="3" s="1"/>
  <c r="H22" i="3" s="1"/>
  <c r="H23" i="3" s="1"/>
  <c r="H24" i="3" s="1"/>
  <c r="H25" i="3" s="1"/>
  <c r="H26" i="3" s="1"/>
  <c r="H27" i="3" s="1"/>
  <c r="H28" i="3" s="1"/>
  <c r="H29" i="3" s="1"/>
  <c r="H30" i="3" s="1"/>
  <c r="H31" i="3" s="1"/>
  <c r="H32" i="3" s="1"/>
  <c r="H33" i="3" s="1"/>
  <c r="H34" i="3" s="1"/>
  <c r="H35" i="3" s="1"/>
  <c r="H36" i="3" s="1"/>
  <c r="H37" i="3" s="1"/>
  <c r="H38" i="3" s="1"/>
  <c r="H39" i="3" s="1"/>
  <c r="H40" i="3" s="1"/>
  <c r="H41" i="3" s="1"/>
  <c r="H42" i="3" s="1"/>
  <c r="H43" i="3" s="1"/>
  <c r="H44" i="3" s="1"/>
  <c r="H45" i="3" s="1"/>
  <c r="H46" i="3" s="1"/>
  <c r="H47" i="3" s="1"/>
  <c r="H48" i="3" s="1"/>
  <c r="H49" i="3" s="1"/>
  <c r="H50" i="3" s="1"/>
  <c r="H51" i="3" s="1"/>
  <c r="H52" i="3" s="1"/>
  <c r="H53" i="3" s="1"/>
  <c r="H54" i="3" s="1"/>
  <c r="H55" i="3" s="1"/>
  <c r="H56" i="3" s="1"/>
  <c r="H57" i="3" s="1"/>
  <c r="H58" i="3" s="1"/>
  <c r="H59" i="3" s="1"/>
  <c r="H60" i="3" s="1"/>
  <c r="H61" i="3" s="1"/>
  <c r="H62" i="3" s="1"/>
  <c r="H63" i="3" s="1"/>
  <c r="H64" i="3" s="1"/>
  <c r="H65" i="3" s="1"/>
  <c r="H66" i="3" s="1"/>
  <c r="H67" i="3" s="1"/>
  <c r="H68" i="3" s="1"/>
  <c r="H69" i="3" s="1"/>
  <c r="H70" i="3" s="1"/>
  <c r="H71" i="3" s="1"/>
  <c r="H72" i="3" s="1"/>
  <c r="H73" i="3" s="1"/>
  <c r="H74" i="3" s="1"/>
  <c r="H75" i="3" s="1"/>
  <c r="H76" i="3" s="1"/>
  <c r="H77" i="3" s="1"/>
  <c r="H78" i="3" s="1"/>
  <c r="H79" i="3" s="1"/>
  <c r="H80" i="3" s="1"/>
  <c r="H81" i="3" s="1"/>
  <c r="H82" i="3" s="1"/>
  <c r="H83" i="3" s="1"/>
  <c r="H84" i="3" s="1"/>
  <c r="H85" i="3" s="1"/>
  <c r="H86" i="3" s="1"/>
  <c r="H87" i="3" s="1"/>
  <c r="H88" i="3" s="1"/>
  <c r="H89" i="3" s="1"/>
  <c r="H90" i="3" s="1"/>
  <c r="H91" i="3" s="1"/>
  <c r="H92" i="3" s="1"/>
  <c r="H93" i="3" s="1"/>
  <c r="H94" i="3" s="1"/>
  <c r="H95" i="3" s="1"/>
  <c r="H96" i="3" s="1"/>
  <c r="H97" i="3" s="1"/>
  <c r="H98" i="3" s="1"/>
  <c r="H99" i="3" s="1"/>
  <c r="H100" i="3" s="1"/>
  <c r="H101" i="3" s="1"/>
  <c r="H102" i="3" s="1"/>
  <c r="H103" i="3" s="1"/>
  <c r="H104" i="3" s="1"/>
  <c r="H105" i="3" s="1"/>
  <c r="H106" i="3" s="1"/>
  <c r="H107" i="3" s="1"/>
  <c r="H108" i="3" s="1"/>
  <c r="H109" i="3" s="1"/>
  <c r="H110" i="3" s="1"/>
  <c r="H111" i="3" s="1"/>
  <c r="H112" i="3" s="1"/>
  <c r="H113" i="3" s="1"/>
  <c r="H114" i="3" s="1"/>
  <c r="H115" i="3" s="1"/>
  <c r="H116" i="3" s="1"/>
  <c r="H117" i="3" s="1"/>
  <c r="H118" i="3" s="1"/>
  <c r="H119" i="3" s="1"/>
  <c r="H120" i="3" s="1"/>
  <c r="H121" i="3" s="1"/>
  <c r="H122" i="3" s="1"/>
  <c r="H123" i="3" s="1"/>
  <c r="H124" i="3" s="1"/>
  <c r="H125" i="3" s="1"/>
  <c r="H126" i="3" s="1"/>
  <c r="H127" i="3" s="1"/>
  <c r="H128" i="3" s="1"/>
  <c r="H129" i="3" s="1"/>
  <c r="H130" i="3" s="1"/>
  <c r="H131" i="3" s="1"/>
  <c r="H132" i="3" s="1"/>
  <c r="H133" i="3" s="1"/>
  <c r="H134" i="3" s="1"/>
  <c r="H135" i="3" s="1"/>
  <c r="H136" i="3" s="1"/>
  <c r="H137" i="3" s="1"/>
  <c r="H138" i="3" s="1"/>
  <c r="H139" i="3" s="1"/>
  <c r="H140" i="3" s="1"/>
  <c r="H141" i="3" s="1"/>
  <c r="H142" i="3" s="1"/>
  <c r="H143" i="3" s="1"/>
  <c r="H144" i="3" s="1"/>
  <c r="H145" i="3" s="1"/>
  <c r="H146" i="3" s="1"/>
  <c r="H147" i="3" s="1"/>
  <c r="H148" i="3" s="1"/>
  <c r="H149" i="3" s="1"/>
  <c r="H150" i="3" s="1"/>
  <c r="H151" i="3" s="1"/>
  <c r="H152" i="3" s="1"/>
  <c r="H153" i="3" s="1"/>
  <c r="H154" i="3" s="1"/>
  <c r="H155" i="3" s="1"/>
  <c r="H156" i="3" s="1"/>
  <c r="H157" i="3" s="1"/>
  <c r="H158" i="3" s="1"/>
  <c r="H159" i="3" s="1"/>
  <c r="H160" i="3" s="1"/>
  <c r="H161" i="3" s="1"/>
  <c r="H162" i="3" s="1"/>
  <c r="H163" i="3" s="1"/>
  <c r="H164" i="3" s="1"/>
  <c r="H165" i="3" s="1"/>
  <c r="H166" i="3" s="1"/>
  <c r="H167" i="3" s="1"/>
  <c r="H168" i="3" s="1"/>
  <c r="H169" i="3" s="1"/>
  <c r="H170" i="3" s="1"/>
  <c r="H171" i="3" s="1"/>
  <c r="H172" i="3" s="1"/>
  <c r="H173" i="3" s="1"/>
  <c r="H174" i="3" s="1"/>
  <c r="H175" i="3" s="1"/>
  <c r="H176" i="3" s="1"/>
  <c r="H177" i="3" s="1"/>
  <c r="H178" i="3" s="1"/>
  <c r="H179" i="3" s="1"/>
  <c r="H180" i="3" s="1"/>
  <c r="H181" i="3" s="1"/>
  <c r="H182" i="3" s="1"/>
  <c r="H183" i="3" s="1"/>
  <c r="H184" i="3" s="1"/>
  <c r="H185" i="3" s="1"/>
  <c r="H186" i="3" s="1"/>
  <c r="H187" i="3" s="1"/>
  <c r="H188" i="3" s="1"/>
  <c r="H189" i="3" s="1"/>
  <c r="H190" i="3" s="1"/>
  <c r="H191" i="3" s="1"/>
  <c r="H192" i="3" s="1"/>
  <c r="H193" i="3" s="1"/>
  <c r="H194" i="3" s="1"/>
  <c r="H195" i="3" s="1"/>
  <c r="H196" i="3" s="1"/>
  <c r="H197" i="3" s="1"/>
  <c r="H198" i="3" s="1"/>
  <c r="H199" i="3" s="1"/>
  <c r="H200" i="3" s="1"/>
  <c r="H201" i="3" s="1"/>
  <c r="H202" i="3" s="1"/>
  <c r="H203" i="3" s="1"/>
  <c r="H204" i="3" s="1"/>
  <c r="H205" i="3" s="1"/>
  <c r="H206" i="3" s="1"/>
  <c r="H207" i="3" s="1"/>
  <c r="H208" i="3" s="1"/>
  <c r="H209" i="3" s="1"/>
  <c r="H210" i="3" s="1"/>
  <c r="H211" i="3" s="1"/>
  <c r="H212" i="3" s="1"/>
  <c r="H213" i="3" s="1"/>
  <c r="H214" i="3" s="1"/>
  <c r="H215" i="3" s="1"/>
  <c r="H216" i="3" s="1"/>
  <c r="H217" i="3" s="1"/>
  <c r="H218" i="3" s="1"/>
  <c r="H219" i="3" s="1"/>
  <c r="H220" i="3" s="1"/>
  <c r="H221" i="3" s="1"/>
  <c r="H222" i="3" s="1"/>
  <c r="H223" i="3" s="1"/>
  <c r="H224" i="3" s="1"/>
  <c r="H225" i="3" s="1"/>
  <c r="H226" i="3" s="1"/>
  <c r="H227" i="3" s="1"/>
  <c r="H228" i="3" s="1"/>
  <c r="H229" i="3" s="1"/>
  <c r="H230" i="3" s="1"/>
  <c r="H231" i="3" s="1"/>
  <c r="H232" i="3" s="1"/>
  <c r="H233" i="3" s="1"/>
  <c r="H234" i="3" s="1"/>
  <c r="H235" i="3" s="1"/>
  <c r="H236" i="3" s="1"/>
  <c r="H237" i="3" s="1"/>
  <c r="H238" i="3" s="1"/>
  <c r="H239" i="3" s="1"/>
  <c r="H240" i="3" s="1"/>
  <c r="H241" i="3" s="1"/>
  <c r="H242" i="3" s="1"/>
  <c r="H243" i="3" s="1"/>
  <c r="H244" i="3" s="1"/>
  <c r="H245" i="3" s="1"/>
  <c r="H246" i="3" s="1"/>
  <c r="H247" i="3" s="1"/>
  <c r="H248" i="3" s="1"/>
  <c r="H249" i="3" s="1"/>
  <c r="H250" i="3" s="1"/>
  <c r="H251" i="3" s="1"/>
  <c r="H252" i="3" s="1"/>
  <c r="H253" i="3" s="1"/>
  <c r="H254" i="3" s="1"/>
  <c r="H255" i="3" s="1"/>
  <c r="H256" i="3" s="1"/>
  <c r="H257" i="3" s="1"/>
  <c r="H258" i="3" s="1"/>
  <c r="H259" i="3" s="1"/>
  <c r="H260" i="3" s="1"/>
  <c r="H261" i="3" s="1"/>
  <c r="H262" i="3" s="1"/>
  <c r="H263" i="3" s="1"/>
  <c r="H264" i="3" s="1"/>
  <c r="H265" i="3" s="1"/>
  <c r="D51" i="8"/>
  <c r="H51" i="8"/>
  <c r="J51" i="8" s="1"/>
  <c r="J56" i="8" s="1"/>
  <c r="K4" i="3"/>
  <c r="K5" i="3" s="1"/>
  <c r="K6" i="3" s="1"/>
  <c r="K7" i="3" s="1"/>
  <c r="K8" i="3" s="1"/>
  <c r="K9" i="3" s="1"/>
  <c r="K10" i="3" s="1"/>
  <c r="K11" i="3" s="1"/>
  <c r="K12" i="3" s="1"/>
  <c r="K13" i="3" s="1"/>
  <c r="K14" i="3" s="1"/>
  <c r="K15" i="3" s="1"/>
  <c r="K16" i="3" s="1"/>
  <c r="K17" i="3" s="1"/>
  <c r="K18" i="3" s="1"/>
  <c r="K19" i="3" s="1"/>
  <c r="K20" i="3" s="1"/>
  <c r="K21" i="3" s="1"/>
  <c r="K22" i="3" s="1"/>
  <c r="K23" i="3" s="1"/>
  <c r="K24" i="3" s="1"/>
  <c r="K25" i="3" s="1"/>
  <c r="K26" i="3" s="1"/>
  <c r="K27" i="3" s="1"/>
  <c r="K28" i="3" s="1"/>
  <c r="K29" i="3" s="1"/>
  <c r="K30" i="3" s="1"/>
  <c r="K31" i="3" s="1"/>
  <c r="K32" i="3" s="1"/>
  <c r="K33" i="3" s="1"/>
  <c r="K34" i="3" s="1"/>
  <c r="K35" i="3" s="1"/>
  <c r="K36" i="3" s="1"/>
  <c r="K37" i="3" s="1"/>
  <c r="K38" i="3" s="1"/>
  <c r="K39" i="3" s="1"/>
  <c r="K40" i="3" s="1"/>
  <c r="K41" i="3" s="1"/>
  <c r="K42" i="3" s="1"/>
  <c r="K43" i="3" s="1"/>
  <c r="K44" i="3" s="1"/>
  <c r="K45" i="3" s="1"/>
  <c r="K46" i="3" s="1"/>
  <c r="K47" i="3" s="1"/>
  <c r="K48" i="3" s="1"/>
  <c r="K49" i="3" s="1"/>
  <c r="K50" i="3" s="1"/>
  <c r="K51" i="3" s="1"/>
  <c r="K52" i="3" s="1"/>
  <c r="K53" i="3" s="1"/>
  <c r="K54" i="3" s="1"/>
  <c r="K55" i="3" s="1"/>
  <c r="K56" i="3" s="1"/>
  <c r="K57" i="3" s="1"/>
  <c r="K58" i="3" s="1"/>
  <c r="K59" i="3" s="1"/>
  <c r="K60" i="3" s="1"/>
  <c r="K61" i="3" s="1"/>
  <c r="K62" i="3" s="1"/>
  <c r="K63" i="3" s="1"/>
  <c r="K64" i="3" s="1"/>
  <c r="K65" i="3" s="1"/>
  <c r="K66" i="3" s="1"/>
  <c r="K67" i="3" s="1"/>
  <c r="K68" i="3" s="1"/>
  <c r="K69" i="3" s="1"/>
  <c r="K70" i="3" s="1"/>
  <c r="K71" i="3" s="1"/>
  <c r="K72" i="3" s="1"/>
  <c r="K73" i="3" s="1"/>
  <c r="K74" i="3" s="1"/>
  <c r="K75" i="3" s="1"/>
  <c r="K76" i="3" s="1"/>
  <c r="K77" i="3" s="1"/>
  <c r="K78" i="3" s="1"/>
  <c r="K79" i="3" s="1"/>
  <c r="K80" i="3" s="1"/>
  <c r="K81" i="3" s="1"/>
  <c r="K82" i="3" s="1"/>
  <c r="K83" i="3" s="1"/>
  <c r="K84" i="3" s="1"/>
  <c r="K85" i="3" s="1"/>
  <c r="K86" i="3" s="1"/>
  <c r="K87" i="3" s="1"/>
  <c r="K88" i="3" s="1"/>
  <c r="K89" i="3" s="1"/>
  <c r="K90" i="3" s="1"/>
  <c r="K91" i="3" s="1"/>
  <c r="K92" i="3" s="1"/>
  <c r="K93" i="3" s="1"/>
  <c r="K94" i="3" s="1"/>
  <c r="K95" i="3" s="1"/>
  <c r="K96" i="3" s="1"/>
  <c r="K97" i="3" s="1"/>
  <c r="K98" i="3" s="1"/>
  <c r="K99" i="3" s="1"/>
  <c r="K100" i="3" s="1"/>
  <c r="K101" i="3" s="1"/>
  <c r="K102" i="3" s="1"/>
  <c r="K103" i="3" s="1"/>
  <c r="K104" i="3" s="1"/>
  <c r="K105" i="3" s="1"/>
  <c r="K106" i="3" s="1"/>
  <c r="K107" i="3" s="1"/>
  <c r="K108" i="3" s="1"/>
  <c r="K109" i="3" s="1"/>
  <c r="K110" i="3" s="1"/>
  <c r="K111" i="3" s="1"/>
  <c r="K112" i="3" s="1"/>
  <c r="K113" i="3" s="1"/>
  <c r="K114" i="3" s="1"/>
  <c r="K115" i="3" s="1"/>
  <c r="K116" i="3" s="1"/>
  <c r="K117" i="3" s="1"/>
  <c r="K118" i="3" s="1"/>
  <c r="K119" i="3" s="1"/>
  <c r="K120" i="3" s="1"/>
  <c r="K121" i="3" s="1"/>
  <c r="K122" i="3" s="1"/>
  <c r="K123" i="3" s="1"/>
  <c r="K124" i="3" s="1"/>
  <c r="K125" i="3" s="1"/>
  <c r="K126" i="3" s="1"/>
  <c r="K127" i="3" s="1"/>
  <c r="K128" i="3" s="1"/>
  <c r="K129" i="3" s="1"/>
  <c r="K130" i="3" s="1"/>
  <c r="K131" i="3" s="1"/>
  <c r="K132" i="3" s="1"/>
  <c r="K133" i="3" s="1"/>
  <c r="K134" i="3" s="1"/>
  <c r="K135" i="3" s="1"/>
  <c r="K136" i="3" s="1"/>
  <c r="K137" i="3" s="1"/>
  <c r="K138" i="3" s="1"/>
  <c r="K139" i="3" s="1"/>
  <c r="K140" i="3" s="1"/>
  <c r="K141" i="3" s="1"/>
  <c r="K142" i="3" s="1"/>
  <c r="K143" i="3" s="1"/>
  <c r="K144" i="3" s="1"/>
  <c r="K145" i="3" s="1"/>
  <c r="K146" i="3" s="1"/>
  <c r="K147" i="3" s="1"/>
  <c r="K148" i="3" s="1"/>
  <c r="K149" i="3" s="1"/>
  <c r="K150" i="3" s="1"/>
  <c r="K151" i="3" s="1"/>
  <c r="K152" i="3" s="1"/>
  <c r="K153" i="3" s="1"/>
  <c r="K154" i="3" s="1"/>
  <c r="K155" i="3" s="1"/>
  <c r="K156" i="3" s="1"/>
  <c r="K157" i="3" s="1"/>
  <c r="K158" i="3" s="1"/>
  <c r="K159" i="3" s="1"/>
  <c r="K160" i="3" s="1"/>
  <c r="K161" i="3" s="1"/>
  <c r="K162" i="3" s="1"/>
  <c r="K163" i="3" s="1"/>
  <c r="K164" i="3" s="1"/>
  <c r="K165" i="3" s="1"/>
  <c r="K166" i="3" s="1"/>
  <c r="K167" i="3" s="1"/>
  <c r="K168" i="3" s="1"/>
  <c r="K169" i="3" s="1"/>
  <c r="K170" i="3" s="1"/>
  <c r="K171" i="3" s="1"/>
  <c r="K172" i="3" s="1"/>
  <c r="K173" i="3" s="1"/>
  <c r="K174" i="3" s="1"/>
  <c r="K175" i="3" s="1"/>
  <c r="K176" i="3" s="1"/>
  <c r="K177" i="3" s="1"/>
  <c r="K178" i="3" s="1"/>
  <c r="K179" i="3" s="1"/>
  <c r="K180" i="3" s="1"/>
  <c r="K181" i="3" s="1"/>
  <c r="K182" i="3" s="1"/>
  <c r="K183" i="3" s="1"/>
  <c r="K184" i="3" s="1"/>
  <c r="K185" i="3" s="1"/>
  <c r="K186" i="3" s="1"/>
  <c r="K187" i="3" s="1"/>
  <c r="K188" i="3" s="1"/>
  <c r="K189" i="3" s="1"/>
  <c r="K190" i="3" s="1"/>
  <c r="K191" i="3" s="1"/>
  <c r="K192" i="3" s="1"/>
  <c r="K193" i="3" s="1"/>
  <c r="K194" i="3" s="1"/>
  <c r="K195" i="3" s="1"/>
  <c r="K196" i="3" s="1"/>
  <c r="K197" i="3" s="1"/>
  <c r="K198" i="3" s="1"/>
  <c r="K199" i="3" s="1"/>
  <c r="K200" i="3" s="1"/>
  <c r="K201" i="3" s="1"/>
  <c r="K202" i="3" s="1"/>
  <c r="K203" i="3" s="1"/>
  <c r="K204" i="3" s="1"/>
  <c r="K205" i="3" s="1"/>
  <c r="K206" i="3" s="1"/>
  <c r="K207" i="3" s="1"/>
  <c r="K208" i="3" s="1"/>
  <c r="K209" i="3" s="1"/>
  <c r="K210" i="3" s="1"/>
  <c r="K211" i="3" s="1"/>
  <c r="K212" i="3" s="1"/>
  <c r="K213" i="3" s="1"/>
  <c r="K214" i="3" s="1"/>
  <c r="K215" i="3" s="1"/>
  <c r="K216" i="3" s="1"/>
  <c r="K217" i="3" s="1"/>
  <c r="K218" i="3" s="1"/>
  <c r="K219" i="3" s="1"/>
  <c r="K220" i="3" s="1"/>
  <c r="K221" i="3" s="1"/>
  <c r="K222" i="3" s="1"/>
  <c r="K223" i="3" s="1"/>
  <c r="K224" i="3" s="1"/>
  <c r="K225" i="3" s="1"/>
  <c r="K226" i="3" s="1"/>
  <c r="K227" i="3" s="1"/>
  <c r="K228" i="3" s="1"/>
  <c r="K229" i="3" s="1"/>
  <c r="K230" i="3" s="1"/>
  <c r="K231" i="3" s="1"/>
  <c r="K232" i="3" s="1"/>
  <c r="K233" i="3" s="1"/>
  <c r="K234" i="3" s="1"/>
  <c r="K235" i="3" s="1"/>
  <c r="K236" i="3" s="1"/>
  <c r="K237" i="3" s="1"/>
  <c r="K238" i="3" s="1"/>
  <c r="K239" i="3" s="1"/>
  <c r="K240" i="3" s="1"/>
  <c r="K241" i="3" s="1"/>
  <c r="K242" i="3" s="1"/>
  <c r="K243" i="3" s="1"/>
  <c r="K244" i="3" s="1"/>
  <c r="K245" i="3" s="1"/>
  <c r="K246" i="3" s="1"/>
  <c r="K247" i="3" s="1"/>
  <c r="K248" i="3" s="1"/>
  <c r="K249" i="3" s="1"/>
  <c r="K250" i="3" s="1"/>
  <c r="K251" i="3" s="1"/>
  <c r="K252" i="3" s="1"/>
  <c r="K253" i="3" s="1"/>
  <c r="K254" i="3" s="1"/>
  <c r="K255" i="3" s="1"/>
  <c r="K256" i="3" s="1"/>
  <c r="K257" i="3" s="1"/>
  <c r="K258" i="3" s="1"/>
  <c r="K259" i="3" s="1"/>
  <c r="K260" i="3" s="1"/>
  <c r="K261" i="3" s="1"/>
  <c r="D22" i="12"/>
  <c r="H22" i="12"/>
  <c r="J22" i="12" s="1"/>
  <c r="H29" i="17"/>
  <c r="J29" i="17" s="1"/>
  <c r="D29" i="17"/>
  <c r="AA4" i="3"/>
  <c r="AA5" i="3" s="1"/>
  <c r="AA6" i="3" s="1"/>
  <c r="AA7" i="3" s="1"/>
  <c r="AA8" i="3" s="1"/>
  <c r="AA9" i="3" s="1"/>
  <c r="AA10" i="3" s="1"/>
  <c r="AA11" i="3" s="1"/>
  <c r="AA12" i="3" s="1"/>
  <c r="AA13" i="3" s="1"/>
  <c r="AA14" i="3" s="1"/>
  <c r="AA15" i="3" s="1"/>
  <c r="AA16" i="3" s="1"/>
  <c r="AA17" i="3" s="1"/>
  <c r="AA18" i="3" s="1"/>
  <c r="AA19" i="3" s="1"/>
  <c r="AA20" i="3" s="1"/>
  <c r="AA21" i="3" s="1"/>
  <c r="AA22" i="3" s="1"/>
  <c r="AA23" i="3" s="1"/>
  <c r="AA24" i="3" s="1"/>
  <c r="AA25" i="3" s="1"/>
  <c r="AA26" i="3" s="1"/>
  <c r="AA27" i="3" s="1"/>
  <c r="AA28" i="3" s="1"/>
  <c r="AA29" i="3" s="1"/>
  <c r="AA30" i="3" s="1"/>
  <c r="AA31" i="3" s="1"/>
  <c r="AA32" i="3" s="1"/>
  <c r="AA33" i="3" s="1"/>
  <c r="AA34" i="3" s="1"/>
  <c r="AA35" i="3" s="1"/>
  <c r="AA36" i="3" s="1"/>
  <c r="AA37" i="3" s="1"/>
  <c r="AA38" i="3" s="1"/>
  <c r="AA39" i="3" s="1"/>
  <c r="AA40" i="3" s="1"/>
  <c r="AA41" i="3" s="1"/>
  <c r="AA42" i="3" s="1"/>
  <c r="AA43" i="3" s="1"/>
  <c r="AA44" i="3" s="1"/>
  <c r="AA45" i="3" s="1"/>
  <c r="AA46" i="3" s="1"/>
  <c r="AA47" i="3" s="1"/>
  <c r="AA48" i="3" s="1"/>
  <c r="AA49" i="3" s="1"/>
  <c r="AA50" i="3" s="1"/>
  <c r="AA51" i="3" s="1"/>
  <c r="AA52" i="3" s="1"/>
  <c r="AA53" i="3" s="1"/>
  <c r="AA54" i="3" s="1"/>
  <c r="AA55" i="3" s="1"/>
  <c r="AA56" i="3" s="1"/>
  <c r="AA57" i="3" s="1"/>
  <c r="AA58" i="3" s="1"/>
  <c r="AA59" i="3" s="1"/>
  <c r="AA60" i="3" s="1"/>
  <c r="AA61" i="3" s="1"/>
  <c r="AA62" i="3" s="1"/>
  <c r="AA63" i="3" s="1"/>
  <c r="AA64" i="3" s="1"/>
  <c r="AA65" i="3" s="1"/>
  <c r="AA66" i="3" s="1"/>
  <c r="AA67" i="3" s="1"/>
  <c r="AA68" i="3" s="1"/>
  <c r="AA69" i="3" s="1"/>
  <c r="AA70" i="3" s="1"/>
  <c r="AA71" i="3" s="1"/>
  <c r="AA72" i="3" s="1"/>
  <c r="AA73" i="3" s="1"/>
  <c r="AA74" i="3" s="1"/>
  <c r="AA75" i="3" s="1"/>
  <c r="AA76" i="3" s="1"/>
  <c r="AA77" i="3" s="1"/>
  <c r="AA78" i="3" s="1"/>
  <c r="AA79" i="3" s="1"/>
  <c r="AA80" i="3" s="1"/>
  <c r="AA81" i="3" s="1"/>
  <c r="AA82" i="3" s="1"/>
  <c r="AA83" i="3" s="1"/>
  <c r="AA84" i="3" s="1"/>
  <c r="AA85" i="3" s="1"/>
  <c r="AA86" i="3" s="1"/>
  <c r="AA87" i="3" s="1"/>
  <c r="AA88" i="3" s="1"/>
  <c r="AA89" i="3" s="1"/>
  <c r="AA90" i="3" s="1"/>
  <c r="AA91" i="3" s="1"/>
  <c r="AA92" i="3" s="1"/>
  <c r="AA93" i="3" s="1"/>
  <c r="AA94" i="3" s="1"/>
  <c r="AA95" i="3" s="1"/>
  <c r="AA96" i="3" s="1"/>
  <c r="AA97" i="3" s="1"/>
  <c r="AA98" i="3" s="1"/>
  <c r="AA99" i="3" s="1"/>
  <c r="AA100" i="3" s="1"/>
  <c r="AA101" i="3" s="1"/>
  <c r="AA102" i="3" s="1"/>
  <c r="AA103" i="3" s="1"/>
  <c r="AA104" i="3" s="1"/>
  <c r="AA105" i="3" s="1"/>
  <c r="AA106" i="3" s="1"/>
  <c r="AA107" i="3" s="1"/>
  <c r="AA108" i="3" s="1"/>
  <c r="AA109" i="3" s="1"/>
  <c r="AA110" i="3" s="1"/>
  <c r="AA111" i="3" s="1"/>
  <c r="AA112" i="3" s="1"/>
  <c r="AA113" i="3" s="1"/>
  <c r="AA114" i="3" s="1"/>
  <c r="AA115" i="3" s="1"/>
  <c r="AA116" i="3" s="1"/>
  <c r="AA117" i="3" s="1"/>
  <c r="AA118" i="3" s="1"/>
  <c r="AA119" i="3" s="1"/>
  <c r="AA120" i="3" s="1"/>
  <c r="AA121" i="3" s="1"/>
  <c r="AA122" i="3" s="1"/>
  <c r="AA123" i="3" s="1"/>
  <c r="AA124" i="3" s="1"/>
  <c r="AA125" i="3" s="1"/>
  <c r="AA126" i="3" s="1"/>
  <c r="AA127" i="3" s="1"/>
  <c r="AA128" i="3" s="1"/>
  <c r="AA129" i="3" s="1"/>
  <c r="AA130" i="3" s="1"/>
  <c r="AA131" i="3" s="1"/>
  <c r="AA132" i="3" s="1"/>
  <c r="AA133" i="3" s="1"/>
  <c r="AA134" i="3" s="1"/>
  <c r="AA135" i="3" s="1"/>
  <c r="AA136" i="3" s="1"/>
  <c r="AA137" i="3" s="1"/>
  <c r="AA138" i="3" s="1"/>
  <c r="AA139" i="3" s="1"/>
  <c r="AA140" i="3" s="1"/>
  <c r="AA141" i="3" s="1"/>
  <c r="AA142" i="3" s="1"/>
  <c r="AA143" i="3" s="1"/>
  <c r="AA144" i="3" s="1"/>
  <c r="AA145" i="3" s="1"/>
  <c r="AA146" i="3" s="1"/>
  <c r="AA147" i="3" s="1"/>
  <c r="AA148" i="3" s="1"/>
  <c r="AA149" i="3" s="1"/>
  <c r="AA150" i="3" s="1"/>
  <c r="AA151" i="3" s="1"/>
  <c r="AA152" i="3" s="1"/>
  <c r="AA153" i="3" s="1"/>
  <c r="AA154" i="3" s="1"/>
  <c r="AA155" i="3" s="1"/>
  <c r="AA156" i="3" s="1"/>
  <c r="AA157" i="3" s="1"/>
  <c r="AA158" i="3" s="1"/>
  <c r="AA159" i="3" s="1"/>
  <c r="AA160" i="3" s="1"/>
  <c r="AA161" i="3" s="1"/>
  <c r="AA162" i="3" s="1"/>
  <c r="AA163" i="3" s="1"/>
  <c r="AA164" i="3" s="1"/>
  <c r="AA165" i="3" s="1"/>
  <c r="AA166" i="3" s="1"/>
  <c r="AA167" i="3" s="1"/>
  <c r="AA168" i="3" s="1"/>
  <c r="AA169" i="3" s="1"/>
  <c r="AA170" i="3" s="1"/>
  <c r="AA171" i="3" s="1"/>
  <c r="AA172" i="3" s="1"/>
  <c r="AA173" i="3" s="1"/>
  <c r="AA174" i="3" s="1"/>
  <c r="AA175" i="3" s="1"/>
  <c r="AA176" i="3" s="1"/>
  <c r="AA177" i="3" s="1"/>
  <c r="AA178" i="3" s="1"/>
  <c r="AA179" i="3" s="1"/>
  <c r="AA180" i="3" s="1"/>
  <c r="AA181" i="3" s="1"/>
  <c r="AA182" i="3" s="1"/>
  <c r="AA183" i="3" s="1"/>
  <c r="AA184" i="3" s="1"/>
  <c r="AA185" i="3" s="1"/>
  <c r="AA186" i="3" s="1"/>
  <c r="AA187" i="3" s="1"/>
  <c r="AA188" i="3" s="1"/>
  <c r="AA189" i="3" s="1"/>
  <c r="AA190" i="3" s="1"/>
  <c r="AA191" i="3" s="1"/>
  <c r="AA192" i="3" s="1"/>
  <c r="AA193" i="3" s="1"/>
  <c r="AA194" i="3" s="1"/>
  <c r="AA195" i="3" s="1"/>
  <c r="AA196" i="3" s="1"/>
  <c r="AA197" i="3" s="1"/>
  <c r="AA198" i="3" s="1"/>
  <c r="AA199" i="3" s="1"/>
  <c r="AA200" i="3" s="1"/>
  <c r="AA201" i="3" s="1"/>
  <c r="AA202" i="3" s="1"/>
  <c r="AA203" i="3" s="1"/>
  <c r="AA204" i="3" s="1"/>
  <c r="AA205" i="3" s="1"/>
  <c r="AA206" i="3" s="1"/>
  <c r="AA207" i="3" s="1"/>
  <c r="AA208" i="3" s="1"/>
  <c r="AA209" i="3" s="1"/>
  <c r="AA210" i="3" s="1"/>
  <c r="AA211" i="3" s="1"/>
  <c r="AA212" i="3" s="1"/>
  <c r="AA213" i="3" s="1"/>
  <c r="AA214" i="3" s="1"/>
  <c r="AA215" i="3" s="1"/>
  <c r="AA216" i="3" s="1"/>
  <c r="AA217" i="3" s="1"/>
  <c r="AA218" i="3" s="1"/>
  <c r="AA219" i="3" s="1"/>
  <c r="AA220" i="3" s="1"/>
  <c r="AA221" i="3" s="1"/>
  <c r="AA222" i="3" s="1"/>
  <c r="AA223" i="3" s="1"/>
  <c r="AA224" i="3" s="1"/>
  <c r="AA225" i="3" s="1"/>
  <c r="AA226" i="3" s="1"/>
  <c r="AA227" i="3" s="1"/>
  <c r="AA228" i="3" s="1"/>
  <c r="AA229" i="3" s="1"/>
  <c r="AA230" i="3" s="1"/>
  <c r="AA231" i="3" s="1"/>
  <c r="AA232" i="3" s="1"/>
  <c r="AA233" i="3" s="1"/>
  <c r="AA234" i="3" s="1"/>
  <c r="AA235" i="3" s="1"/>
  <c r="AA236" i="3" s="1"/>
  <c r="AA237" i="3" s="1"/>
  <c r="AA238" i="3" s="1"/>
  <c r="AA239" i="3" s="1"/>
  <c r="AA240" i="3" s="1"/>
  <c r="AA241" i="3" s="1"/>
  <c r="AA242" i="3" s="1"/>
  <c r="AA243" i="3" s="1"/>
  <c r="AA244" i="3" s="1"/>
  <c r="AA245" i="3" s="1"/>
  <c r="AA246" i="3" s="1"/>
  <c r="AA247" i="3" s="1"/>
  <c r="AA248" i="3" s="1"/>
  <c r="AA249" i="3" s="1"/>
  <c r="AA250" i="3" s="1"/>
  <c r="AA251" i="3" s="1"/>
  <c r="AA252" i="3" s="1"/>
  <c r="AA253" i="3" s="1"/>
  <c r="AA254" i="3" s="1"/>
  <c r="AA255" i="3" s="1"/>
  <c r="AA256" i="3" s="1"/>
  <c r="AA257" i="3" s="1"/>
  <c r="AA258" i="3" s="1"/>
  <c r="AA259" i="3" s="1"/>
  <c r="AA260" i="3" s="1"/>
  <c r="AA261" i="3" s="1"/>
  <c r="AA262" i="3" s="1"/>
  <c r="AA263" i="3" s="1"/>
  <c r="AA264" i="3" s="1"/>
  <c r="AA265" i="3" s="1"/>
  <c r="AA266" i="3" s="1"/>
  <c r="AA267" i="3" s="1"/>
  <c r="AA268" i="3" s="1"/>
  <c r="AA269" i="3" s="1"/>
  <c r="AA270" i="3" s="1"/>
  <c r="AA271" i="3" s="1"/>
  <c r="AA272" i="3" s="1"/>
  <c r="AA273" i="3" s="1"/>
  <c r="AA274" i="3" s="1"/>
  <c r="AA275" i="3" s="1"/>
  <c r="AA276" i="3" s="1"/>
  <c r="AA277" i="3" s="1"/>
  <c r="AA278" i="3" s="1"/>
  <c r="AA279" i="3" s="1"/>
  <c r="AA280" i="3" s="1"/>
  <c r="H17" i="28"/>
  <c r="J17" i="28" s="1"/>
  <c r="J26" i="28" s="1"/>
  <c r="D17" i="28"/>
  <c r="R4" i="3"/>
  <c r="R5" i="3" s="1"/>
  <c r="R6" i="3" s="1"/>
  <c r="R7" i="3" s="1"/>
  <c r="R8" i="3" s="1"/>
  <c r="R9" i="3" s="1"/>
  <c r="R10" i="3" s="1"/>
  <c r="R11" i="3" s="1"/>
  <c r="R12" i="3" s="1"/>
  <c r="R13" i="3" s="1"/>
  <c r="R14" i="3" s="1"/>
  <c r="R15" i="3" s="1"/>
  <c r="R16" i="3" s="1"/>
  <c r="R17" i="3" s="1"/>
  <c r="R18" i="3" s="1"/>
  <c r="R19" i="3" s="1"/>
  <c r="R20" i="3" s="1"/>
  <c r="R21" i="3" s="1"/>
  <c r="R22" i="3" s="1"/>
  <c r="R23" i="3" s="1"/>
  <c r="R24" i="3" s="1"/>
  <c r="R25" i="3" s="1"/>
  <c r="R26" i="3" s="1"/>
  <c r="R27" i="3" s="1"/>
  <c r="R28" i="3" s="1"/>
  <c r="R29" i="3" s="1"/>
  <c r="R30" i="3" s="1"/>
  <c r="R31" i="3" s="1"/>
  <c r="R32" i="3" s="1"/>
  <c r="R33" i="3" s="1"/>
  <c r="R34" i="3" s="1"/>
  <c r="R35" i="3" s="1"/>
  <c r="R36" i="3" s="1"/>
  <c r="R37" i="3" s="1"/>
  <c r="R38" i="3" s="1"/>
  <c r="R39" i="3" s="1"/>
  <c r="R40" i="3" s="1"/>
  <c r="R41" i="3" s="1"/>
  <c r="R42" i="3" s="1"/>
  <c r="R43" i="3" s="1"/>
  <c r="R44" i="3" s="1"/>
  <c r="R45" i="3" s="1"/>
  <c r="R46" i="3" s="1"/>
  <c r="R47" i="3" s="1"/>
  <c r="R48" i="3" s="1"/>
  <c r="R49" i="3" s="1"/>
  <c r="R50" i="3" s="1"/>
  <c r="R51" i="3" s="1"/>
  <c r="R52" i="3" s="1"/>
  <c r="R53" i="3" s="1"/>
  <c r="R54" i="3" s="1"/>
  <c r="R55" i="3" s="1"/>
  <c r="R56" i="3" s="1"/>
  <c r="R57" i="3" s="1"/>
  <c r="R58" i="3" s="1"/>
  <c r="R59" i="3" s="1"/>
  <c r="R60" i="3" s="1"/>
  <c r="R61" i="3" s="1"/>
  <c r="R62" i="3" s="1"/>
  <c r="R63" i="3" s="1"/>
  <c r="R64" i="3" s="1"/>
  <c r="R65" i="3" s="1"/>
  <c r="R66" i="3" s="1"/>
  <c r="R67" i="3" s="1"/>
  <c r="R68" i="3" s="1"/>
  <c r="R69" i="3" s="1"/>
  <c r="R70" i="3" s="1"/>
  <c r="R71" i="3" s="1"/>
  <c r="R72" i="3" s="1"/>
  <c r="R73" i="3" s="1"/>
  <c r="R74" i="3" s="1"/>
  <c r="R75" i="3" s="1"/>
  <c r="R76" i="3" s="1"/>
  <c r="R77" i="3" s="1"/>
  <c r="R78" i="3" s="1"/>
  <c r="R79" i="3" s="1"/>
  <c r="R80" i="3" s="1"/>
  <c r="R81" i="3" s="1"/>
  <c r="R82" i="3" s="1"/>
  <c r="R83" i="3" s="1"/>
  <c r="R84" i="3" s="1"/>
  <c r="R85" i="3" s="1"/>
  <c r="R86" i="3" s="1"/>
  <c r="R87" i="3" s="1"/>
  <c r="R88" i="3" s="1"/>
  <c r="R89" i="3" s="1"/>
  <c r="R90" i="3" s="1"/>
  <c r="R91" i="3" s="1"/>
  <c r="R92" i="3" s="1"/>
  <c r="R93" i="3" s="1"/>
  <c r="R94" i="3" s="1"/>
  <c r="R95" i="3" s="1"/>
  <c r="R96" i="3" s="1"/>
  <c r="R97" i="3" s="1"/>
  <c r="R98" i="3" s="1"/>
  <c r="R99" i="3" s="1"/>
  <c r="R100" i="3" s="1"/>
  <c r="R101" i="3" s="1"/>
  <c r="R102" i="3" s="1"/>
  <c r="R103" i="3" s="1"/>
  <c r="R104" i="3" s="1"/>
  <c r="R105" i="3" s="1"/>
  <c r="R106" i="3" s="1"/>
  <c r="R107" i="3" s="1"/>
  <c r="R108" i="3" s="1"/>
  <c r="R109" i="3" s="1"/>
  <c r="R110" i="3" s="1"/>
  <c r="R111" i="3" s="1"/>
  <c r="R112" i="3" s="1"/>
  <c r="R113" i="3" s="1"/>
  <c r="R114" i="3" s="1"/>
  <c r="R115" i="3" s="1"/>
  <c r="R116" i="3" s="1"/>
  <c r="R117" i="3" s="1"/>
  <c r="R118" i="3" s="1"/>
  <c r="R119" i="3" s="1"/>
  <c r="R120" i="3" s="1"/>
  <c r="R121" i="3" s="1"/>
  <c r="R122" i="3" s="1"/>
  <c r="R123" i="3" s="1"/>
  <c r="R124" i="3" s="1"/>
  <c r="R125" i="3" s="1"/>
  <c r="R126" i="3" s="1"/>
  <c r="R127" i="3" s="1"/>
  <c r="R128" i="3" s="1"/>
  <c r="R129" i="3" s="1"/>
  <c r="R130" i="3" s="1"/>
  <c r="R131" i="3" s="1"/>
  <c r="R132" i="3" s="1"/>
  <c r="R133" i="3" s="1"/>
  <c r="R134" i="3" s="1"/>
  <c r="R135" i="3" s="1"/>
  <c r="R136" i="3" s="1"/>
  <c r="R137" i="3" s="1"/>
  <c r="R138" i="3" s="1"/>
  <c r="R139" i="3" s="1"/>
  <c r="R140" i="3" s="1"/>
  <c r="R141" i="3" s="1"/>
  <c r="R142" i="3" s="1"/>
  <c r="R143" i="3" s="1"/>
  <c r="R144" i="3" s="1"/>
  <c r="R145" i="3" s="1"/>
  <c r="R146" i="3" s="1"/>
  <c r="R147" i="3" s="1"/>
  <c r="R148" i="3" s="1"/>
  <c r="R149" i="3" s="1"/>
  <c r="R150" i="3" s="1"/>
  <c r="R151" i="3" s="1"/>
  <c r="R152" i="3" s="1"/>
  <c r="R153" i="3" s="1"/>
  <c r="R154" i="3" s="1"/>
  <c r="R155" i="3" s="1"/>
  <c r="R156" i="3" s="1"/>
  <c r="R157" i="3" s="1"/>
  <c r="R158" i="3" s="1"/>
  <c r="R159" i="3" s="1"/>
  <c r="R160" i="3" s="1"/>
  <c r="R161" i="3" s="1"/>
  <c r="R162" i="3" s="1"/>
  <c r="R163" i="3" s="1"/>
  <c r="R164" i="3" s="1"/>
  <c r="R165" i="3" s="1"/>
  <c r="R166" i="3" s="1"/>
  <c r="R167" i="3" s="1"/>
  <c r="R168" i="3" s="1"/>
  <c r="R169" i="3" s="1"/>
  <c r="R170" i="3" s="1"/>
  <c r="R171" i="3" s="1"/>
  <c r="R172" i="3" s="1"/>
  <c r="R173" i="3" s="1"/>
  <c r="R174" i="3" s="1"/>
  <c r="R175" i="3" s="1"/>
  <c r="R176" i="3" s="1"/>
  <c r="R177" i="3" s="1"/>
  <c r="R178" i="3" s="1"/>
  <c r="R179" i="3" s="1"/>
  <c r="R180" i="3" s="1"/>
  <c r="R181" i="3" s="1"/>
  <c r="R182" i="3" s="1"/>
  <c r="R183" i="3" s="1"/>
  <c r="R184" i="3" s="1"/>
  <c r="R185" i="3" s="1"/>
  <c r="R186" i="3" s="1"/>
  <c r="R187" i="3" s="1"/>
  <c r="R188" i="3" s="1"/>
  <c r="R189" i="3" s="1"/>
  <c r="R190" i="3" s="1"/>
  <c r="R191" i="3" s="1"/>
  <c r="R192" i="3" s="1"/>
  <c r="R193" i="3" s="1"/>
  <c r="R194" i="3" s="1"/>
  <c r="R195" i="3" s="1"/>
  <c r="R196" i="3" s="1"/>
  <c r="R197" i="3" s="1"/>
  <c r="R198" i="3" s="1"/>
  <c r="R199" i="3" s="1"/>
  <c r="R200" i="3" s="1"/>
  <c r="R201" i="3" s="1"/>
  <c r="R202" i="3" s="1"/>
  <c r="R203" i="3" s="1"/>
  <c r="R204" i="3" s="1"/>
  <c r="R205" i="3" s="1"/>
  <c r="R206" i="3" s="1"/>
  <c r="R207" i="3" s="1"/>
  <c r="R208" i="3" s="1"/>
  <c r="R209" i="3" s="1"/>
  <c r="R210" i="3" s="1"/>
  <c r="R211" i="3" s="1"/>
  <c r="R212" i="3" s="1"/>
  <c r="R213" i="3" s="1"/>
  <c r="R214" i="3" s="1"/>
  <c r="R215" i="3" s="1"/>
  <c r="R216" i="3" s="1"/>
  <c r="R217" i="3" s="1"/>
  <c r="R218" i="3" s="1"/>
  <c r="R219" i="3" s="1"/>
  <c r="R220" i="3" s="1"/>
  <c r="R221" i="3" s="1"/>
  <c r="R222" i="3" s="1"/>
  <c r="R223" i="3" s="1"/>
  <c r="R224" i="3" s="1"/>
  <c r="R225" i="3" s="1"/>
  <c r="R226" i="3" s="1"/>
  <c r="R227" i="3" s="1"/>
  <c r="R228" i="3" s="1"/>
  <c r="R229" i="3" s="1"/>
  <c r="R230" i="3" s="1"/>
  <c r="R231" i="3" s="1"/>
  <c r="R232" i="3" s="1"/>
  <c r="R233" i="3" s="1"/>
  <c r="R234" i="3" s="1"/>
  <c r="R235" i="3" s="1"/>
  <c r="R236" i="3" s="1"/>
  <c r="R237" i="3" s="1"/>
  <c r="R238" i="3" s="1"/>
  <c r="R239" i="3" s="1"/>
  <c r="R240" i="3" s="1"/>
  <c r="R241" i="3" s="1"/>
  <c r="R242" i="3" s="1"/>
  <c r="R243" i="3" s="1"/>
  <c r="R244" i="3" s="1"/>
  <c r="R245" i="3" s="1"/>
  <c r="R246" i="3" s="1"/>
  <c r="R247" i="3" s="1"/>
  <c r="R248" i="3" s="1"/>
  <c r="R249" i="3" s="1"/>
  <c r="R250" i="3" s="1"/>
  <c r="R251" i="3" s="1"/>
  <c r="R252" i="3" s="1"/>
  <c r="R253" i="3" s="1"/>
  <c r="R254" i="3" s="1"/>
  <c r="R255" i="3" s="1"/>
  <c r="R256" i="3" s="1"/>
  <c r="R257" i="3" s="1"/>
  <c r="R258" i="3" s="1"/>
  <c r="R259" i="3" s="1"/>
  <c r="R260" i="3" s="1"/>
  <c r="R261" i="3" s="1"/>
  <c r="R262" i="3" s="1"/>
  <c r="R263" i="3" s="1"/>
  <c r="R264" i="3" s="1"/>
  <c r="R265" i="3" s="1"/>
  <c r="R266" i="3" s="1"/>
  <c r="R267" i="3" s="1"/>
  <c r="R268" i="3" s="1"/>
  <c r="R269" i="3" s="1"/>
  <c r="R270" i="3" s="1"/>
  <c r="R271" i="3" s="1"/>
  <c r="R272" i="3" s="1"/>
  <c r="R273" i="3" s="1"/>
  <c r="R274" i="3" s="1"/>
  <c r="R275" i="3" s="1"/>
  <c r="R276" i="3" s="1"/>
  <c r="R277" i="3" s="1"/>
  <c r="R278" i="3" s="1"/>
  <c r="R279" i="3" s="1"/>
  <c r="R280" i="3" s="1"/>
  <c r="T4" i="3"/>
  <c r="T5" i="3" s="1"/>
  <c r="T6" i="3" s="1"/>
  <c r="T7" i="3" s="1"/>
  <c r="T8" i="3" s="1"/>
  <c r="T9" i="3" s="1"/>
  <c r="T10" i="3" s="1"/>
  <c r="T11" i="3" s="1"/>
  <c r="T12" i="3" s="1"/>
  <c r="T13" i="3" s="1"/>
  <c r="T14" i="3" s="1"/>
  <c r="T15" i="3" s="1"/>
  <c r="T16" i="3" s="1"/>
  <c r="T17" i="3" s="1"/>
  <c r="T18" i="3" s="1"/>
  <c r="T19" i="3" s="1"/>
  <c r="T20" i="3" s="1"/>
  <c r="T21" i="3" s="1"/>
  <c r="T22" i="3" s="1"/>
  <c r="T23" i="3" s="1"/>
  <c r="T24" i="3" s="1"/>
  <c r="T25" i="3" s="1"/>
  <c r="T26" i="3" s="1"/>
  <c r="T27" i="3" s="1"/>
  <c r="T28" i="3" s="1"/>
  <c r="T29" i="3" s="1"/>
  <c r="T30" i="3" s="1"/>
  <c r="T31" i="3" s="1"/>
  <c r="T32" i="3" s="1"/>
  <c r="T33" i="3" s="1"/>
  <c r="T34" i="3" s="1"/>
  <c r="T35" i="3" s="1"/>
  <c r="T36" i="3" s="1"/>
  <c r="T37" i="3" s="1"/>
  <c r="T38" i="3" s="1"/>
  <c r="T39" i="3" s="1"/>
  <c r="T40" i="3" s="1"/>
  <c r="T41" i="3" s="1"/>
  <c r="T42" i="3" s="1"/>
  <c r="T43" i="3" s="1"/>
  <c r="T44" i="3" s="1"/>
  <c r="T45" i="3" s="1"/>
  <c r="T46" i="3" s="1"/>
  <c r="T47" i="3" s="1"/>
  <c r="T48" i="3" s="1"/>
  <c r="T49" i="3" s="1"/>
  <c r="T50" i="3" s="1"/>
  <c r="T51" i="3" s="1"/>
  <c r="T52" i="3" s="1"/>
  <c r="T53" i="3" s="1"/>
  <c r="T54" i="3" s="1"/>
  <c r="T55" i="3" s="1"/>
  <c r="T56" i="3" s="1"/>
  <c r="T57" i="3" s="1"/>
  <c r="T58" i="3" s="1"/>
  <c r="T59" i="3" s="1"/>
  <c r="T60" i="3" s="1"/>
  <c r="T61" i="3" s="1"/>
  <c r="T62" i="3" s="1"/>
  <c r="T63" i="3" s="1"/>
  <c r="T64" i="3" s="1"/>
  <c r="T65" i="3" s="1"/>
  <c r="T66" i="3" s="1"/>
  <c r="T67" i="3" s="1"/>
  <c r="T68" i="3" s="1"/>
  <c r="T69" i="3" s="1"/>
  <c r="T70" i="3" s="1"/>
  <c r="T71" i="3" s="1"/>
  <c r="T72" i="3" s="1"/>
  <c r="T73" i="3" s="1"/>
  <c r="T74" i="3" s="1"/>
  <c r="T75" i="3" s="1"/>
  <c r="T76" i="3" s="1"/>
  <c r="T77" i="3" s="1"/>
  <c r="T78" i="3" s="1"/>
  <c r="T79" i="3" s="1"/>
  <c r="T80" i="3" s="1"/>
  <c r="T81" i="3" s="1"/>
  <c r="T82" i="3" s="1"/>
  <c r="T83" i="3" s="1"/>
  <c r="T84" i="3" s="1"/>
  <c r="T85" i="3" s="1"/>
  <c r="T86" i="3" s="1"/>
  <c r="T87" i="3" s="1"/>
  <c r="T88" i="3" s="1"/>
  <c r="T89" i="3" s="1"/>
  <c r="T90" i="3" s="1"/>
  <c r="T91" i="3" s="1"/>
  <c r="T92" i="3" s="1"/>
  <c r="T93" i="3" s="1"/>
  <c r="T94" i="3" s="1"/>
  <c r="T95" i="3" s="1"/>
  <c r="T96" i="3" s="1"/>
  <c r="T97" i="3" s="1"/>
  <c r="T98" i="3" s="1"/>
  <c r="T99" i="3" s="1"/>
  <c r="T100" i="3" s="1"/>
  <c r="T101" i="3" s="1"/>
  <c r="T102" i="3" s="1"/>
  <c r="T103" i="3" s="1"/>
  <c r="T104" i="3" s="1"/>
  <c r="T105" i="3" s="1"/>
  <c r="T106" i="3" s="1"/>
  <c r="T107" i="3" s="1"/>
  <c r="T108" i="3" s="1"/>
  <c r="T109" i="3" s="1"/>
  <c r="T110" i="3" s="1"/>
  <c r="T111" i="3" s="1"/>
  <c r="T112" i="3" s="1"/>
  <c r="T113" i="3" s="1"/>
  <c r="T114" i="3" s="1"/>
  <c r="T115" i="3" s="1"/>
  <c r="T116" i="3" s="1"/>
  <c r="T117" i="3" s="1"/>
  <c r="T118" i="3" s="1"/>
  <c r="T119" i="3" s="1"/>
  <c r="T120" i="3" s="1"/>
  <c r="T121" i="3" s="1"/>
  <c r="T122" i="3" s="1"/>
  <c r="T123" i="3" s="1"/>
  <c r="T124" i="3" s="1"/>
  <c r="T125" i="3" s="1"/>
  <c r="T126" i="3" s="1"/>
  <c r="T127" i="3" s="1"/>
  <c r="T128" i="3" s="1"/>
  <c r="T129" i="3" s="1"/>
  <c r="T130" i="3" s="1"/>
  <c r="T131" i="3" s="1"/>
  <c r="T132" i="3" s="1"/>
  <c r="T133" i="3" s="1"/>
  <c r="T134" i="3" s="1"/>
  <c r="T135" i="3" s="1"/>
  <c r="T136" i="3" s="1"/>
  <c r="T137" i="3" s="1"/>
  <c r="T138" i="3" s="1"/>
  <c r="T139" i="3" s="1"/>
  <c r="T140" i="3" s="1"/>
  <c r="T141" i="3" s="1"/>
  <c r="T142" i="3" s="1"/>
  <c r="T143" i="3" s="1"/>
  <c r="T144" i="3" s="1"/>
  <c r="T145" i="3" s="1"/>
  <c r="T146" i="3" s="1"/>
  <c r="T147" i="3" s="1"/>
  <c r="T148" i="3" s="1"/>
  <c r="T149" i="3" s="1"/>
  <c r="T150" i="3" s="1"/>
  <c r="T151" i="3" s="1"/>
  <c r="T152" i="3" s="1"/>
  <c r="T153" i="3" s="1"/>
  <c r="T154" i="3" s="1"/>
  <c r="T155" i="3" s="1"/>
  <c r="T156" i="3" s="1"/>
  <c r="T157" i="3" s="1"/>
  <c r="T158" i="3" s="1"/>
  <c r="T159" i="3" s="1"/>
  <c r="T160" i="3" s="1"/>
  <c r="T161" i="3" s="1"/>
  <c r="T162" i="3" s="1"/>
  <c r="T163" i="3" s="1"/>
  <c r="T164" i="3" s="1"/>
  <c r="T165" i="3" s="1"/>
  <c r="T166" i="3" s="1"/>
  <c r="T167" i="3" s="1"/>
  <c r="T168" i="3" s="1"/>
  <c r="T169" i="3" s="1"/>
  <c r="T170" i="3" s="1"/>
  <c r="T171" i="3" s="1"/>
  <c r="T172" i="3" s="1"/>
  <c r="T173" i="3" s="1"/>
  <c r="T174" i="3" s="1"/>
  <c r="T175" i="3" s="1"/>
  <c r="T176" i="3" s="1"/>
  <c r="T177" i="3" s="1"/>
  <c r="T178" i="3" s="1"/>
  <c r="T179" i="3" s="1"/>
  <c r="T180" i="3" s="1"/>
  <c r="T181" i="3" s="1"/>
  <c r="T182" i="3" s="1"/>
  <c r="T183" i="3" s="1"/>
  <c r="T184" i="3" s="1"/>
  <c r="T185" i="3" s="1"/>
  <c r="T186" i="3" s="1"/>
  <c r="T187" i="3" s="1"/>
  <c r="T188" i="3" s="1"/>
  <c r="T189" i="3" s="1"/>
  <c r="T190" i="3" s="1"/>
  <c r="T191" i="3" s="1"/>
  <c r="T192" i="3" s="1"/>
  <c r="T193" i="3" s="1"/>
  <c r="T194" i="3" s="1"/>
  <c r="T195" i="3" s="1"/>
  <c r="T196" i="3" s="1"/>
  <c r="T197" i="3" s="1"/>
  <c r="T198" i="3" s="1"/>
  <c r="T199" i="3" s="1"/>
  <c r="T200" i="3" s="1"/>
  <c r="T201" i="3" s="1"/>
  <c r="T202" i="3" s="1"/>
  <c r="T203" i="3" s="1"/>
  <c r="T204" i="3" s="1"/>
  <c r="T205" i="3" s="1"/>
  <c r="T206" i="3" s="1"/>
  <c r="T207" i="3" s="1"/>
  <c r="T208" i="3" s="1"/>
  <c r="T209" i="3" s="1"/>
  <c r="T210" i="3" s="1"/>
  <c r="T211" i="3" s="1"/>
  <c r="T212" i="3" s="1"/>
  <c r="T213" i="3" s="1"/>
  <c r="T214" i="3" s="1"/>
  <c r="T215" i="3" s="1"/>
  <c r="T216" i="3" s="1"/>
  <c r="T217" i="3" s="1"/>
  <c r="T218" i="3" s="1"/>
  <c r="T219" i="3" s="1"/>
  <c r="T220" i="3" s="1"/>
  <c r="T221" i="3" s="1"/>
  <c r="T222" i="3" s="1"/>
  <c r="T223" i="3" s="1"/>
  <c r="T224" i="3" s="1"/>
  <c r="T225" i="3" s="1"/>
  <c r="T226" i="3" s="1"/>
  <c r="T227" i="3" s="1"/>
  <c r="T228" i="3" s="1"/>
  <c r="T229" i="3" s="1"/>
  <c r="T230" i="3" s="1"/>
  <c r="T231" i="3" s="1"/>
  <c r="T232" i="3" s="1"/>
  <c r="T233" i="3" s="1"/>
  <c r="T234" i="3" s="1"/>
  <c r="T235" i="3" s="1"/>
  <c r="T236" i="3" s="1"/>
  <c r="T237" i="3" s="1"/>
  <c r="T238" i="3" s="1"/>
  <c r="T239" i="3" s="1"/>
  <c r="T240" i="3" s="1"/>
  <c r="T241" i="3" s="1"/>
  <c r="T242" i="3" s="1"/>
  <c r="T243" i="3" s="1"/>
  <c r="T244" i="3" s="1"/>
  <c r="T245" i="3" s="1"/>
  <c r="T246" i="3" s="1"/>
  <c r="T247" i="3" s="1"/>
  <c r="T248" i="3" s="1"/>
  <c r="T249" i="3" s="1"/>
  <c r="T250" i="3" s="1"/>
  <c r="T251" i="3" s="1"/>
  <c r="T252" i="3" s="1"/>
  <c r="T253" i="3" s="1"/>
  <c r="T254" i="3" s="1"/>
  <c r="T255" i="3" s="1"/>
  <c r="T256" i="3" s="1"/>
  <c r="T257" i="3" s="1"/>
  <c r="T258" i="3" s="1"/>
  <c r="T259" i="3" s="1"/>
  <c r="T260" i="3" s="1"/>
  <c r="T261" i="3" s="1"/>
  <c r="T262" i="3" s="1"/>
  <c r="T263" i="3" s="1"/>
  <c r="T264" i="3" s="1"/>
  <c r="T265" i="3" s="1"/>
  <c r="T266" i="3" s="1"/>
  <c r="T267" i="3" s="1"/>
  <c r="T268" i="3" s="1"/>
  <c r="T269" i="3" s="1"/>
  <c r="T270" i="3" s="1"/>
  <c r="T271" i="3" s="1"/>
  <c r="T272" i="3" s="1"/>
  <c r="T273" i="3" s="1"/>
  <c r="T274" i="3" s="1"/>
  <c r="T275" i="3" s="1"/>
  <c r="T276" i="3" s="1"/>
  <c r="T277" i="3" s="1"/>
  <c r="T278" i="3" s="1"/>
  <c r="T279" i="3" s="1"/>
  <c r="T280" i="3" s="1"/>
  <c r="H26" i="25"/>
  <c r="J26" i="25" s="1"/>
  <c r="J31" i="25" s="1"/>
  <c r="D26" i="25"/>
  <c r="H22" i="27"/>
  <c r="J22" i="27" s="1"/>
  <c r="J24" i="27" s="1"/>
  <c r="D22" i="27"/>
  <c r="D41" i="32"/>
  <c r="H41" i="32"/>
  <c r="J41" i="32" s="1"/>
  <c r="M4" i="3"/>
  <c r="M5" i="3" s="1"/>
  <c r="M6" i="3" s="1"/>
  <c r="M7" i="3" s="1"/>
  <c r="M8" i="3" s="1"/>
  <c r="M9" i="3" s="1"/>
  <c r="M10" i="3" s="1"/>
  <c r="M11" i="3" s="1"/>
  <c r="M12" i="3" s="1"/>
  <c r="M13" i="3" s="1"/>
  <c r="M14" i="3" s="1"/>
  <c r="M15" i="3" s="1"/>
  <c r="M16" i="3" s="1"/>
  <c r="M17" i="3" s="1"/>
  <c r="M18" i="3" s="1"/>
  <c r="M19" i="3" s="1"/>
  <c r="M20" i="3" s="1"/>
  <c r="M21" i="3" s="1"/>
  <c r="M22" i="3" s="1"/>
  <c r="M23" i="3" s="1"/>
  <c r="M24" i="3" s="1"/>
  <c r="M25" i="3" s="1"/>
  <c r="M26" i="3" s="1"/>
  <c r="M27" i="3" s="1"/>
  <c r="M28" i="3" s="1"/>
  <c r="M29" i="3" s="1"/>
  <c r="M30" i="3" s="1"/>
  <c r="M31" i="3" s="1"/>
  <c r="M32" i="3" s="1"/>
  <c r="M33" i="3" s="1"/>
  <c r="M34" i="3" s="1"/>
  <c r="M35" i="3" s="1"/>
  <c r="M36" i="3" s="1"/>
  <c r="M37" i="3" s="1"/>
  <c r="M38" i="3" s="1"/>
  <c r="M39" i="3" s="1"/>
  <c r="M40" i="3" s="1"/>
  <c r="M41" i="3" s="1"/>
  <c r="M42" i="3" s="1"/>
  <c r="M43" i="3" s="1"/>
  <c r="M44" i="3" s="1"/>
  <c r="M45" i="3" s="1"/>
  <c r="M46" i="3" s="1"/>
  <c r="M47" i="3" s="1"/>
  <c r="M48" i="3" s="1"/>
  <c r="M49" i="3" s="1"/>
  <c r="M50" i="3" s="1"/>
  <c r="M51" i="3" s="1"/>
  <c r="M52" i="3" s="1"/>
  <c r="M53" i="3" s="1"/>
  <c r="M54" i="3" s="1"/>
  <c r="M55" i="3" s="1"/>
  <c r="M56" i="3" s="1"/>
  <c r="M57" i="3" s="1"/>
  <c r="M58" i="3" s="1"/>
  <c r="M59" i="3" s="1"/>
  <c r="M60" i="3" s="1"/>
  <c r="M61" i="3" s="1"/>
  <c r="M62" i="3" s="1"/>
  <c r="M63" i="3" s="1"/>
  <c r="M64" i="3" s="1"/>
  <c r="M65" i="3" s="1"/>
  <c r="M66" i="3" s="1"/>
  <c r="M67" i="3" s="1"/>
  <c r="M68" i="3" s="1"/>
  <c r="M69" i="3" s="1"/>
  <c r="M70" i="3" s="1"/>
  <c r="M71" i="3" s="1"/>
  <c r="M72" i="3" s="1"/>
  <c r="M73" i="3" s="1"/>
  <c r="M74" i="3" s="1"/>
  <c r="M75" i="3" s="1"/>
  <c r="M76" i="3" s="1"/>
  <c r="M77" i="3" s="1"/>
  <c r="M78" i="3" s="1"/>
  <c r="M79" i="3" s="1"/>
  <c r="M80" i="3" s="1"/>
  <c r="M81" i="3" s="1"/>
  <c r="M82" i="3" s="1"/>
  <c r="M83" i="3" s="1"/>
  <c r="M84" i="3" s="1"/>
  <c r="M85" i="3" s="1"/>
  <c r="M86" i="3" s="1"/>
  <c r="M87" i="3" s="1"/>
  <c r="M88" i="3" s="1"/>
  <c r="M89" i="3" s="1"/>
  <c r="M90" i="3" s="1"/>
  <c r="M91" i="3" s="1"/>
  <c r="M92" i="3" s="1"/>
  <c r="M93" i="3" s="1"/>
  <c r="M94" i="3" s="1"/>
  <c r="M95" i="3" s="1"/>
  <c r="M96" i="3" s="1"/>
  <c r="M97" i="3" s="1"/>
  <c r="M98" i="3" s="1"/>
  <c r="M99" i="3" s="1"/>
  <c r="M100" i="3" s="1"/>
  <c r="M101" i="3" s="1"/>
  <c r="M102" i="3" s="1"/>
  <c r="M103" i="3" s="1"/>
  <c r="M104" i="3" s="1"/>
  <c r="M105" i="3" s="1"/>
  <c r="M106" i="3" s="1"/>
  <c r="M107" i="3" s="1"/>
  <c r="M108" i="3" s="1"/>
  <c r="M109" i="3" s="1"/>
  <c r="M110" i="3" s="1"/>
  <c r="M111" i="3" s="1"/>
  <c r="M112" i="3" s="1"/>
  <c r="M113" i="3" s="1"/>
  <c r="M114" i="3" s="1"/>
  <c r="M115" i="3" s="1"/>
  <c r="M116" i="3" s="1"/>
  <c r="M117" i="3" s="1"/>
  <c r="M118" i="3" s="1"/>
  <c r="M119" i="3" s="1"/>
  <c r="M120" i="3" s="1"/>
  <c r="M121" i="3" s="1"/>
  <c r="M122" i="3" s="1"/>
  <c r="M123" i="3" s="1"/>
  <c r="M124" i="3" s="1"/>
  <c r="M125" i="3" s="1"/>
  <c r="M126" i="3" s="1"/>
  <c r="M127" i="3" s="1"/>
  <c r="M128" i="3" s="1"/>
  <c r="M129" i="3" s="1"/>
  <c r="M130" i="3" s="1"/>
  <c r="M131" i="3" s="1"/>
  <c r="M132" i="3" s="1"/>
  <c r="M133" i="3" s="1"/>
  <c r="M134" i="3" s="1"/>
  <c r="M135" i="3" s="1"/>
  <c r="M136" i="3" s="1"/>
  <c r="M137" i="3" s="1"/>
  <c r="M138" i="3" s="1"/>
  <c r="M139" i="3" s="1"/>
  <c r="M140" i="3" s="1"/>
  <c r="M141" i="3" s="1"/>
  <c r="M142" i="3" s="1"/>
  <c r="M143" i="3" s="1"/>
  <c r="M144" i="3" s="1"/>
  <c r="M145" i="3" s="1"/>
  <c r="M146" i="3" s="1"/>
  <c r="M147" i="3" s="1"/>
  <c r="M148" i="3" s="1"/>
  <c r="M149" i="3" s="1"/>
  <c r="M150" i="3" s="1"/>
  <c r="M151" i="3" s="1"/>
  <c r="M152" i="3" s="1"/>
  <c r="M153" i="3" s="1"/>
  <c r="M154" i="3" s="1"/>
  <c r="M155" i="3" s="1"/>
  <c r="M156" i="3" s="1"/>
  <c r="M157" i="3" s="1"/>
  <c r="M158" i="3" s="1"/>
  <c r="M159" i="3" s="1"/>
  <c r="M160" i="3" s="1"/>
  <c r="M161" i="3" s="1"/>
  <c r="M162" i="3" s="1"/>
  <c r="M163" i="3" s="1"/>
  <c r="M164" i="3" s="1"/>
  <c r="M165" i="3" s="1"/>
  <c r="M166" i="3" s="1"/>
  <c r="M167" i="3" s="1"/>
  <c r="M168" i="3" s="1"/>
  <c r="M169" i="3" s="1"/>
  <c r="M170" i="3" s="1"/>
  <c r="M171" i="3" s="1"/>
  <c r="M172" i="3" s="1"/>
  <c r="M173" i="3" s="1"/>
  <c r="M174" i="3" s="1"/>
  <c r="M175" i="3" s="1"/>
  <c r="M176" i="3" s="1"/>
  <c r="M177" i="3" s="1"/>
  <c r="M178" i="3" s="1"/>
  <c r="M179" i="3" s="1"/>
  <c r="M180" i="3" s="1"/>
  <c r="M181" i="3" s="1"/>
  <c r="M182" i="3" s="1"/>
  <c r="M183" i="3" s="1"/>
  <c r="M184" i="3" s="1"/>
  <c r="M185" i="3" s="1"/>
  <c r="M186" i="3" s="1"/>
  <c r="M187" i="3" s="1"/>
  <c r="M188" i="3" s="1"/>
  <c r="M189" i="3" s="1"/>
  <c r="M190" i="3" s="1"/>
  <c r="M191" i="3" s="1"/>
  <c r="M192" i="3" s="1"/>
  <c r="M193" i="3" s="1"/>
  <c r="M194" i="3" s="1"/>
  <c r="M195" i="3" s="1"/>
  <c r="M196" i="3" s="1"/>
  <c r="M197" i="3" s="1"/>
  <c r="M198" i="3" s="1"/>
  <c r="M199" i="3" s="1"/>
  <c r="M200" i="3" s="1"/>
  <c r="M201" i="3" s="1"/>
  <c r="M202" i="3" s="1"/>
  <c r="M203" i="3" s="1"/>
  <c r="M204" i="3" s="1"/>
  <c r="M205" i="3" s="1"/>
  <c r="M206" i="3" s="1"/>
  <c r="M207" i="3" s="1"/>
  <c r="M208" i="3" s="1"/>
  <c r="M209" i="3" s="1"/>
  <c r="M210" i="3" s="1"/>
  <c r="M211" i="3" s="1"/>
  <c r="M212" i="3" s="1"/>
  <c r="M213" i="3" s="1"/>
  <c r="M214" i="3" s="1"/>
  <c r="M215" i="3" s="1"/>
  <c r="M216" i="3" s="1"/>
  <c r="M217" i="3" s="1"/>
  <c r="M218" i="3" s="1"/>
  <c r="M219" i="3" s="1"/>
  <c r="M220" i="3" s="1"/>
  <c r="M221" i="3" s="1"/>
  <c r="M222" i="3" s="1"/>
  <c r="M223" i="3" s="1"/>
  <c r="M224" i="3" s="1"/>
  <c r="M225" i="3" s="1"/>
  <c r="M226" i="3" s="1"/>
  <c r="M227" i="3" s="1"/>
  <c r="M228" i="3" s="1"/>
  <c r="M229" i="3" s="1"/>
  <c r="M230" i="3" s="1"/>
  <c r="M231" i="3" s="1"/>
  <c r="M232" i="3" s="1"/>
  <c r="M233" i="3" s="1"/>
  <c r="M234" i="3" s="1"/>
  <c r="M235" i="3" s="1"/>
  <c r="M236" i="3" s="1"/>
  <c r="M237" i="3" s="1"/>
  <c r="M238" i="3" s="1"/>
  <c r="M239" i="3" s="1"/>
  <c r="M240" i="3" s="1"/>
  <c r="M241" i="3" s="1"/>
  <c r="M242" i="3" s="1"/>
  <c r="M243" i="3" s="1"/>
  <c r="M244" i="3" s="1"/>
  <c r="M245" i="3" s="1"/>
  <c r="M246" i="3" s="1"/>
  <c r="M247" i="3" s="1"/>
  <c r="M248" i="3" s="1"/>
  <c r="M249" i="3" s="1"/>
  <c r="M250" i="3" s="1"/>
  <c r="M251" i="3" s="1"/>
  <c r="M252" i="3" s="1"/>
  <c r="M253" i="3" s="1"/>
  <c r="M254" i="3" s="1"/>
  <c r="M255" i="3" s="1"/>
  <c r="M256" i="3" s="1"/>
  <c r="M257" i="3" s="1"/>
  <c r="M258" i="3" s="1"/>
  <c r="M259" i="3" s="1"/>
  <c r="M260" i="3" s="1"/>
  <c r="M261" i="3" s="1"/>
  <c r="M262" i="3" s="1"/>
  <c r="M263" i="3" s="1"/>
  <c r="M264" i="3" s="1"/>
  <c r="M265" i="3" s="1"/>
  <c r="M266" i="3" s="1"/>
  <c r="M267" i="3" s="1"/>
  <c r="M268" i="3" s="1"/>
  <c r="M269" i="3" s="1"/>
  <c r="M270" i="3" s="1"/>
  <c r="M271" i="3" s="1"/>
  <c r="M272" i="3" s="1"/>
  <c r="M273" i="3" s="1"/>
  <c r="M274" i="3" s="1"/>
  <c r="M275" i="3" s="1"/>
  <c r="M276" i="3" s="1"/>
  <c r="M277" i="3" s="1"/>
  <c r="M278" i="3" s="1"/>
  <c r="M279" i="3" s="1"/>
  <c r="M280" i="3" s="1"/>
  <c r="J60" i="24"/>
  <c r="J39" i="12"/>
  <c r="J58" i="12"/>
  <c r="J43" i="27"/>
  <c r="H70" i="8"/>
  <c r="J70" i="8" s="1"/>
  <c r="J74" i="8" s="1"/>
  <c r="H32" i="7"/>
  <c r="J32" i="7" s="1"/>
  <c r="S4" i="3"/>
  <c r="S5" i="3" s="1"/>
  <c r="S6" i="3" s="1"/>
  <c r="S7" i="3" s="1"/>
  <c r="S8" i="3" s="1"/>
  <c r="S9" i="3" s="1"/>
  <c r="S10" i="3" s="1"/>
  <c r="S11" i="3" s="1"/>
  <c r="S12" i="3" s="1"/>
  <c r="S13" i="3" s="1"/>
  <c r="S14" i="3" s="1"/>
  <c r="S15" i="3" s="1"/>
  <c r="S16" i="3" s="1"/>
  <c r="S17" i="3" s="1"/>
  <c r="S18" i="3" s="1"/>
  <c r="S19" i="3" s="1"/>
  <c r="S20" i="3" s="1"/>
  <c r="S21" i="3" s="1"/>
  <c r="S22" i="3" s="1"/>
  <c r="S23" i="3" s="1"/>
  <c r="S24" i="3" s="1"/>
  <c r="S25" i="3" s="1"/>
  <c r="S26" i="3" s="1"/>
  <c r="S27" i="3" s="1"/>
  <c r="S28" i="3" s="1"/>
  <c r="S29" i="3" s="1"/>
  <c r="S30" i="3" s="1"/>
  <c r="S31" i="3" s="1"/>
  <c r="S32" i="3" s="1"/>
  <c r="S33" i="3" s="1"/>
  <c r="S34" i="3" s="1"/>
  <c r="S35" i="3" s="1"/>
  <c r="S36" i="3" s="1"/>
  <c r="S37" i="3" s="1"/>
  <c r="S38" i="3" s="1"/>
  <c r="S39" i="3" s="1"/>
  <c r="S40" i="3" s="1"/>
  <c r="S41" i="3" s="1"/>
  <c r="S42" i="3" s="1"/>
  <c r="S43" i="3" s="1"/>
  <c r="S44" i="3" s="1"/>
  <c r="S45" i="3" s="1"/>
  <c r="S46" i="3" s="1"/>
  <c r="S47" i="3" s="1"/>
  <c r="S48" i="3" s="1"/>
  <c r="S49" i="3" s="1"/>
  <c r="S50" i="3" s="1"/>
  <c r="S51" i="3" s="1"/>
  <c r="S52" i="3" s="1"/>
  <c r="S53" i="3" s="1"/>
  <c r="S54" i="3" s="1"/>
  <c r="S55" i="3" s="1"/>
  <c r="S56" i="3" s="1"/>
  <c r="S57" i="3" s="1"/>
  <c r="S58" i="3" s="1"/>
  <c r="S59" i="3" s="1"/>
  <c r="S60" i="3" s="1"/>
  <c r="S61" i="3" s="1"/>
  <c r="S62" i="3" s="1"/>
  <c r="S63" i="3" s="1"/>
  <c r="S64" i="3" s="1"/>
  <c r="S65" i="3" s="1"/>
  <c r="S66" i="3" s="1"/>
  <c r="S67" i="3" s="1"/>
  <c r="S68" i="3" s="1"/>
  <c r="S69" i="3" s="1"/>
  <c r="S70" i="3" s="1"/>
  <c r="S71" i="3" s="1"/>
  <c r="S72" i="3" s="1"/>
  <c r="S73" i="3" s="1"/>
  <c r="S74" i="3" s="1"/>
  <c r="S75" i="3" s="1"/>
  <c r="S76" i="3" s="1"/>
  <c r="S77" i="3" s="1"/>
  <c r="S78" i="3" s="1"/>
  <c r="S79" i="3" s="1"/>
  <c r="S80" i="3" s="1"/>
  <c r="S81" i="3" s="1"/>
  <c r="S82" i="3" s="1"/>
  <c r="S83" i="3" s="1"/>
  <c r="S84" i="3" s="1"/>
  <c r="S85" i="3" s="1"/>
  <c r="S86" i="3" s="1"/>
  <c r="S87" i="3" s="1"/>
  <c r="S88" i="3" s="1"/>
  <c r="S89" i="3" s="1"/>
  <c r="S90" i="3" s="1"/>
  <c r="S91" i="3" s="1"/>
  <c r="S92" i="3" s="1"/>
  <c r="S93" i="3" s="1"/>
  <c r="S94" i="3" s="1"/>
  <c r="S95" i="3" s="1"/>
  <c r="S96" i="3" s="1"/>
  <c r="S97" i="3" s="1"/>
  <c r="S98" i="3" s="1"/>
  <c r="S99" i="3" s="1"/>
  <c r="S100" i="3" s="1"/>
  <c r="S101" i="3" s="1"/>
  <c r="S102" i="3" s="1"/>
  <c r="S103" i="3" s="1"/>
  <c r="S104" i="3" s="1"/>
  <c r="S105" i="3" s="1"/>
  <c r="S106" i="3" s="1"/>
  <c r="S107" i="3" s="1"/>
  <c r="S108" i="3" s="1"/>
  <c r="S109" i="3" s="1"/>
  <c r="S110" i="3" s="1"/>
  <c r="S111" i="3" s="1"/>
  <c r="S112" i="3" s="1"/>
  <c r="S113" i="3" s="1"/>
  <c r="S114" i="3" s="1"/>
  <c r="S115" i="3" s="1"/>
  <c r="S116" i="3" s="1"/>
  <c r="S117" i="3" s="1"/>
  <c r="S118" i="3" s="1"/>
  <c r="S119" i="3" s="1"/>
  <c r="S120" i="3" s="1"/>
  <c r="S121" i="3" s="1"/>
  <c r="S122" i="3" s="1"/>
  <c r="S123" i="3" s="1"/>
  <c r="S124" i="3" s="1"/>
  <c r="S125" i="3" s="1"/>
  <c r="S126" i="3" s="1"/>
  <c r="S127" i="3" s="1"/>
  <c r="S128" i="3" s="1"/>
  <c r="S129" i="3" s="1"/>
  <c r="S130" i="3" s="1"/>
  <c r="S131" i="3" s="1"/>
  <c r="S132" i="3" s="1"/>
  <c r="S133" i="3" s="1"/>
  <c r="S134" i="3" s="1"/>
  <c r="S135" i="3" s="1"/>
  <c r="S136" i="3" s="1"/>
  <c r="S137" i="3" s="1"/>
  <c r="S138" i="3" s="1"/>
  <c r="S139" i="3" s="1"/>
  <c r="S140" i="3" s="1"/>
  <c r="S141" i="3" s="1"/>
  <c r="S142" i="3" s="1"/>
  <c r="S143" i="3" s="1"/>
  <c r="S144" i="3" s="1"/>
  <c r="S145" i="3" s="1"/>
  <c r="S146" i="3" s="1"/>
  <c r="S147" i="3" s="1"/>
  <c r="S148" i="3" s="1"/>
  <c r="S149" i="3" s="1"/>
  <c r="S150" i="3" s="1"/>
  <c r="S151" i="3" s="1"/>
  <c r="S152" i="3" s="1"/>
  <c r="S153" i="3" s="1"/>
  <c r="S154" i="3" s="1"/>
  <c r="S155" i="3" s="1"/>
  <c r="S156" i="3" s="1"/>
  <c r="S157" i="3" s="1"/>
  <c r="S158" i="3" s="1"/>
  <c r="S159" i="3" s="1"/>
  <c r="S160" i="3" s="1"/>
  <c r="S161" i="3" s="1"/>
  <c r="S162" i="3" s="1"/>
  <c r="S163" i="3" s="1"/>
  <c r="S164" i="3" s="1"/>
  <c r="S165" i="3" s="1"/>
  <c r="S166" i="3" s="1"/>
  <c r="S167" i="3" s="1"/>
  <c r="S168" i="3" s="1"/>
  <c r="S169" i="3" s="1"/>
  <c r="S170" i="3" s="1"/>
  <c r="S171" i="3" s="1"/>
  <c r="S172" i="3" s="1"/>
  <c r="S173" i="3" s="1"/>
  <c r="S174" i="3" s="1"/>
  <c r="S175" i="3" s="1"/>
  <c r="S176" i="3" s="1"/>
  <c r="S177" i="3" s="1"/>
  <c r="S178" i="3" s="1"/>
  <c r="S179" i="3" s="1"/>
  <c r="S180" i="3" s="1"/>
  <c r="S181" i="3" s="1"/>
  <c r="S182" i="3" s="1"/>
  <c r="S183" i="3" s="1"/>
  <c r="S184" i="3" s="1"/>
  <c r="S185" i="3" s="1"/>
  <c r="S186" i="3" s="1"/>
  <c r="S187" i="3" s="1"/>
  <c r="S188" i="3" s="1"/>
  <c r="S189" i="3" s="1"/>
  <c r="S190" i="3" s="1"/>
  <c r="S191" i="3" s="1"/>
  <c r="S192" i="3" s="1"/>
  <c r="S193" i="3" s="1"/>
  <c r="S194" i="3" s="1"/>
  <c r="S195" i="3" s="1"/>
  <c r="S196" i="3" s="1"/>
  <c r="S197" i="3" s="1"/>
  <c r="S198" i="3" s="1"/>
  <c r="S199" i="3" s="1"/>
  <c r="S200" i="3" s="1"/>
  <c r="S201" i="3" s="1"/>
  <c r="S202" i="3" s="1"/>
  <c r="S203" i="3" s="1"/>
  <c r="S204" i="3" s="1"/>
  <c r="S205" i="3" s="1"/>
  <c r="S206" i="3" s="1"/>
  <c r="S207" i="3" s="1"/>
  <c r="S208" i="3" s="1"/>
  <c r="S209" i="3" s="1"/>
  <c r="S210" i="3" s="1"/>
  <c r="S211" i="3" s="1"/>
  <c r="S212" i="3" s="1"/>
  <c r="S213" i="3" s="1"/>
  <c r="S214" i="3" s="1"/>
  <c r="S215" i="3" s="1"/>
  <c r="S216" i="3" s="1"/>
  <c r="S217" i="3" s="1"/>
  <c r="S218" i="3" s="1"/>
  <c r="S219" i="3" s="1"/>
  <c r="S220" i="3" s="1"/>
  <c r="S221" i="3" s="1"/>
  <c r="S222" i="3" s="1"/>
  <c r="S223" i="3" s="1"/>
  <c r="S224" i="3" s="1"/>
  <c r="S225" i="3" s="1"/>
  <c r="S226" i="3" s="1"/>
  <c r="S227" i="3" s="1"/>
  <c r="S228" i="3" s="1"/>
  <c r="S229" i="3" s="1"/>
  <c r="S230" i="3" s="1"/>
  <c r="S231" i="3" s="1"/>
  <c r="S232" i="3" s="1"/>
  <c r="S233" i="3" s="1"/>
  <c r="S234" i="3" s="1"/>
  <c r="S235" i="3" s="1"/>
  <c r="S236" i="3" s="1"/>
  <c r="S237" i="3" s="1"/>
  <c r="S238" i="3" s="1"/>
  <c r="S239" i="3" s="1"/>
  <c r="S240" i="3" s="1"/>
  <c r="S241" i="3" s="1"/>
  <c r="S242" i="3" s="1"/>
  <c r="S243" i="3" s="1"/>
  <c r="S244" i="3" s="1"/>
  <c r="S245" i="3" s="1"/>
  <c r="S246" i="3" s="1"/>
  <c r="S247" i="3" s="1"/>
  <c r="S248" i="3" s="1"/>
  <c r="S249" i="3" s="1"/>
  <c r="S250" i="3" s="1"/>
  <c r="S251" i="3" s="1"/>
  <c r="S252" i="3" s="1"/>
  <c r="S253" i="3" s="1"/>
  <c r="S254" i="3" s="1"/>
  <c r="S255" i="3" s="1"/>
  <c r="S256" i="3" s="1"/>
  <c r="S257" i="3" s="1"/>
  <c r="S258" i="3" s="1"/>
  <c r="S259" i="3" s="1"/>
  <c r="S260" i="3" s="1"/>
  <c r="S261" i="3" s="1"/>
  <c r="S262" i="3" s="1"/>
  <c r="S263" i="3" s="1"/>
  <c r="S264" i="3" s="1"/>
  <c r="S265" i="3" s="1"/>
  <c r="S266" i="3" s="1"/>
  <c r="S267" i="3" s="1"/>
  <c r="S268" i="3" s="1"/>
  <c r="S269" i="3" s="1"/>
  <c r="S270" i="3" s="1"/>
  <c r="S271" i="3" s="1"/>
  <c r="S272" i="3" s="1"/>
  <c r="S273" i="3" s="1"/>
  <c r="S274" i="3" s="1"/>
  <c r="S275" i="3" s="1"/>
  <c r="S276" i="3" s="1"/>
  <c r="S277" i="3" s="1"/>
  <c r="S278" i="3" s="1"/>
  <c r="S279" i="3" s="1"/>
  <c r="S280" i="3" s="1"/>
  <c r="D39" i="10"/>
  <c r="J33" i="31"/>
  <c r="D33" i="14"/>
  <c r="D43" i="25"/>
  <c r="D20" i="31"/>
  <c r="H42" i="9"/>
  <c r="J42" i="9" s="1"/>
  <c r="J49" i="9" s="1"/>
  <c r="J50" i="26"/>
  <c r="J33" i="30"/>
  <c r="J32" i="29"/>
  <c r="J34" i="29" s="1"/>
  <c r="L5" i="29" s="1"/>
  <c r="H17" i="27"/>
  <c r="J17" i="27" s="1"/>
  <c r="J19" i="27" s="1"/>
  <c r="P4" i="3"/>
  <c r="P5" i="3" s="1"/>
  <c r="P6" i="3" s="1"/>
  <c r="P7" i="3" s="1"/>
  <c r="P8" i="3" s="1"/>
  <c r="P9" i="3" s="1"/>
  <c r="P10" i="3" s="1"/>
  <c r="P11" i="3" s="1"/>
  <c r="P12" i="3" s="1"/>
  <c r="P13" i="3" s="1"/>
  <c r="P14" i="3" s="1"/>
  <c r="P15" i="3" s="1"/>
  <c r="P16" i="3" s="1"/>
  <c r="P17" i="3" s="1"/>
  <c r="P18" i="3" s="1"/>
  <c r="P19" i="3" s="1"/>
  <c r="P20" i="3" s="1"/>
  <c r="P21" i="3" s="1"/>
  <c r="P22" i="3" s="1"/>
  <c r="P23" i="3" s="1"/>
  <c r="P24" i="3" s="1"/>
  <c r="P25" i="3" s="1"/>
  <c r="P26" i="3" s="1"/>
  <c r="P27" i="3" s="1"/>
  <c r="P28" i="3" s="1"/>
  <c r="P29" i="3" s="1"/>
  <c r="P30" i="3" s="1"/>
  <c r="P31" i="3" s="1"/>
  <c r="P32" i="3" s="1"/>
  <c r="P33" i="3" s="1"/>
  <c r="P34" i="3" s="1"/>
  <c r="P35" i="3" s="1"/>
  <c r="P36" i="3" s="1"/>
  <c r="P37" i="3" s="1"/>
  <c r="P38" i="3" s="1"/>
  <c r="P39" i="3" s="1"/>
  <c r="P40" i="3" s="1"/>
  <c r="P41" i="3" s="1"/>
  <c r="P42" i="3" s="1"/>
  <c r="P43" i="3" s="1"/>
  <c r="P44" i="3" s="1"/>
  <c r="P45" i="3" s="1"/>
  <c r="P46" i="3" s="1"/>
  <c r="P47" i="3" s="1"/>
  <c r="P48" i="3" s="1"/>
  <c r="P49" i="3" s="1"/>
  <c r="P50" i="3" s="1"/>
  <c r="P51" i="3" s="1"/>
  <c r="P52" i="3" s="1"/>
  <c r="P53" i="3" s="1"/>
  <c r="P54" i="3" s="1"/>
  <c r="P55" i="3" s="1"/>
  <c r="P56" i="3" s="1"/>
  <c r="P57" i="3" s="1"/>
  <c r="P58" i="3" s="1"/>
  <c r="P59" i="3" s="1"/>
  <c r="P60" i="3" s="1"/>
  <c r="P61" i="3" s="1"/>
  <c r="P62" i="3" s="1"/>
  <c r="P63" i="3" s="1"/>
  <c r="P64" i="3" s="1"/>
  <c r="P65" i="3" s="1"/>
  <c r="P66" i="3" s="1"/>
  <c r="P67" i="3" s="1"/>
  <c r="P68" i="3" s="1"/>
  <c r="P69" i="3" s="1"/>
  <c r="P70" i="3" s="1"/>
  <c r="P71" i="3" s="1"/>
  <c r="P72" i="3" s="1"/>
  <c r="P73" i="3" s="1"/>
  <c r="P74" i="3" s="1"/>
  <c r="P75" i="3" s="1"/>
  <c r="P76" i="3" s="1"/>
  <c r="P77" i="3" s="1"/>
  <c r="P78" i="3" s="1"/>
  <c r="P79" i="3" s="1"/>
  <c r="P80" i="3" s="1"/>
  <c r="P81" i="3" s="1"/>
  <c r="P82" i="3" s="1"/>
  <c r="P83" i="3" s="1"/>
  <c r="P84" i="3" s="1"/>
  <c r="P85" i="3" s="1"/>
  <c r="P86" i="3" s="1"/>
  <c r="P87" i="3" s="1"/>
  <c r="P88" i="3" s="1"/>
  <c r="P89" i="3" s="1"/>
  <c r="P90" i="3" s="1"/>
  <c r="P91" i="3" s="1"/>
  <c r="P92" i="3" s="1"/>
  <c r="P93" i="3" s="1"/>
  <c r="P94" i="3" s="1"/>
  <c r="P95" i="3" s="1"/>
  <c r="P96" i="3" s="1"/>
  <c r="P97" i="3" s="1"/>
  <c r="P98" i="3" s="1"/>
  <c r="P99" i="3" s="1"/>
  <c r="P100" i="3" s="1"/>
  <c r="P101" i="3" s="1"/>
  <c r="P102" i="3" s="1"/>
  <c r="P103" i="3" s="1"/>
  <c r="P104" i="3" s="1"/>
  <c r="P105" i="3" s="1"/>
  <c r="P106" i="3" s="1"/>
  <c r="P107" i="3" s="1"/>
  <c r="P108" i="3" s="1"/>
  <c r="P109" i="3" s="1"/>
  <c r="P110" i="3" s="1"/>
  <c r="P111" i="3" s="1"/>
  <c r="P112" i="3" s="1"/>
  <c r="P113" i="3" s="1"/>
  <c r="P114" i="3" s="1"/>
  <c r="P115" i="3" s="1"/>
  <c r="P116" i="3" s="1"/>
  <c r="P117" i="3" s="1"/>
  <c r="P118" i="3" s="1"/>
  <c r="P119" i="3" s="1"/>
  <c r="P120" i="3" s="1"/>
  <c r="P121" i="3" s="1"/>
  <c r="P122" i="3" s="1"/>
  <c r="P123" i="3" s="1"/>
  <c r="P124" i="3" s="1"/>
  <c r="P125" i="3" s="1"/>
  <c r="P126" i="3" s="1"/>
  <c r="P127" i="3" s="1"/>
  <c r="P128" i="3" s="1"/>
  <c r="P129" i="3" s="1"/>
  <c r="P130" i="3" s="1"/>
  <c r="P131" i="3" s="1"/>
  <c r="P132" i="3" s="1"/>
  <c r="P133" i="3" s="1"/>
  <c r="P134" i="3" s="1"/>
  <c r="P135" i="3" s="1"/>
  <c r="P136" i="3" s="1"/>
  <c r="P137" i="3" s="1"/>
  <c r="P138" i="3" s="1"/>
  <c r="P139" i="3" s="1"/>
  <c r="P140" i="3" s="1"/>
  <c r="P141" i="3" s="1"/>
  <c r="P142" i="3" s="1"/>
  <c r="P143" i="3" s="1"/>
  <c r="P144" i="3" s="1"/>
  <c r="P145" i="3" s="1"/>
  <c r="P146" i="3" s="1"/>
  <c r="P147" i="3" s="1"/>
  <c r="P148" i="3" s="1"/>
  <c r="P149" i="3" s="1"/>
  <c r="P150" i="3" s="1"/>
  <c r="P151" i="3" s="1"/>
  <c r="P152" i="3" s="1"/>
  <c r="P153" i="3" s="1"/>
  <c r="P154" i="3" s="1"/>
  <c r="P155" i="3" s="1"/>
  <c r="P156" i="3" s="1"/>
  <c r="P157" i="3" s="1"/>
  <c r="P158" i="3" s="1"/>
  <c r="P159" i="3" s="1"/>
  <c r="P160" i="3" s="1"/>
  <c r="P161" i="3" s="1"/>
  <c r="P162" i="3" s="1"/>
  <c r="P163" i="3" s="1"/>
  <c r="P164" i="3" s="1"/>
  <c r="P165" i="3" s="1"/>
  <c r="P166" i="3" s="1"/>
  <c r="P167" i="3" s="1"/>
  <c r="P168" i="3" s="1"/>
  <c r="P169" i="3" s="1"/>
  <c r="P170" i="3" s="1"/>
  <c r="P171" i="3" s="1"/>
  <c r="P172" i="3" s="1"/>
  <c r="P173" i="3" s="1"/>
  <c r="P174" i="3" s="1"/>
  <c r="P175" i="3" s="1"/>
  <c r="P176" i="3" s="1"/>
  <c r="P177" i="3" s="1"/>
  <c r="P178" i="3" s="1"/>
  <c r="P179" i="3" s="1"/>
  <c r="P180" i="3" s="1"/>
  <c r="P181" i="3" s="1"/>
  <c r="P182" i="3" s="1"/>
  <c r="P183" i="3" s="1"/>
  <c r="P184" i="3" s="1"/>
  <c r="P185" i="3" s="1"/>
  <c r="P186" i="3" s="1"/>
  <c r="P187" i="3" s="1"/>
  <c r="P188" i="3" s="1"/>
  <c r="P189" i="3" s="1"/>
  <c r="P190" i="3" s="1"/>
  <c r="P191" i="3" s="1"/>
  <c r="P192" i="3" s="1"/>
  <c r="P193" i="3" s="1"/>
  <c r="P194" i="3" s="1"/>
  <c r="P195" i="3" s="1"/>
  <c r="P196" i="3" s="1"/>
  <c r="P197" i="3" s="1"/>
  <c r="P198" i="3" s="1"/>
  <c r="P199" i="3" s="1"/>
  <c r="P200" i="3" s="1"/>
  <c r="P201" i="3" s="1"/>
  <c r="P202" i="3" s="1"/>
  <c r="P203" i="3" s="1"/>
  <c r="P204" i="3" s="1"/>
  <c r="P205" i="3" s="1"/>
  <c r="P206" i="3" s="1"/>
  <c r="P207" i="3" s="1"/>
  <c r="P208" i="3" s="1"/>
  <c r="P209" i="3" s="1"/>
  <c r="P210" i="3" s="1"/>
  <c r="P211" i="3" s="1"/>
  <c r="P212" i="3" s="1"/>
  <c r="P213" i="3" s="1"/>
  <c r="P214" i="3" s="1"/>
  <c r="P215" i="3" s="1"/>
  <c r="P216" i="3" s="1"/>
  <c r="P217" i="3" s="1"/>
  <c r="P218" i="3" s="1"/>
  <c r="P219" i="3" s="1"/>
  <c r="P220" i="3" s="1"/>
  <c r="P221" i="3" s="1"/>
  <c r="P222" i="3" s="1"/>
  <c r="P223" i="3" s="1"/>
  <c r="P224" i="3" s="1"/>
  <c r="P225" i="3" s="1"/>
  <c r="P226" i="3" s="1"/>
  <c r="P227" i="3" s="1"/>
  <c r="P228" i="3" s="1"/>
  <c r="P229" i="3" s="1"/>
  <c r="P230" i="3" s="1"/>
  <c r="P231" i="3" s="1"/>
  <c r="P232" i="3" s="1"/>
  <c r="P233" i="3" s="1"/>
  <c r="P234" i="3" s="1"/>
  <c r="P235" i="3" s="1"/>
  <c r="P236" i="3" s="1"/>
  <c r="P237" i="3" s="1"/>
  <c r="P238" i="3" s="1"/>
  <c r="P239" i="3" s="1"/>
  <c r="P240" i="3" s="1"/>
  <c r="P241" i="3" s="1"/>
  <c r="P242" i="3" s="1"/>
  <c r="P243" i="3" s="1"/>
  <c r="P244" i="3" s="1"/>
  <c r="P245" i="3" s="1"/>
  <c r="P246" i="3" s="1"/>
  <c r="P247" i="3" s="1"/>
  <c r="P248" i="3" s="1"/>
  <c r="P249" i="3" s="1"/>
  <c r="P250" i="3" s="1"/>
  <c r="P251" i="3" s="1"/>
  <c r="P252" i="3" s="1"/>
  <c r="P253" i="3" s="1"/>
  <c r="P254" i="3" s="1"/>
  <c r="P255" i="3" s="1"/>
  <c r="P256" i="3" s="1"/>
  <c r="P257" i="3" s="1"/>
  <c r="P258" i="3" s="1"/>
  <c r="P259" i="3" s="1"/>
  <c r="P260" i="3" s="1"/>
  <c r="P261" i="3" s="1"/>
  <c r="P262" i="3" s="1"/>
  <c r="P263" i="3" s="1"/>
  <c r="P264" i="3" s="1"/>
  <c r="P265" i="3" s="1"/>
  <c r="P266" i="3" s="1"/>
  <c r="P267" i="3" s="1"/>
  <c r="P268" i="3" s="1"/>
  <c r="P269" i="3" s="1"/>
  <c r="P270" i="3" s="1"/>
  <c r="P271" i="3" s="1"/>
  <c r="P272" i="3" s="1"/>
  <c r="P273" i="3" s="1"/>
  <c r="P274" i="3" s="1"/>
  <c r="P275" i="3" s="1"/>
  <c r="P276" i="3" s="1"/>
  <c r="P277" i="3" s="1"/>
  <c r="P278" i="3" s="1"/>
  <c r="P279" i="3" s="1"/>
  <c r="P280" i="3" s="1"/>
  <c r="J32" i="13"/>
  <c r="J34" i="13" s="1"/>
  <c r="L5" i="13" s="1"/>
  <c r="H20" i="16"/>
  <c r="J20" i="16" s="1"/>
  <c r="J92" i="24"/>
  <c r="J35" i="32"/>
  <c r="D24" i="17"/>
  <c r="J4" i="3"/>
  <c r="J5" i="3" s="1"/>
  <c r="J6" i="3" s="1"/>
  <c r="J7" i="3" s="1"/>
  <c r="J8" i="3" s="1"/>
  <c r="J9" i="3" s="1"/>
  <c r="J10" i="3" s="1"/>
  <c r="J11" i="3" s="1"/>
  <c r="J12" i="3" s="1"/>
  <c r="J13" i="3" s="1"/>
  <c r="J14" i="3" s="1"/>
  <c r="J15" i="3" s="1"/>
  <c r="J16" i="3" s="1"/>
  <c r="J17" i="3" s="1"/>
  <c r="J18" i="3" s="1"/>
  <c r="J19" i="3" s="1"/>
  <c r="J20" i="3" s="1"/>
  <c r="J21" i="3" s="1"/>
  <c r="J22" i="3" s="1"/>
  <c r="J23" i="3" s="1"/>
  <c r="J24" i="3" s="1"/>
  <c r="J25" i="3" s="1"/>
  <c r="J26" i="3" s="1"/>
  <c r="J27" i="3" s="1"/>
  <c r="J28" i="3" s="1"/>
  <c r="J29" i="3" s="1"/>
  <c r="J30" i="3" s="1"/>
  <c r="J31" i="3" s="1"/>
  <c r="J32" i="3" s="1"/>
  <c r="J33" i="3" s="1"/>
  <c r="J34" i="3" s="1"/>
  <c r="J35" i="3" s="1"/>
  <c r="J36" i="3" s="1"/>
  <c r="J37" i="3" s="1"/>
  <c r="J38" i="3" s="1"/>
  <c r="J39" i="3" s="1"/>
  <c r="J40" i="3" s="1"/>
  <c r="J41" i="3" s="1"/>
  <c r="J42" i="3" s="1"/>
  <c r="J43" i="3" s="1"/>
  <c r="J44" i="3" s="1"/>
  <c r="J45" i="3" s="1"/>
  <c r="J46" i="3" s="1"/>
  <c r="J47" i="3" s="1"/>
  <c r="J48" i="3" s="1"/>
  <c r="J49" i="3" s="1"/>
  <c r="J50" i="3" s="1"/>
  <c r="J51" i="3" s="1"/>
  <c r="J52" i="3" s="1"/>
  <c r="J53" i="3" s="1"/>
  <c r="J54" i="3" s="1"/>
  <c r="J55" i="3" s="1"/>
  <c r="J56" i="3" s="1"/>
  <c r="J57" i="3" s="1"/>
  <c r="J58" i="3" s="1"/>
  <c r="J59" i="3" s="1"/>
  <c r="J60" i="3" s="1"/>
  <c r="J61" i="3" s="1"/>
  <c r="J62" i="3" s="1"/>
  <c r="J63" i="3" s="1"/>
  <c r="J64" i="3" s="1"/>
  <c r="J65" i="3" s="1"/>
  <c r="J66" i="3" s="1"/>
  <c r="J67" i="3" s="1"/>
  <c r="J68" i="3" s="1"/>
  <c r="J69" i="3" s="1"/>
  <c r="J70" i="3" s="1"/>
  <c r="J71" i="3" s="1"/>
  <c r="J72" i="3" s="1"/>
  <c r="J73" i="3" s="1"/>
  <c r="J74" i="3" s="1"/>
  <c r="J75" i="3" s="1"/>
  <c r="J76" i="3" s="1"/>
  <c r="J77" i="3" s="1"/>
  <c r="J78" i="3" s="1"/>
  <c r="J79" i="3" s="1"/>
  <c r="J80" i="3" s="1"/>
  <c r="J81" i="3" s="1"/>
  <c r="J82" i="3" s="1"/>
  <c r="J83" i="3" s="1"/>
  <c r="J84" i="3" s="1"/>
  <c r="J85" i="3" s="1"/>
  <c r="J86" i="3" s="1"/>
  <c r="J87" i="3" s="1"/>
  <c r="J88" i="3" s="1"/>
  <c r="J89" i="3" s="1"/>
  <c r="J90" i="3" s="1"/>
  <c r="J91" i="3" s="1"/>
  <c r="J92" i="3" s="1"/>
  <c r="J93" i="3" s="1"/>
  <c r="J94" i="3" s="1"/>
  <c r="J95" i="3" s="1"/>
  <c r="J96" i="3" s="1"/>
  <c r="J97" i="3" s="1"/>
  <c r="J98" i="3" s="1"/>
  <c r="J99" i="3" s="1"/>
  <c r="J100" i="3" s="1"/>
  <c r="J101" i="3" s="1"/>
  <c r="J102" i="3" s="1"/>
  <c r="J103" i="3" s="1"/>
  <c r="J104" i="3" s="1"/>
  <c r="J105" i="3" s="1"/>
  <c r="J106" i="3" s="1"/>
  <c r="J107" i="3" s="1"/>
  <c r="J108" i="3" s="1"/>
  <c r="J109" i="3" s="1"/>
  <c r="J110" i="3" s="1"/>
  <c r="J111" i="3" s="1"/>
  <c r="J112" i="3" s="1"/>
  <c r="J113" i="3" s="1"/>
  <c r="J114" i="3" s="1"/>
  <c r="J115" i="3" s="1"/>
  <c r="J116" i="3" s="1"/>
  <c r="J117" i="3" s="1"/>
  <c r="J118" i="3" s="1"/>
  <c r="J119" i="3" s="1"/>
  <c r="J120" i="3" s="1"/>
  <c r="J121" i="3" s="1"/>
  <c r="J122" i="3" s="1"/>
  <c r="J123" i="3" s="1"/>
  <c r="J124" i="3" s="1"/>
  <c r="J125" i="3" s="1"/>
  <c r="J126" i="3" s="1"/>
  <c r="J127" i="3" s="1"/>
  <c r="J128" i="3" s="1"/>
  <c r="J129" i="3" s="1"/>
  <c r="J130" i="3" s="1"/>
  <c r="J131" i="3" s="1"/>
  <c r="J132" i="3" s="1"/>
  <c r="J133" i="3" s="1"/>
  <c r="J134" i="3" s="1"/>
  <c r="J135" i="3" s="1"/>
  <c r="J136" i="3" s="1"/>
  <c r="J137" i="3" s="1"/>
  <c r="J138" i="3" s="1"/>
  <c r="J139" i="3" s="1"/>
  <c r="J140" i="3" s="1"/>
  <c r="J141" i="3" s="1"/>
  <c r="J142" i="3" s="1"/>
  <c r="J143" i="3" s="1"/>
  <c r="J144" i="3" s="1"/>
  <c r="J145" i="3" s="1"/>
  <c r="J146" i="3" s="1"/>
  <c r="J147" i="3" s="1"/>
  <c r="J148" i="3" s="1"/>
  <c r="J149" i="3" s="1"/>
  <c r="J150" i="3" s="1"/>
  <c r="J151" i="3" s="1"/>
  <c r="J152" i="3" s="1"/>
  <c r="J153" i="3" s="1"/>
  <c r="J154" i="3" s="1"/>
  <c r="J155" i="3" s="1"/>
  <c r="J156" i="3" s="1"/>
  <c r="J157" i="3" s="1"/>
  <c r="J158" i="3" s="1"/>
  <c r="J159" i="3" s="1"/>
  <c r="J160" i="3" s="1"/>
  <c r="J161" i="3" s="1"/>
  <c r="J162" i="3" s="1"/>
  <c r="J163" i="3" s="1"/>
  <c r="J164" i="3" s="1"/>
  <c r="J165" i="3" s="1"/>
  <c r="J166" i="3" s="1"/>
  <c r="J167" i="3" s="1"/>
  <c r="J168" i="3" s="1"/>
  <c r="J169" i="3" s="1"/>
  <c r="J170" i="3" s="1"/>
  <c r="J171" i="3" s="1"/>
  <c r="J172" i="3" s="1"/>
  <c r="J173" i="3" s="1"/>
  <c r="J174" i="3" s="1"/>
  <c r="J175" i="3" s="1"/>
  <c r="J176" i="3" s="1"/>
  <c r="J177" i="3" s="1"/>
  <c r="J178" i="3" s="1"/>
  <c r="J179" i="3" s="1"/>
  <c r="J180" i="3" s="1"/>
  <c r="J181" i="3" s="1"/>
  <c r="J182" i="3" s="1"/>
  <c r="J183" i="3" s="1"/>
  <c r="J184" i="3" s="1"/>
  <c r="J185" i="3" s="1"/>
  <c r="J186" i="3" s="1"/>
  <c r="J187" i="3" s="1"/>
  <c r="J188" i="3" s="1"/>
  <c r="J189" i="3" s="1"/>
  <c r="J190" i="3" s="1"/>
  <c r="J191" i="3" s="1"/>
  <c r="J192" i="3" s="1"/>
  <c r="J193" i="3" s="1"/>
  <c r="J194" i="3" s="1"/>
  <c r="J195" i="3" s="1"/>
  <c r="J196" i="3" s="1"/>
  <c r="J197" i="3" s="1"/>
  <c r="J198" i="3" s="1"/>
  <c r="J199" i="3" s="1"/>
  <c r="J200" i="3" s="1"/>
  <c r="J201" i="3" s="1"/>
  <c r="J202" i="3" s="1"/>
  <c r="J203" i="3" s="1"/>
  <c r="J204" i="3" s="1"/>
  <c r="J205" i="3" s="1"/>
  <c r="J206" i="3" s="1"/>
  <c r="J207" i="3" s="1"/>
  <c r="J208" i="3" s="1"/>
  <c r="J209" i="3" s="1"/>
  <c r="J210" i="3" s="1"/>
  <c r="J211" i="3" s="1"/>
  <c r="J212" i="3" s="1"/>
  <c r="J213" i="3" s="1"/>
  <c r="J214" i="3" s="1"/>
  <c r="J215" i="3" s="1"/>
  <c r="J216" i="3" s="1"/>
  <c r="J217" i="3" s="1"/>
  <c r="J218" i="3" s="1"/>
  <c r="J219" i="3" s="1"/>
  <c r="J220" i="3" s="1"/>
  <c r="J221" i="3" s="1"/>
  <c r="J222" i="3" s="1"/>
  <c r="J223" i="3" s="1"/>
  <c r="J224" i="3" s="1"/>
  <c r="J225" i="3" s="1"/>
  <c r="J226" i="3" s="1"/>
  <c r="J227" i="3" s="1"/>
  <c r="J228" i="3" s="1"/>
  <c r="J229" i="3" s="1"/>
  <c r="J230" i="3" s="1"/>
  <c r="J231" i="3" s="1"/>
  <c r="J232" i="3" s="1"/>
  <c r="J233" i="3" s="1"/>
  <c r="J234" i="3" s="1"/>
  <c r="J235" i="3" s="1"/>
  <c r="J236" i="3" s="1"/>
  <c r="J237" i="3" s="1"/>
  <c r="J238" i="3" s="1"/>
  <c r="J239" i="3" s="1"/>
  <c r="J240" i="3" s="1"/>
  <c r="J241" i="3" s="1"/>
  <c r="J242" i="3" s="1"/>
  <c r="J243" i="3" s="1"/>
  <c r="J244" i="3" s="1"/>
  <c r="J245" i="3" s="1"/>
  <c r="J246" i="3" s="1"/>
  <c r="J247" i="3" s="1"/>
  <c r="J248" i="3" s="1"/>
  <c r="J249" i="3" s="1"/>
  <c r="J250" i="3" s="1"/>
  <c r="J251" i="3" s="1"/>
  <c r="J252" i="3" s="1"/>
  <c r="J253" i="3" s="1"/>
  <c r="J254" i="3" s="1"/>
  <c r="J255" i="3" s="1"/>
  <c r="J256" i="3" s="1"/>
  <c r="J257" i="3" s="1"/>
  <c r="J258" i="3" s="1"/>
  <c r="J259" i="3" s="1"/>
  <c r="J260" i="3" s="1"/>
  <c r="J261" i="3" s="1"/>
  <c r="J262" i="3" s="1"/>
  <c r="J263" i="3" s="1"/>
  <c r="J264" i="3" s="1"/>
  <c r="J265" i="3" s="1"/>
  <c r="J266" i="3" s="1"/>
  <c r="J267" i="3" s="1"/>
  <c r="J268" i="3" s="1"/>
  <c r="J269" i="3" s="1"/>
  <c r="J270" i="3" s="1"/>
  <c r="J271" i="3" s="1"/>
  <c r="J272" i="3" s="1"/>
  <c r="J273" i="3" s="1"/>
  <c r="J274" i="3" s="1"/>
  <c r="J275" i="3" s="1"/>
  <c r="J276" i="3" s="1"/>
  <c r="J277" i="3" s="1"/>
  <c r="J278" i="3" s="1"/>
  <c r="J279" i="3" s="1"/>
  <c r="J280" i="3" s="1"/>
  <c r="J93" i="8"/>
  <c r="D31" i="12"/>
  <c r="Z4" i="3"/>
  <c r="Z5" i="3" s="1"/>
  <c r="Z6" i="3" s="1"/>
  <c r="Z7" i="3" s="1"/>
  <c r="Z8" i="3" s="1"/>
  <c r="Z9" i="3" s="1"/>
  <c r="Z10" i="3" s="1"/>
  <c r="Z11" i="3" s="1"/>
  <c r="Z12" i="3" s="1"/>
  <c r="Z13" i="3" s="1"/>
  <c r="Z14" i="3" s="1"/>
  <c r="Z15" i="3" s="1"/>
  <c r="Z16" i="3" s="1"/>
  <c r="Z17" i="3" s="1"/>
  <c r="Z18" i="3" s="1"/>
  <c r="Z19" i="3" s="1"/>
  <c r="Z20" i="3" s="1"/>
  <c r="Z21" i="3" s="1"/>
  <c r="Z22" i="3" s="1"/>
  <c r="Z23" i="3" s="1"/>
  <c r="Z24" i="3" s="1"/>
  <c r="Z25" i="3" s="1"/>
  <c r="Z26" i="3" s="1"/>
  <c r="Z27" i="3" s="1"/>
  <c r="Z28" i="3" s="1"/>
  <c r="Z29" i="3" s="1"/>
  <c r="Z30" i="3" s="1"/>
  <c r="Z31" i="3" s="1"/>
  <c r="Z32" i="3" s="1"/>
  <c r="Z33" i="3" s="1"/>
  <c r="Z34" i="3" s="1"/>
  <c r="Z35" i="3" s="1"/>
  <c r="Z36" i="3" s="1"/>
  <c r="Z37" i="3" s="1"/>
  <c r="Z38" i="3" s="1"/>
  <c r="Z39" i="3" s="1"/>
  <c r="Z40" i="3" s="1"/>
  <c r="Z41" i="3" s="1"/>
  <c r="Z42" i="3" s="1"/>
  <c r="Z43" i="3" s="1"/>
  <c r="Z44" i="3" s="1"/>
  <c r="Z45" i="3" s="1"/>
  <c r="Z46" i="3" s="1"/>
  <c r="Z47" i="3" s="1"/>
  <c r="Z48" i="3" s="1"/>
  <c r="Z49" i="3" s="1"/>
  <c r="Z50" i="3" s="1"/>
  <c r="Z51" i="3" s="1"/>
  <c r="Z52" i="3" s="1"/>
  <c r="Z53" i="3" s="1"/>
  <c r="Z54" i="3" s="1"/>
  <c r="Z55" i="3" s="1"/>
  <c r="Z56" i="3" s="1"/>
  <c r="Z57" i="3" s="1"/>
  <c r="Z58" i="3" s="1"/>
  <c r="Z59" i="3" s="1"/>
  <c r="Z60" i="3" s="1"/>
  <c r="Z61" i="3" s="1"/>
  <c r="Z62" i="3" s="1"/>
  <c r="Z63" i="3" s="1"/>
  <c r="Z64" i="3" s="1"/>
  <c r="Z65" i="3" s="1"/>
  <c r="Z66" i="3" s="1"/>
  <c r="Z67" i="3" s="1"/>
  <c r="Z68" i="3" s="1"/>
  <c r="Z69" i="3" s="1"/>
  <c r="Z70" i="3" s="1"/>
  <c r="Z71" i="3" s="1"/>
  <c r="Z72" i="3" s="1"/>
  <c r="Z73" i="3" s="1"/>
  <c r="Z74" i="3" s="1"/>
  <c r="Z75" i="3" s="1"/>
  <c r="Z76" i="3" s="1"/>
  <c r="Z77" i="3" s="1"/>
  <c r="Z78" i="3" s="1"/>
  <c r="Z79" i="3" s="1"/>
  <c r="Z80" i="3" s="1"/>
  <c r="Z81" i="3" s="1"/>
  <c r="Z82" i="3" s="1"/>
  <c r="Z83" i="3" s="1"/>
  <c r="Z84" i="3" s="1"/>
  <c r="Z85" i="3" s="1"/>
  <c r="Z86" i="3" s="1"/>
  <c r="Z87" i="3" s="1"/>
  <c r="Z88" i="3" s="1"/>
  <c r="Z89" i="3" s="1"/>
  <c r="Z90" i="3" s="1"/>
  <c r="Z91" i="3" s="1"/>
  <c r="Z92" i="3" s="1"/>
  <c r="Z93" i="3" s="1"/>
  <c r="Z94" i="3" s="1"/>
  <c r="Z95" i="3" s="1"/>
  <c r="Z96" i="3" s="1"/>
  <c r="Z97" i="3" s="1"/>
  <c r="Z98" i="3" s="1"/>
  <c r="Z99" i="3" s="1"/>
  <c r="Z100" i="3" s="1"/>
  <c r="Z101" i="3" s="1"/>
  <c r="Z102" i="3" s="1"/>
  <c r="Z103" i="3" s="1"/>
  <c r="Z104" i="3" s="1"/>
  <c r="Z105" i="3" s="1"/>
  <c r="Z106" i="3" s="1"/>
  <c r="Z107" i="3" s="1"/>
  <c r="Z108" i="3" s="1"/>
  <c r="Z109" i="3" s="1"/>
  <c r="Z110" i="3" s="1"/>
  <c r="Z111" i="3" s="1"/>
  <c r="Z112" i="3" s="1"/>
  <c r="Z113" i="3" s="1"/>
  <c r="Z114" i="3" s="1"/>
  <c r="Z115" i="3" s="1"/>
  <c r="Z116" i="3" s="1"/>
  <c r="Z117" i="3" s="1"/>
  <c r="Z118" i="3" s="1"/>
  <c r="Z119" i="3" s="1"/>
  <c r="Z120" i="3" s="1"/>
  <c r="Z121" i="3" s="1"/>
  <c r="Z122" i="3" s="1"/>
  <c r="Z123" i="3" s="1"/>
  <c r="Z124" i="3" s="1"/>
  <c r="Z125" i="3" s="1"/>
  <c r="Z126" i="3" s="1"/>
  <c r="Z127" i="3" s="1"/>
  <c r="Z128" i="3" s="1"/>
  <c r="Z129" i="3" s="1"/>
  <c r="Z130" i="3" s="1"/>
  <c r="Z131" i="3" s="1"/>
  <c r="Z132" i="3" s="1"/>
  <c r="Z133" i="3" s="1"/>
  <c r="Z134" i="3" s="1"/>
  <c r="Z135" i="3" s="1"/>
  <c r="Z136" i="3" s="1"/>
  <c r="Z137" i="3" s="1"/>
  <c r="Z138" i="3" s="1"/>
  <c r="Z139" i="3" s="1"/>
  <c r="Z140" i="3" s="1"/>
  <c r="Z141" i="3" s="1"/>
  <c r="Z142" i="3" s="1"/>
  <c r="Z143" i="3" s="1"/>
  <c r="Z144" i="3" s="1"/>
  <c r="Z145" i="3" s="1"/>
  <c r="Z146" i="3" s="1"/>
  <c r="Z147" i="3" s="1"/>
  <c r="Z148" i="3" s="1"/>
  <c r="Z149" i="3" s="1"/>
  <c r="Z150" i="3" s="1"/>
  <c r="Z151" i="3" s="1"/>
  <c r="Z152" i="3" s="1"/>
  <c r="Z153" i="3" s="1"/>
  <c r="Z154" i="3" s="1"/>
  <c r="Z155" i="3" s="1"/>
  <c r="Z156" i="3" s="1"/>
  <c r="Z157" i="3" s="1"/>
  <c r="Z158" i="3" s="1"/>
  <c r="Z159" i="3" s="1"/>
  <c r="Z160" i="3" s="1"/>
  <c r="Z161" i="3" s="1"/>
  <c r="Z162" i="3" s="1"/>
  <c r="Z163" i="3" s="1"/>
  <c r="Z164" i="3" s="1"/>
  <c r="Z165" i="3" s="1"/>
  <c r="Z166" i="3" s="1"/>
  <c r="Z167" i="3" s="1"/>
  <c r="Z168" i="3" s="1"/>
  <c r="Z169" i="3" s="1"/>
  <c r="Z170" i="3" s="1"/>
  <c r="Z171" i="3" s="1"/>
  <c r="Z172" i="3" s="1"/>
  <c r="Z173" i="3" s="1"/>
  <c r="Z174" i="3" s="1"/>
  <c r="Z175" i="3" s="1"/>
  <c r="Z176" i="3" s="1"/>
  <c r="Z177" i="3" s="1"/>
  <c r="Z178" i="3" s="1"/>
  <c r="Z179" i="3" s="1"/>
  <c r="Z180" i="3" s="1"/>
  <c r="Z181" i="3" s="1"/>
  <c r="Z182" i="3" s="1"/>
  <c r="Z183" i="3" s="1"/>
  <c r="Z184" i="3" s="1"/>
  <c r="Z185" i="3" s="1"/>
  <c r="Z186" i="3" s="1"/>
  <c r="Z187" i="3" s="1"/>
  <c r="Z188" i="3" s="1"/>
  <c r="Z189" i="3" s="1"/>
  <c r="Z190" i="3" s="1"/>
  <c r="Z191" i="3" s="1"/>
  <c r="Z192" i="3" s="1"/>
  <c r="Z193" i="3" s="1"/>
  <c r="Z194" i="3" s="1"/>
  <c r="Z195" i="3" s="1"/>
  <c r="Z196" i="3" s="1"/>
  <c r="Z197" i="3" s="1"/>
  <c r="Z198" i="3" s="1"/>
  <c r="Z199" i="3" s="1"/>
  <c r="Z200" i="3" s="1"/>
  <c r="Z201" i="3" s="1"/>
  <c r="Z202" i="3" s="1"/>
  <c r="Z203" i="3" s="1"/>
  <c r="Z204" i="3" s="1"/>
  <c r="Z205" i="3" s="1"/>
  <c r="Z206" i="3" s="1"/>
  <c r="Z207" i="3" s="1"/>
  <c r="Z208" i="3" s="1"/>
  <c r="Z209" i="3" s="1"/>
  <c r="Z210" i="3" s="1"/>
  <c r="Z211" i="3" s="1"/>
  <c r="Z212" i="3" s="1"/>
  <c r="Z213" i="3" s="1"/>
  <c r="Z214" i="3" s="1"/>
  <c r="Z215" i="3" s="1"/>
  <c r="Z216" i="3" s="1"/>
  <c r="Z217" i="3" s="1"/>
  <c r="Z218" i="3" s="1"/>
  <c r="Z219" i="3" s="1"/>
  <c r="Z220" i="3" s="1"/>
  <c r="Z221" i="3" s="1"/>
  <c r="Z222" i="3" s="1"/>
  <c r="Z223" i="3" s="1"/>
  <c r="Z224" i="3" s="1"/>
  <c r="Z225" i="3" s="1"/>
  <c r="Z226" i="3" s="1"/>
  <c r="Z227" i="3" s="1"/>
  <c r="Z228" i="3" s="1"/>
  <c r="Z229" i="3" s="1"/>
  <c r="Z230" i="3" s="1"/>
  <c r="Z231" i="3" s="1"/>
  <c r="Z232" i="3" s="1"/>
  <c r="Z233" i="3" s="1"/>
  <c r="Z234" i="3" s="1"/>
  <c r="Z235" i="3" s="1"/>
  <c r="Z236" i="3" s="1"/>
  <c r="Z237" i="3" s="1"/>
  <c r="Z238" i="3" s="1"/>
  <c r="Z239" i="3" s="1"/>
  <c r="Z240" i="3" s="1"/>
  <c r="Z241" i="3" s="1"/>
  <c r="Z242" i="3" s="1"/>
  <c r="Z243" i="3" s="1"/>
  <c r="Z244" i="3" s="1"/>
  <c r="Z245" i="3" s="1"/>
  <c r="Z246" i="3" s="1"/>
  <c r="Z247" i="3" s="1"/>
  <c r="Z248" i="3" s="1"/>
  <c r="Z249" i="3" s="1"/>
  <c r="Z250" i="3" s="1"/>
  <c r="Z251" i="3" s="1"/>
  <c r="Z252" i="3" s="1"/>
  <c r="Z253" i="3" s="1"/>
  <c r="Z254" i="3" s="1"/>
  <c r="Z255" i="3" s="1"/>
  <c r="Z256" i="3" s="1"/>
  <c r="Z257" i="3" s="1"/>
  <c r="Z258" i="3" s="1"/>
  <c r="Z259" i="3" s="1"/>
  <c r="Z260" i="3" s="1"/>
  <c r="Z261" i="3" s="1"/>
  <c r="Z262" i="3" s="1"/>
  <c r="Z263" i="3" s="1"/>
  <c r="Z264" i="3" s="1"/>
  <c r="Z265" i="3" s="1"/>
  <c r="Z266" i="3" s="1"/>
  <c r="Z267" i="3" s="1"/>
  <c r="Z268" i="3" s="1"/>
  <c r="Z269" i="3" s="1"/>
  <c r="Z270" i="3" s="1"/>
  <c r="Z271" i="3" s="1"/>
  <c r="Z272" i="3" s="1"/>
  <c r="Z273" i="3" s="1"/>
  <c r="Z274" i="3" s="1"/>
  <c r="Z275" i="3" s="1"/>
  <c r="Z276" i="3" s="1"/>
  <c r="Z277" i="3" s="1"/>
  <c r="Z278" i="3" s="1"/>
  <c r="Z279" i="3" s="1"/>
  <c r="Z280" i="3" s="1"/>
  <c r="H22" i="16"/>
  <c r="J22" i="16" s="1"/>
  <c r="J73" i="24"/>
  <c r="J36" i="25"/>
  <c r="J49" i="28"/>
  <c r="J46" i="10"/>
  <c r="J68" i="24"/>
  <c r="J50" i="25"/>
  <c r="J64" i="8"/>
  <c r="J79" i="14"/>
  <c r="J31" i="9"/>
  <c r="J38" i="33"/>
  <c r="J21" i="7"/>
  <c r="J29" i="24"/>
  <c r="J32" i="10"/>
  <c r="J27" i="26"/>
  <c r="H49" i="17"/>
  <c r="J49" i="17" s="1"/>
  <c r="J56" i="17" s="1"/>
  <c r="D49" i="17"/>
  <c r="J42" i="17"/>
  <c r="J44" i="7"/>
  <c r="J57" i="7"/>
  <c r="J62" i="12"/>
  <c r="J31" i="18"/>
  <c r="J33" i="18" s="1"/>
  <c r="L5" i="18" s="1"/>
  <c r="J47" i="16"/>
  <c r="J30" i="28"/>
  <c r="L276" i="3" l="1"/>
  <c r="L277" i="3" s="1"/>
  <c r="L278" i="3" s="1"/>
  <c r="L279" i="3" s="1"/>
  <c r="L280" i="3" s="1"/>
  <c r="K262" i="3"/>
  <c r="K263" i="3" s="1"/>
  <c r="H266" i="3"/>
  <c r="J45" i="32"/>
  <c r="K83" i="32" s="1"/>
  <c r="L5" i="32" s="1"/>
  <c r="J24" i="9"/>
  <c r="J61" i="9" s="1"/>
  <c r="L5" i="9" s="1"/>
  <c r="J24" i="11"/>
  <c r="J49" i="11" s="1"/>
  <c r="L5" i="11" s="1"/>
  <c r="K69" i="30"/>
  <c r="L5" i="30" s="1"/>
  <c r="J33" i="17"/>
  <c r="J62" i="17" s="1"/>
  <c r="L5" i="17" s="1"/>
  <c r="J40" i="7"/>
  <c r="K58" i="7" s="1"/>
  <c r="J60" i="7" s="1"/>
  <c r="K43" i="33"/>
  <c r="K85" i="32" s="1"/>
  <c r="J90" i="14"/>
  <c r="L5" i="14" s="1"/>
  <c r="J24" i="16"/>
  <c r="J49" i="16" s="1"/>
  <c r="L5" i="16" s="1"/>
  <c r="K39" i="31"/>
  <c r="L5" i="31" s="1"/>
  <c r="J52" i="26"/>
  <c r="L5" i="26" s="1"/>
  <c r="J56" i="15"/>
  <c r="L5" i="15" s="1"/>
  <c r="J62" i="25"/>
  <c r="L5" i="25" s="1"/>
  <c r="J103" i="24"/>
  <c r="L5" i="24" s="1"/>
  <c r="J55" i="28"/>
  <c r="L5" i="28" s="1"/>
  <c r="AG4" i="3"/>
  <c r="J99" i="8"/>
  <c r="L5" i="8" s="1"/>
  <c r="J49" i="27"/>
  <c r="L5" i="27" s="1"/>
  <c r="J35" i="12"/>
  <c r="J64" i="12" s="1"/>
  <c r="L5" i="12" s="1"/>
  <c r="J52" i="10"/>
  <c r="L5" i="10" s="1"/>
  <c r="G6" i="3"/>
  <c r="AG5" i="3"/>
  <c r="F12" i="3"/>
  <c r="J75" i="30" l="1"/>
  <c r="K264" i="3"/>
  <c r="H267" i="3"/>
  <c r="K71" i="30"/>
  <c r="K73" i="30" s="1"/>
  <c r="H88" i="30" s="1"/>
  <c r="J88" i="30" s="1"/>
  <c r="L5" i="33"/>
  <c r="K87" i="32"/>
  <c r="F13" i="3"/>
  <c r="J69" i="7"/>
  <c r="J70" i="7"/>
  <c r="G7" i="3"/>
  <c r="AG6" i="3"/>
  <c r="H103" i="32" l="1"/>
  <c r="J103" i="32" s="1"/>
  <c r="J89" i="32"/>
  <c r="K265" i="3"/>
  <c r="H268" i="3"/>
  <c r="H89" i="30"/>
  <c r="J89" i="30" s="1"/>
  <c r="J90" i="30" s="1"/>
  <c r="K91" i="30" s="1"/>
  <c r="K93" i="30" s="1"/>
  <c r="H104" i="32"/>
  <c r="J104" i="32" s="1"/>
  <c r="J71" i="7"/>
  <c r="K72" i="7" s="1"/>
  <c r="K75" i="7" s="1"/>
  <c r="F14" i="3"/>
  <c r="AG7" i="3"/>
  <c r="G8" i="3"/>
  <c r="J105" i="32" l="1"/>
  <c r="K106" i="32" s="1"/>
  <c r="K108" i="32" s="1"/>
  <c r="K266" i="3"/>
  <c r="H269" i="3"/>
  <c r="G9" i="3"/>
  <c r="AG8" i="3"/>
  <c r="F15" i="3"/>
  <c r="K267" i="3" l="1"/>
  <c r="H270" i="3"/>
  <c r="F16" i="3"/>
  <c r="G10" i="3"/>
  <c r="AG9" i="3"/>
  <c r="K268" i="3" l="1"/>
  <c r="H271" i="3"/>
  <c r="G11" i="3"/>
  <c r="AG10" i="3"/>
  <c r="F17" i="3"/>
  <c r="K269" i="3" l="1"/>
  <c r="H272" i="3"/>
  <c r="H273" i="3" s="1"/>
  <c r="H274" i="3" s="1"/>
  <c r="H275" i="3" s="1"/>
  <c r="F18" i="3"/>
  <c r="G12" i="3"/>
  <c r="AG11" i="3"/>
  <c r="H276" i="3" l="1"/>
  <c r="K270" i="3"/>
  <c r="G13" i="3"/>
  <c r="AG12" i="3"/>
  <c r="F19" i="3"/>
  <c r="H277" i="3" l="1"/>
  <c r="H278" i="3" s="1"/>
  <c r="H279" i="3" s="1"/>
  <c r="H280" i="3" s="1"/>
  <c r="K271" i="3"/>
  <c r="F20" i="3"/>
  <c r="G14" i="3"/>
  <c r="AG13" i="3"/>
  <c r="K272" i="3" l="1"/>
  <c r="G15" i="3"/>
  <c r="AG14" i="3"/>
  <c r="F21" i="3"/>
  <c r="K273" i="3" l="1"/>
  <c r="F22" i="3"/>
  <c r="G16" i="3"/>
  <c r="AG15" i="3"/>
  <c r="K274" i="3" l="1"/>
  <c r="G17" i="3"/>
  <c r="AG16" i="3"/>
  <c r="F23" i="3"/>
  <c r="K275" i="3" l="1"/>
  <c r="K276" i="3" s="1"/>
  <c r="K277" i="3" s="1"/>
  <c r="K278" i="3" s="1"/>
  <c r="K279" i="3" s="1"/>
  <c r="K280" i="3" s="1"/>
  <c r="F24" i="3"/>
  <c r="G18" i="3"/>
  <c r="AG17" i="3"/>
  <c r="G19" i="3" l="1"/>
  <c r="AG18" i="3"/>
  <c r="F25" i="3"/>
  <c r="F26" i="3" l="1"/>
  <c r="G20" i="3"/>
  <c r="AG19" i="3"/>
  <c r="G21" i="3" l="1"/>
  <c r="AG20" i="3"/>
  <c r="F27" i="3"/>
  <c r="F28" i="3" l="1"/>
  <c r="G22" i="3"/>
  <c r="AG21" i="3"/>
  <c r="G23" i="3" l="1"/>
  <c r="AG22" i="3"/>
  <c r="F29" i="3"/>
  <c r="F30" i="3" l="1"/>
  <c r="G24" i="3"/>
  <c r="AG23" i="3"/>
  <c r="G25" i="3" l="1"/>
  <c r="AG24" i="3"/>
  <c r="F31" i="3"/>
  <c r="F32" i="3" l="1"/>
  <c r="G26" i="3"/>
  <c r="AG25" i="3"/>
  <c r="G27" i="3" l="1"/>
  <c r="AG26" i="3"/>
  <c r="F33" i="3"/>
  <c r="F34" i="3" l="1"/>
  <c r="G28" i="3"/>
  <c r="AG27" i="3"/>
  <c r="G29" i="3" l="1"/>
  <c r="AG28" i="3"/>
  <c r="F35" i="3"/>
  <c r="F36" i="3" l="1"/>
  <c r="G30" i="3"/>
  <c r="AG29" i="3"/>
  <c r="G31" i="3" l="1"/>
  <c r="AG30" i="3"/>
  <c r="F37" i="3"/>
  <c r="F38" i="3" l="1"/>
  <c r="G32" i="3"/>
  <c r="AG31" i="3"/>
  <c r="G33" i="3" l="1"/>
  <c r="AG32" i="3"/>
  <c r="F39" i="3"/>
  <c r="F40" i="3" l="1"/>
  <c r="G34" i="3"/>
  <c r="AG33" i="3"/>
  <c r="G35" i="3" l="1"/>
  <c r="AG34" i="3"/>
  <c r="F41" i="3"/>
  <c r="F42" i="3" l="1"/>
  <c r="G36" i="3"/>
  <c r="AG35" i="3"/>
  <c r="G37" i="3" l="1"/>
  <c r="AG36" i="3"/>
  <c r="F43" i="3"/>
  <c r="F44" i="3" l="1"/>
  <c r="G38" i="3"/>
  <c r="AG37" i="3"/>
  <c r="G39" i="3" l="1"/>
  <c r="AG38" i="3"/>
  <c r="F45" i="3"/>
  <c r="F46" i="3" l="1"/>
  <c r="G40" i="3"/>
  <c r="AG39" i="3"/>
  <c r="G41" i="3" l="1"/>
  <c r="AG40" i="3"/>
  <c r="F47" i="3"/>
  <c r="F48" i="3" l="1"/>
  <c r="G42" i="3"/>
  <c r="AG41" i="3"/>
  <c r="G43" i="3" l="1"/>
  <c r="AG42" i="3"/>
  <c r="F49" i="3"/>
  <c r="F50" i="3" l="1"/>
  <c r="G44" i="3"/>
  <c r="AG43" i="3"/>
  <c r="G45" i="3" l="1"/>
  <c r="AG44" i="3"/>
  <c r="F51" i="3"/>
  <c r="F52" i="3" l="1"/>
  <c r="G46" i="3"/>
  <c r="AG45" i="3"/>
  <c r="G47" i="3" l="1"/>
  <c r="AG46" i="3"/>
  <c r="F53" i="3"/>
  <c r="F54" i="3" l="1"/>
  <c r="G48" i="3"/>
  <c r="AG47" i="3"/>
  <c r="G49" i="3" l="1"/>
  <c r="AG48" i="3"/>
  <c r="F55" i="3"/>
  <c r="F56" i="3" l="1"/>
  <c r="G50" i="3"/>
  <c r="AG49" i="3"/>
  <c r="G51" i="3" l="1"/>
  <c r="AG50" i="3"/>
  <c r="F57" i="3"/>
  <c r="F58" i="3" l="1"/>
  <c r="G52" i="3"/>
  <c r="AG51" i="3"/>
  <c r="G53" i="3" l="1"/>
  <c r="AG52" i="3"/>
  <c r="F59" i="3"/>
  <c r="F60" i="3" l="1"/>
  <c r="G54" i="3"/>
  <c r="AG53" i="3"/>
  <c r="G55" i="3" l="1"/>
  <c r="AG54" i="3"/>
  <c r="F61" i="3"/>
  <c r="F62" i="3" l="1"/>
  <c r="G56" i="3"/>
  <c r="AG55" i="3"/>
  <c r="G57" i="3" l="1"/>
  <c r="AG56" i="3"/>
  <c r="F63" i="3"/>
  <c r="F64" i="3" l="1"/>
  <c r="G58" i="3"/>
  <c r="AG57" i="3"/>
  <c r="G59" i="3" l="1"/>
  <c r="AG58" i="3"/>
  <c r="F65" i="3"/>
  <c r="F66" i="3" l="1"/>
  <c r="G60" i="3"/>
  <c r="AG59" i="3"/>
  <c r="F67" i="3" l="1"/>
  <c r="G61" i="3"/>
  <c r="AG60" i="3"/>
  <c r="G62" i="3" l="1"/>
  <c r="AG61" i="3"/>
  <c r="F68" i="3"/>
  <c r="F69" i="3" l="1"/>
  <c r="G63" i="3"/>
  <c r="AG62" i="3"/>
  <c r="G64" i="3" l="1"/>
  <c r="AG63" i="3"/>
  <c r="F70" i="3"/>
  <c r="F71" i="3" l="1"/>
  <c r="G65" i="3"/>
  <c r="AG64" i="3"/>
  <c r="G66" i="3" l="1"/>
  <c r="AG65" i="3"/>
  <c r="F72" i="3"/>
  <c r="F73" i="3" l="1"/>
  <c r="G67" i="3"/>
  <c r="AG66" i="3"/>
  <c r="G68" i="3" l="1"/>
  <c r="AG67" i="3"/>
  <c r="F74" i="3"/>
  <c r="F75" i="3" l="1"/>
  <c r="G69" i="3"/>
  <c r="AG68" i="3"/>
  <c r="G70" i="3" l="1"/>
  <c r="AG69" i="3"/>
  <c r="F76" i="3"/>
  <c r="F77" i="3" l="1"/>
  <c r="G71" i="3"/>
  <c r="AG70" i="3"/>
  <c r="G72" i="3" l="1"/>
  <c r="AG71" i="3"/>
  <c r="F78" i="3"/>
  <c r="F79" i="3" l="1"/>
  <c r="G73" i="3"/>
  <c r="AG72" i="3"/>
  <c r="G74" i="3" l="1"/>
  <c r="AG73" i="3"/>
  <c r="F80" i="3"/>
  <c r="G75" i="3" l="1"/>
  <c r="AG74" i="3"/>
  <c r="F81" i="3"/>
  <c r="F82" i="3" l="1"/>
  <c r="G76" i="3"/>
  <c r="AG75" i="3"/>
  <c r="G77" i="3" l="1"/>
  <c r="AG76" i="3"/>
  <c r="F83" i="3"/>
  <c r="F84" i="3" l="1"/>
  <c r="G78" i="3"/>
  <c r="AG77" i="3"/>
  <c r="G79" i="3" l="1"/>
  <c r="AG78" i="3"/>
  <c r="F85" i="3"/>
  <c r="F86" i="3" l="1"/>
  <c r="G80" i="3"/>
  <c r="AG79" i="3"/>
  <c r="G81" i="3" l="1"/>
  <c r="AG80" i="3"/>
  <c r="F87" i="3"/>
  <c r="F88" i="3" l="1"/>
  <c r="G82" i="3"/>
  <c r="AG81" i="3"/>
  <c r="G83" i="3" l="1"/>
  <c r="AG82" i="3"/>
  <c r="F89" i="3"/>
  <c r="F90" i="3" l="1"/>
  <c r="G84" i="3"/>
  <c r="AG83" i="3"/>
  <c r="G85" i="3" l="1"/>
  <c r="AG84" i="3"/>
  <c r="F91" i="3"/>
  <c r="F92" i="3" l="1"/>
  <c r="G86" i="3"/>
  <c r="AG85" i="3"/>
  <c r="G87" i="3" l="1"/>
  <c r="AG86" i="3"/>
  <c r="F93" i="3"/>
  <c r="F94" i="3" l="1"/>
  <c r="G88" i="3"/>
  <c r="AG87" i="3"/>
  <c r="G89" i="3" l="1"/>
  <c r="AG88" i="3"/>
  <c r="F95" i="3"/>
  <c r="F96" i="3" l="1"/>
  <c r="G90" i="3"/>
  <c r="AG89" i="3"/>
  <c r="G91" i="3" l="1"/>
  <c r="AG90" i="3"/>
  <c r="F97" i="3"/>
  <c r="F98" i="3" l="1"/>
  <c r="G92" i="3"/>
  <c r="AG91" i="3"/>
  <c r="G93" i="3" l="1"/>
  <c r="AG92" i="3"/>
  <c r="F99" i="3"/>
  <c r="F100" i="3" l="1"/>
  <c r="G94" i="3"/>
  <c r="AG93" i="3"/>
  <c r="G95" i="3" l="1"/>
  <c r="AG94" i="3"/>
  <c r="F101" i="3"/>
  <c r="F102" i="3" l="1"/>
  <c r="G96" i="3"/>
  <c r="AG95" i="3"/>
  <c r="G97" i="3" l="1"/>
  <c r="AG96" i="3"/>
  <c r="F103" i="3"/>
  <c r="F104" i="3" l="1"/>
  <c r="G98" i="3"/>
  <c r="AG97" i="3"/>
  <c r="G99" i="3" l="1"/>
  <c r="AG98" i="3"/>
  <c r="F105" i="3"/>
  <c r="F106" i="3" l="1"/>
  <c r="G100" i="3"/>
  <c r="AG99" i="3"/>
  <c r="G101" i="3" l="1"/>
  <c r="AG100" i="3"/>
  <c r="F107" i="3"/>
  <c r="F108" i="3" l="1"/>
  <c r="G102" i="3"/>
  <c r="AG101" i="3"/>
  <c r="G103" i="3" l="1"/>
  <c r="AG102" i="3"/>
  <c r="F109" i="3"/>
  <c r="F110" i="3" l="1"/>
  <c r="G104" i="3"/>
  <c r="AG103" i="3"/>
  <c r="G105" i="3" l="1"/>
  <c r="AG104" i="3"/>
  <c r="F111" i="3"/>
  <c r="F112" i="3" l="1"/>
  <c r="G106" i="3"/>
  <c r="AG105" i="3"/>
  <c r="G107" i="3" l="1"/>
  <c r="AG106" i="3"/>
  <c r="F113" i="3"/>
  <c r="F114" i="3" l="1"/>
  <c r="G108" i="3"/>
  <c r="AG107" i="3"/>
  <c r="G109" i="3" l="1"/>
  <c r="AG108" i="3"/>
  <c r="F115" i="3"/>
  <c r="F116" i="3" l="1"/>
  <c r="G110" i="3"/>
  <c r="AG109" i="3"/>
  <c r="G111" i="3" l="1"/>
  <c r="AG110" i="3"/>
  <c r="F117" i="3"/>
  <c r="F118" i="3" l="1"/>
  <c r="G112" i="3"/>
  <c r="AG111" i="3"/>
  <c r="G113" i="3" l="1"/>
  <c r="AG112" i="3"/>
  <c r="F119" i="3"/>
  <c r="F120" i="3" l="1"/>
  <c r="G114" i="3"/>
  <c r="AG113" i="3"/>
  <c r="G115" i="3" l="1"/>
  <c r="AG114" i="3"/>
  <c r="F121" i="3"/>
  <c r="F122" i="3" l="1"/>
  <c r="G116" i="3"/>
  <c r="AG115" i="3"/>
  <c r="G117" i="3" l="1"/>
  <c r="AG116" i="3"/>
  <c r="F123" i="3"/>
  <c r="F124" i="3" l="1"/>
  <c r="G118" i="3"/>
  <c r="AG117" i="3"/>
  <c r="G119" i="3" l="1"/>
  <c r="AG118" i="3"/>
  <c r="F125" i="3"/>
  <c r="F126" i="3" l="1"/>
  <c r="G120" i="3"/>
  <c r="AG119" i="3"/>
  <c r="G121" i="3" l="1"/>
  <c r="AG120" i="3"/>
  <c r="F127" i="3"/>
  <c r="F128" i="3" l="1"/>
  <c r="G122" i="3"/>
  <c r="AG121" i="3"/>
  <c r="G123" i="3" l="1"/>
  <c r="AG122" i="3"/>
  <c r="F129" i="3"/>
  <c r="F130" i="3" l="1"/>
  <c r="G124" i="3"/>
  <c r="AG123" i="3"/>
  <c r="G125" i="3" l="1"/>
  <c r="AG124" i="3"/>
  <c r="F131" i="3"/>
  <c r="F132" i="3" l="1"/>
  <c r="G126" i="3"/>
  <c r="AG125" i="3"/>
  <c r="G127" i="3" l="1"/>
  <c r="AG126" i="3"/>
  <c r="F133" i="3"/>
  <c r="F134" i="3" l="1"/>
  <c r="G128" i="3"/>
  <c r="AG127" i="3"/>
  <c r="G129" i="3" l="1"/>
  <c r="AG128" i="3"/>
  <c r="F135" i="3"/>
  <c r="F136" i="3" l="1"/>
  <c r="G130" i="3"/>
  <c r="AG129" i="3"/>
  <c r="G131" i="3" l="1"/>
  <c r="AG130" i="3"/>
  <c r="F137" i="3"/>
  <c r="F138" i="3" l="1"/>
  <c r="G132" i="3"/>
  <c r="AG131" i="3"/>
  <c r="G133" i="3" l="1"/>
  <c r="AG132" i="3"/>
  <c r="F139" i="3"/>
  <c r="F140" i="3" l="1"/>
  <c r="G134" i="3"/>
  <c r="AG133" i="3"/>
  <c r="G135" i="3" l="1"/>
  <c r="AG134" i="3"/>
  <c r="F141" i="3"/>
  <c r="F142" i="3" l="1"/>
  <c r="G136" i="3"/>
  <c r="AG135" i="3"/>
  <c r="G137" i="3" l="1"/>
  <c r="AG136" i="3"/>
  <c r="F143" i="3"/>
  <c r="F144" i="3" l="1"/>
  <c r="G138" i="3"/>
  <c r="AG137" i="3"/>
  <c r="G139" i="3" l="1"/>
  <c r="AG138" i="3"/>
  <c r="F145" i="3"/>
  <c r="F146" i="3" l="1"/>
  <c r="G140" i="3"/>
  <c r="AG139" i="3"/>
  <c r="G141" i="3" l="1"/>
  <c r="AG140" i="3"/>
  <c r="F147" i="3"/>
  <c r="F148" i="3" l="1"/>
  <c r="G142" i="3"/>
  <c r="AG141" i="3"/>
  <c r="G143" i="3" l="1"/>
  <c r="AG142" i="3"/>
  <c r="F149" i="3"/>
  <c r="F150" i="3" l="1"/>
  <c r="G144" i="3"/>
  <c r="AG143" i="3"/>
  <c r="G145" i="3" l="1"/>
  <c r="AG144" i="3"/>
  <c r="F151" i="3"/>
  <c r="F152" i="3" l="1"/>
  <c r="G146" i="3"/>
  <c r="AG145" i="3"/>
  <c r="G147" i="3" l="1"/>
  <c r="AG146" i="3"/>
  <c r="F153" i="3"/>
  <c r="F154" i="3" l="1"/>
  <c r="G148" i="3"/>
  <c r="AG147" i="3"/>
  <c r="G149" i="3" l="1"/>
  <c r="AG148" i="3"/>
  <c r="F155" i="3"/>
  <c r="F156" i="3" l="1"/>
  <c r="G150" i="3"/>
  <c r="AG149" i="3"/>
  <c r="G151" i="3" l="1"/>
  <c r="AG150" i="3"/>
  <c r="F157" i="3"/>
  <c r="F158" i="3" l="1"/>
  <c r="G152" i="3"/>
  <c r="AG151" i="3"/>
  <c r="G153" i="3" l="1"/>
  <c r="AG152" i="3"/>
  <c r="F159" i="3"/>
  <c r="F160" i="3" l="1"/>
  <c r="G154" i="3"/>
  <c r="AG153" i="3"/>
  <c r="G155" i="3" l="1"/>
  <c r="AG154" i="3"/>
  <c r="F161" i="3"/>
  <c r="F162" i="3" l="1"/>
  <c r="G156" i="3"/>
  <c r="AG155" i="3"/>
  <c r="G157" i="3" l="1"/>
  <c r="AG156" i="3"/>
  <c r="F163" i="3"/>
  <c r="F164" i="3" l="1"/>
  <c r="G158" i="3"/>
  <c r="AG157" i="3"/>
  <c r="G159" i="3" l="1"/>
  <c r="AG158" i="3"/>
  <c r="F165" i="3"/>
  <c r="F166" i="3" l="1"/>
  <c r="G160" i="3"/>
  <c r="AG159" i="3"/>
  <c r="G161" i="3" l="1"/>
  <c r="AG160" i="3"/>
  <c r="F167" i="3"/>
  <c r="F168" i="3" l="1"/>
  <c r="G162" i="3"/>
  <c r="AG161" i="3"/>
  <c r="G163" i="3" l="1"/>
  <c r="AG162" i="3"/>
  <c r="F169" i="3"/>
  <c r="F170" i="3" l="1"/>
  <c r="G164" i="3"/>
  <c r="AG163" i="3"/>
  <c r="G165" i="3" l="1"/>
  <c r="AG164" i="3"/>
  <c r="F171" i="3"/>
  <c r="F172" i="3" l="1"/>
  <c r="G166" i="3"/>
  <c r="AG165" i="3"/>
  <c r="G167" i="3" l="1"/>
  <c r="AG166" i="3"/>
  <c r="F173" i="3"/>
  <c r="F174" i="3" l="1"/>
  <c r="G168" i="3"/>
  <c r="AG167" i="3"/>
  <c r="G169" i="3" l="1"/>
  <c r="AG168" i="3"/>
  <c r="F175" i="3"/>
  <c r="F176" i="3" l="1"/>
  <c r="G170" i="3"/>
  <c r="AG169" i="3"/>
  <c r="G171" i="3" l="1"/>
  <c r="AG170" i="3"/>
  <c r="F177" i="3"/>
  <c r="F178" i="3" l="1"/>
  <c r="G172" i="3"/>
  <c r="AG171" i="3"/>
  <c r="G173" i="3" l="1"/>
  <c r="AG172" i="3"/>
  <c r="F179" i="3"/>
  <c r="F180" i="3" l="1"/>
  <c r="G174" i="3"/>
  <c r="AG173" i="3"/>
  <c r="G175" i="3" l="1"/>
  <c r="AG174" i="3"/>
  <c r="F181" i="3"/>
  <c r="F182" i="3" l="1"/>
  <c r="G176" i="3"/>
  <c r="AG175" i="3"/>
  <c r="G177" i="3" l="1"/>
  <c r="AG176" i="3"/>
  <c r="F183" i="3"/>
  <c r="F184" i="3" l="1"/>
  <c r="G178" i="3"/>
  <c r="AG177" i="3"/>
  <c r="G179" i="3" l="1"/>
  <c r="AG178" i="3"/>
  <c r="F185" i="3"/>
  <c r="F186" i="3" l="1"/>
  <c r="G180" i="3"/>
  <c r="AG179" i="3"/>
  <c r="G181" i="3" l="1"/>
  <c r="AG180" i="3"/>
  <c r="F187" i="3"/>
  <c r="F188" i="3" l="1"/>
  <c r="G182" i="3"/>
  <c r="AG181" i="3"/>
  <c r="G183" i="3" l="1"/>
  <c r="AG182" i="3"/>
  <c r="F189" i="3"/>
  <c r="F190" i="3" l="1"/>
  <c r="G184" i="3"/>
  <c r="AG183" i="3"/>
  <c r="G185" i="3" l="1"/>
  <c r="AG184" i="3"/>
  <c r="F191" i="3"/>
  <c r="F192" i="3" l="1"/>
  <c r="G186" i="3"/>
  <c r="AG185" i="3"/>
  <c r="G187" i="3" l="1"/>
  <c r="AG186" i="3"/>
  <c r="F193" i="3"/>
  <c r="F194" i="3" l="1"/>
  <c r="G188" i="3"/>
  <c r="AG187" i="3"/>
  <c r="G189" i="3" l="1"/>
  <c r="AG188" i="3"/>
  <c r="F195" i="3"/>
  <c r="F196" i="3" l="1"/>
  <c r="G190" i="3"/>
  <c r="AG189" i="3"/>
  <c r="G191" i="3" l="1"/>
  <c r="AG190" i="3"/>
  <c r="F197" i="3"/>
  <c r="F198" i="3" l="1"/>
  <c r="G192" i="3"/>
  <c r="AG191" i="3"/>
  <c r="G193" i="3" l="1"/>
  <c r="AG192" i="3"/>
  <c r="F199" i="3"/>
  <c r="F200" i="3" l="1"/>
  <c r="G194" i="3"/>
  <c r="AG193" i="3"/>
  <c r="G195" i="3" l="1"/>
  <c r="AG194" i="3"/>
  <c r="F201" i="3"/>
  <c r="F202" i="3" l="1"/>
  <c r="G196" i="3"/>
  <c r="AG195" i="3"/>
  <c r="G197" i="3" l="1"/>
  <c r="AG196" i="3"/>
  <c r="F203" i="3"/>
  <c r="F204" i="3" l="1"/>
  <c r="G198" i="3"/>
  <c r="AG197" i="3"/>
  <c r="G199" i="3" l="1"/>
  <c r="AG198" i="3"/>
  <c r="F205" i="3"/>
  <c r="F206" i="3" l="1"/>
  <c r="G200" i="3"/>
  <c r="AG199" i="3"/>
  <c r="G201" i="3" l="1"/>
  <c r="AG200" i="3"/>
  <c r="F207" i="3"/>
  <c r="F208" i="3" l="1"/>
  <c r="G202" i="3"/>
  <c r="AG201" i="3"/>
  <c r="G203" i="3" l="1"/>
  <c r="AG202" i="3"/>
  <c r="F209" i="3"/>
  <c r="F210" i="3" l="1"/>
  <c r="G204" i="3"/>
  <c r="AG203" i="3"/>
  <c r="G205" i="3" l="1"/>
  <c r="AG204" i="3"/>
  <c r="F211" i="3"/>
  <c r="F212" i="3" l="1"/>
  <c r="G206" i="3"/>
  <c r="AG205" i="3"/>
  <c r="G207" i="3" l="1"/>
  <c r="AG206" i="3"/>
  <c r="F213" i="3"/>
  <c r="F214" i="3" l="1"/>
  <c r="G208" i="3"/>
  <c r="AG207" i="3"/>
  <c r="G209" i="3" l="1"/>
  <c r="AG208" i="3"/>
  <c r="F215" i="3"/>
  <c r="F216" i="3" l="1"/>
  <c r="G210" i="3"/>
  <c r="AG209" i="3"/>
  <c r="G211" i="3" l="1"/>
  <c r="AG210" i="3"/>
  <c r="F217" i="3"/>
  <c r="F218" i="3" l="1"/>
  <c r="G212" i="3"/>
  <c r="AG211" i="3"/>
  <c r="G213" i="3" l="1"/>
  <c r="AG212" i="3"/>
  <c r="F219" i="3"/>
  <c r="F220" i="3" l="1"/>
  <c r="G214" i="3"/>
  <c r="AG213" i="3"/>
  <c r="G215" i="3" l="1"/>
  <c r="AG214" i="3"/>
  <c r="F221" i="3"/>
  <c r="F222" i="3" l="1"/>
  <c r="G216" i="3"/>
  <c r="AG215" i="3"/>
  <c r="G217" i="3" l="1"/>
  <c r="AG216" i="3"/>
  <c r="F223" i="3"/>
  <c r="F224" i="3" l="1"/>
  <c r="G218" i="3"/>
  <c r="AG217" i="3"/>
  <c r="G219" i="3" l="1"/>
  <c r="AG218" i="3"/>
  <c r="F225" i="3"/>
  <c r="F226" i="3" l="1"/>
  <c r="G220" i="3"/>
  <c r="AG219" i="3"/>
  <c r="G221" i="3" l="1"/>
  <c r="AG220" i="3"/>
  <c r="F227" i="3"/>
  <c r="F228" i="3" l="1"/>
  <c r="G222" i="3"/>
  <c r="AG221" i="3"/>
  <c r="G223" i="3" l="1"/>
  <c r="AG222" i="3"/>
  <c r="F229" i="3"/>
  <c r="F230" i="3" l="1"/>
  <c r="G224" i="3"/>
  <c r="AG223" i="3"/>
  <c r="G225" i="3" l="1"/>
  <c r="AG224" i="3"/>
  <c r="F231" i="3"/>
  <c r="F232" i="3" l="1"/>
  <c r="G226" i="3"/>
  <c r="AG225" i="3"/>
  <c r="G227" i="3" l="1"/>
  <c r="AG226" i="3"/>
  <c r="F233" i="3"/>
  <c r="F234" i="3" l="1"/>
  <c r="G228" i="3"/>
  <c r="AG227" i="3"/>
  <c r="G229" i="3" l="1"/>
  <c r="AG228" i="3"/>
  <c r="F235" i="3"/>
  <c r="F236" i="3" l="1"/>
  <c r="G230" i="3"/>
  <c r="AG229" i="3"/>
  <c r="G231" i="3" l="1"/>
  <c r="AG230" i="3"/>
  <c r="F237" i="3"/>
  <c r="F238" i="3" l="1"/>
  <c r="G232" i="3"/>
  <c r="AG231" i="3"/>
  <c r="G233" i="3" l="1"/>
  <c r="AG232" i="3"/>
  <c r="F239" i="3"/>
  <c r="F240" i="3" l="1"/>
  <c r="G234" i="3"/>
  <c r="AG233" i="3"/>
  <c r="G235" i="3" l="1"/>
  <c r="AG234" i="3"/>
  <c r="F241" i="3"/>
  <c r="F242" i="3" l="1"/>
  <c r="G236" i="3"/>
  <c r="AG235" i="3"/>
  <c r="G237" i="3" l="1"/>
  <c r="AG236" i="3"/>
  <c r="F243" i="3"/>
  <c r="F244" i="3" l="1"/>
  <c r="G238" i="3"/>
  <c r="AG237" i="3"/>
  <c r="G239" i="3" l="1"/>
  <c r="AG238" i="3"/>
  <c r="F245" i="3"/>
  <c r="F246" i="3" l="1"/>
  <c r="G240" i="3"/>
  <c r="AG239" i="3"/>
  <c r="G241" i="3" l="1"/>
  <c r="AG240" i="3"/>
  <c r="F247" i="3"/>
  <c r="F248" i="3" l="1"/>
  <c r="G242" i="3"/>
  <c r="AG241" i="3"/>
  <c r="G243" i="3" l="1"/>
  <c r="AG242" i="3"/>
  <c r="F249" i="3"/>
  <c r="F250" i="3" l="1"/>
  <c r="G244" i="3"/>
  <c r="AG243" i="3"/>
  <c r="G245" i="3" l="1"/>
  <c r="AG244" i="3"/>
  <c r="F251" i="3"/>
  <c r="F252" i="3" l="1"/>
  <c r="G246" i="3"/>
  <c r="AG245" i="3"/>
  <c r="G247" i="3" l="1"/>
  <c r="AG246" i="3"/>
  <c r="F253" i="3"/>
  <c r="F254" i="3" l="1"/>
  <c r="G248" i="3"/>
  <c r="AG247" i="3"/>
  <c r="G249" i="3" l="1"/>
  <c r="AG248" i="3"/>
  <c r="F255" i="3"/>
  <c r="F256" i="3" l="1"/>
  <c r="G250" i="3"/>
  <c r="AG249" i="3"/>
  <c r="G251" i="3" l="1"/>
  <c r="AG250" i="3"/>
  <c r="F257" i="3"/>
  <c r="F258" i="3" l="1"/>
  <c r="G252" i="3"/>
  <c r="AG251" i="3"/>
  <c r="G253" i="3" l="1"/>
  <c r="AG252" i="3"/>
  <c r="F259" i="3"/>
  <c r="F260" i="3" l="1"/>
  <c r="G254" i="3"/>
  <c r="AG253" i="3"/>
  <c r="G255" i="3" l="1"/>
  <c r="AG254" i="3"/>
  <c r="F261" i="3"/>
  <c r="G256" i="3" l="1"/>
  <c r="AG255" i="3"/>
  <c r="G257" i="3" l="1"/>
  <c r="AG256" i="3"/>
  <c r="G258" i="3" l="1"/>
  <c r="AG257" i="3"/>
  <c r="G259" i="3" l="1"/>
  <c r="AG258" i="3"/>
  <c r="G260" i="3" l="1"/>
  <c r="AG259" i="3"/>
  <c r="G261" i="3" l="1"/>
  <c r="G262" i="3" s="1"/>
  <c r="G263" i="3" s="1"/>
  <c r="AG260" i="3"/>
  <c r="G264" i="3" l="1"/>
  <c r="AG263" i="3"/>
  <c r="AG261" i="3"/>
  <c r="AG262" i="3"/>
  <c r="G265" i="3" l="1"/>
  <c r="AG264" i="3"/>
  <c r="G266" i="3" l="1"/>
  <c r="AG265" i="3"/>
  <c r="G267" i="3" l="1"/>
  <c r="AG266" i="3"/>
  <c r="G268" i="3" l="1"/>
  <c r="AG267" i="3"/>
  <c r="G269" i="3" l="1"/>
  <c r="AG268" i="3"/>
  <c r="G270" i="3" l="1"/>
  <c r="AG269" i="3"/>
  <c r="G271" i="3" l="1"/>
  <c r="AG270" i="3"/>
  <c r="G272" i="3" l="1"/>
  <c r="AG271" i="3"/>
  <c r="G273" i="3" l="1"/>
  <c r="AG272" i="3"/>
  <c r="G274" i="3" l="1"/>
  <c r="AG273" i="3"/>
  <c r="G275" i="3" l="1"/>
  <c r="AG274" i="3"/>
  <c r="G276" i="3" l="1"/>
  <c r="AG275" i="3"/>
  <c r="G277" i="3" l="1"/>
  <c r="AG276" i="3"/>
  <c r="AG277" i="3" l="1"/>
  <c r="G278" i="3"/>
  <c r="AG278" i="3" l="1"/>
  <c r="G279" i="3"/>
  <c r="G280" i="3" l="1"/>
  <c r="AG280" i="3" s="1"/>
  <c r="AG279" i="3"/>
</calcChain>
</file>

<file path=xl/sharedStrings.xml><?xml version="1.0" encoding="utf-8"?>
<sst xmlns="http://schemas.openxmlformats.org/spreadsheetml/2006/main" count="4978" uniqueCount="885">
  <si>
    <t>This rate includes acquiring a diverse mix of native tree &amp; shrub species appropriate for the area (including understorey), mixing and treating the seed (ie smoke and heat) and applying the seed by hand at a rate between 4 - 10kg/ha (as applicable).  This rate also includes undertaken soil sampling ahead of the rehabilitation program. This item includes a single application of fertiliser during the initial seeding program.</t>
  </si>
  <si>
    <t>This includes direct seeding of non native pasture grass species with the principal aim of return the land to a stable, sustainable grazing land use. It is different to using pasture grasses in for temporary erosion and sediment control.  This rate also includes undertaking soil sampling ahead of the rehabilitation program.This item includes a single application of fertiliser during the initial seeding program.</t>
  </si>
  <si>
    <t>This includes direct seeding of non native pasture grass species with the principal aim of return the land to a stable, sustainable grazing land use. It is different to using pasture grasses in for temporary erosion and sediment control.  This rate also includes undertaking soil sampling ahead of the rehabilitation program. This item includes a single application of fertiliser during the initial seeding program.</t>
  </si>
  <si>
    <t>j</t>
  </si>
  <si>
    <t>This includes direct seeding of non native pasture grass species with the principal aim of return the land to a stable, sustainable grazing land use. It is different to using pasture grasses in for temporary erosion and sediment control.  This rate also includes undertaking soil sampling ahead of the rehabilitation program.  This item includes a single application of fertiliser during the initial seeding program.</t>
  </si>
  <si>
    <t xml:space="preserve">                                  Item fixed no entry required</t>
  </si>
  <si>
    <t xml:space="preserve">                                  Input mandatory (where applicable)</t>
  </si>
  <si>
    <t xml:space="preserve">                                  Default Rate where an alternative is not provided</t>
  </si>
  <si>
    <t>X239</t>
  </si>
  <si>
    <t>Making safe vertical faces</t>
  </si>
  <si>
    <t>X240</t>
  </si>
  <si>
    <t>X241</t>
  </si>
  <si>
    <t>X242</t>
  </si>
  <si>
    <t>Sand</t>
  </si>
  <si>
    <t>Clay</t>
  </si>
  <si>
    <t>Select Material</t>
  </si>
  <si>
    <t>Select Rip Type</t>
  </si>
  <si>
    <t>Rip only soft</t>
  </si>
  <si>
    <t>Rip only hard</t>
  </si>
  <si>
    <t>X243</t>
  </si>
  <si>
    <t>X244</t>
  </si>
  <si>
    <t>X245</t>
  </si>
  <si>
    <t>OR Rip only for smaller operations</t>
  </si>
  <si>
    <t>Rip Only Hard</t>
  </si>
  <si>
    <t>Rip Only Soft</t>
  </si>
  <si>
    <t>ha</t>
  </si>
  <si>
    <t>This option is for situations where it is justified that topsoil is not required</t>
  </si>
  <si>
    <t>This item includes pushing of approriate material to vertical faces in order to make them safe.  Options are available for Sand, Clay and Rock</t>
  </si>
  <si>
    <t>Stiff Clay or Soft Rock</t>
  </si>
  <si>
    <r>
      <t xml:space="preserve">Enter the total </t>
    </r>
    <r>
      <rPr>
        <b/>
        <sz val="7"/>
        <color indexed="10"/>
        <rFont val="Arial"/>
        <family val="2"/>
      </rPr>
      <t>area</t>
    </r>
    <r>
      <rPr>
        <sz val="7"/>
        <rFont val="Arial"/>
        <family val="2"/>
      </rPr>
      <t xml:space="preserve"> the workshops and buildings where concrete footings are estimated to be &gt;300mm thick.  The broken up concrete will be buried in the pit.</t>
    </r>
  </si>
  <si>
    <r>
      <t xml:space="preserve">Enter the total </t>
    </r>
    <r>
      <rPr>
        <b/>
        <sz val="7"/>
        <color indexed="10"/>
        <rFont val="Arial"/>
        <family val="2"/>
      </rPr>
      <t>area</t>
    </r>
    <r>
      <rPr>
        <sz val="7"/>
        <rFont val="Arial"/>
        <family val="2"/>
      </rPr>
      <t xml:space="preserve"> the workshops and buildings where concrete footings are estimated to be &gt;300mm thick. The broken up concrete will be buried in the pit.</t>
    </r>
  </si>
  <si>
    <t>Erect a 6' chain mesh security fence around the adit to restrict access to the site where the adit can not be backfilled.</t>
  </si>
  <si>
    <t>Erect a 6' chain mesh security fence around the top face where the final pit will include steep faces</t>
  </si>
  <si>
    <t>Where steep faces will remain  a 6' chain mesh fence needs to be constructed around the perimeter of the void to restrict access to the site.</t>
  </si>
  <si>
    <t>Where steep faces will remain a 2m high (6') chain mesh fence needs to be constructed around the perimeter of the void to restrict access to the site.</t>
  </si>
  <si>
    <t xml:space="preserve">Demolish and remove industrial buildings such as workshops and large sheds </t>
  </si>
  <si>
    <t>X123</t>
  </si>
  <si>
    <r>
      <t>Long term maintenance of Creek diversion -</t>
    </r>
    <r>
      <rPr>
        <i/>
        <sz val="8"/>
        <rFont val="Arial"/>
        <family val="2"/>
      </rPr>
      <t xml:space="preserve"> Channel constructed through backfilled material</t>
    </r>
  </si>
  <si>
    <t>X066</t>
  </si>
  <si>
    <t>X124</t>
  </si>
  <si>
    <t>X125</t>
  </si>
  <si>
    <t>X126</t>
  </si>
  <si>
    <t>X127</t>
  </si>
  <si>
    <t>X128</t>
  </si>
  <si>
    <t>X129</t>
  </si>
  <si>
    <t>X130</t>
  </si>
  <si>
    <t>X131</t>
  </si>
  <si>
    <t>X132</t>
  </si>
  <si>
    <t>X133</t>
  </si>
  <si>
    <t>X134</t>
  </si>
  <si>
    <t>Minor earthworks and maintenance of mine subsidence areas</t>
  </si>
  <si>
    <t>X058</t>
  </si>
  <si>
    <t>Domain 5: Large Boxcuts and Pits</t>
  </si>
  <si>
    <t>Mobilisation &amp; Demobilisation (third party contractor rates apply).</t>
  </si>
  <si>
    <t>X059</t>
  </si>
  <si>
    <t>doze to &lt; 18 degrees (50m push)</t>
  </si>
  <si>
    <t>doze to &lt; 18 degrees (50m - 75m push)</t>
  </si>
  <si>
    <t>doze to &lt; 18 degrees (75m - 100m push)</t>
  </si>
  <si>
    <t>doze to &lt; 18 degrees (150m push)</t>
  </si>
  <si>
    <r>
      <t>Major bulk pushing to achieve grades nominated in the approval/permit (i.e. &lt; 18</t>
    </r>
    <r>
      <rPr>
        <vertAlign val="superscript"/>
        <sz val="8"/>
        <rFont val="Arial"/>
        <family val="2"/>
      </rPr>
      <t>o</t>
    </r>
    <r>
      <rPr>
        <sz val="8"/>
        <rFont val="Arial"/>
        <family val="2"/>
      </rPr>
      <t>)</t>
    </r>
  </si>
  <si>
    <t>X060</t>
  </si>
  <si>
    <t>X061</t>
  </si>
  <si>
    <t>X062</t>
  </si>
  <si>
    <t>X137</t>
  </si>
  <si>
    <t>X138</t>
  </si>
  <si>
    <t>X139</t>
  </si>
  <si>
    <t>X140</t>
  </si>
  <si>
    <t>X141</t>
  </si>
  <si>
    <t>X142</t>
  </si>
  <si>
    <t>X143</t>
  </si>
  <si>
    <t>X144</t>
  </si>
  <si>
    <t>X145</t>
  </si>
  <si>
    <t>X146</t>
  </si>
  <si>
    <t>X147</t>
  </si>
  <si>
    <t>X148</t>
  </si>
  <si>
    <t>X149</t>
  </si>
  <si>
    <t>X150</t>
  </si>
  <si>
    <t>X151</t>
  </si>
  <si>
    <t>X152</t>
  </si>
  <si>
    <t>Onsite remediation of hydrocarbon contaminated soils</t>
  </si>
  <si>
    <t>X153</t>
  </si>
  <si>
    <t>X154</t>
  </si>
  <si>
    <t>X155</t>
  </si>
  <si>
    <t>X156</t>
  </si>
  <si>
    <t>X157</t>
  </si>
  <si>
    <t>X158</t>
  </si>
  <si>
    <t>X159</t>
  </si>
  <si>
    <t>X160</t>
  </si>
  <si>
    <t>X161</t>
  </si>
  <si>
    <t>Pest and Weed Management</t>
  </si>
  <si>
    <t>Planting mature trees (&gt;15cm)</t>
  </si>
  <si>
    <t>Planting tubestock (&lt; 15cm)</t>
  </si>
  <si>
    <t>Project Management &amp; Surveying</t>
  </si>
  <si>
    <t>Removal and disposal of oil contaminated water from bunded areas and sumps.</t>
  </si>
  <si>
    <t>X163</t>
  </si>
  <si>
    <t>Removal of general rubbish from the site to a licensed landfill facility</t>
  </si>
  <si>
    <t>Removal of grid pegs (pull them out and take off site)</t>
  </si>
  <si>
    <t>X164</t>
  </si>
  <si>
    <t>Removal of rubbish from the site to a licensed landfill facility (ie. General waste, sample bags, bore casing off cuts, etc)</t>
  </si>
  <si>
    <t>Removal of underground fuel storage tank (UST) above 5,000L and below 15,000L capacity (include all site facilities and is to include pipes, bunds, etc)</t>
  </si>
  <si>
    <t xml:space="preserve">Removal of underground fuel storage tank (UST) up to 5,000L capacity (include all site facilities and is to include pipes, bunds, etc) </t>
  </si>
  <si>
    <t>Remove all mobile plant and equipment from the site</t>
  </si>
  <si>
    <t>Remove all temporary buildings and associated equipment from the exploration camp area.</t>
  </si>
  <si>
    <t>X169</t>
  </si>
  <si>
    <t>Remove carbonaceous material (spillage or otherwise) from footprint of the CHPP, ROM &amp; Product stockpiles.</t>
  </si>
  <si>
    <t>X170</t>
  </si>
  <si>
    <t>X171</t>
  </si>
  <si>
    <t>X172</t>
  </si>
  <si>
    <t>X173</t>
  </si>
  <si>
    <t>X174</t>
  </si>
  <si>
    <t xml:space="preserve">Remove carbonaceous material from roadways (coal / rejects spillage) </t>
  </si>
  <si>
    <t>X175</t>
  </si>
  <si>
    <t>X176</t>
  </si>
  <si>
    <t>X177</t>
  </si>
  <si>
    <t>X178</t>
  </si>
  <si>
    <t>Remove erosion and sediment controls structures (silt fence, etc)</t>
  </si>
  <si>
    <t>X181</t>
  </si>
  <si>
    <t>Remove gantry/head frames over shafts</t>
  </si>
  <si>
    <t>X183</t>
  </si>
  <si>
    <t>Remove unwanted material (spillage or otherwise) from footprint of the Plant, Mill &amp; Product stockpiles.</t>
  </si>
  <si>
    <t>X184</t>
  </si>
  <si>
    <t>X185</t>
  </si>
  <si>
    <t>X186</t>
  </si>
  <si>
    <t>X187</t>
  </si>
  <si>
    <t>X188</t>
  </si>
  <si>
    <t xml:space="preserve">Remove unwanted material from roadways (e.g. spillage) </t>
  </si>
  <si>
    <t>X189</t>
  </si>
  <si>
    <t>X190</t>
  </si>
  <si>
    <t>X191</t>
  </si>
  <si>
    <t>X192</t>
  </si>
  <si>
    <t>X215</t>
  </si>
  <si>
    <t>Domain</t>
  </si>
  <si>
    <t>Date:</t>
  </si>
  <si>
    <t>Reshape deep rip and ameliorate sealed and unsealed roads</t>
  </si>
  <si>
    <t>Reshape rail spur and load out area</t>
  </si>
  <si>
    <t>X225</t>
  </si>
  <si>
    <t>X226</t>
  </si>
  <si>
    <t>X227</t>
  </si>
  <si>
    <t>X228</t>
  </si>
  <si>
    <t>X229</t>
  </si>
  <si>
    <t>batter faces</t>
  </si>
  <si>
    <t>X196</t>
  </si>
  <si>
    <t>Reshape, deep rip and ameliorate sealed unsealed roads</t>
  </si>
  <si>
    <t>X197</t>
  </si>
  <si>
    <t>X198</t>
  </si>
  <si>
    <t>Reshape, deep rip, ameliorate and seed exploration lines / areas</t>
  </si>
  <si>
    <t>X199</t>
  </si>
  <si>
    <t xml:space="preserve">Reshaping (earthworks only) of the walls &amp; surrounds of the tailings storage </t>
  </si>
  <si>
    <t>X200</t>
  </si>
  <si>
    <t>X201</t>
  </si>
  <si>
    <t>Seal &amp; rehabilitate ventilation fans.</t>
  </si>
  <si>
    <t>X202</t>
  </si>
  <si>
    <t>X203</t>
  </si>
  <si>
    <t>X213</t>
  </si>
  <si>
    <t>X204</t>
  </si>
  <si>
    <t>X023</t>
  </si>
  <si>
    <t>X024</t>
  </si>
  <si>
    <t>X025</t>
  </si>
  <si>
    <t>X026</t>
  </si>
  <si>
    <t>X027</t>
  </si>
  <si>
    <t>Single application of fertiliser (pasture)</t>
  </si>
  <si>
    <t>Single application of fertiliser (trees)</t>
  </si>
  <si>
    <t>Soil amelioration (adding gypsum, lime, etc)</t>
  </si>
  <si>
    <t>X205</t>
  </si>
  <si>
    <t>X206</t>
  </si>
  <si>
    <t>X207</t>
  </si>
  <si>
    <t>X208</t>
  </si>
  <si>
    <t>X209</t>
  </si>
  <si>
    <t>X044</t>
  </si>
  <si>
    <t>X045</t>
  </si>
  <si>
    <t>X046</t>
  </si>
  <si>
    <t>X047</t>
  </si>
  <si>
    <t>X048</t>
  </si>
  <si>
    <t>Structural water management works, banks and drains around drill site(s)</t>
  </si>
  <si>
    <t>Structural water management works, banks, drains and sediment dams required following rehabilitation.</t>
  </si>
  <si>
    <t>Sub-Total</t>
  </si>
  <si>
    <t>Demolition of Buildings, Removal of Plant &amp; Equipment</t>
  </si>
  <si>
    <t xml:space="preserve">Total </t>
  </si>
  <si>
    <t>This Contingency covers any unforeseen costs associated with the closure of the site.</t>
  </si>
  <si>
    <t>Tailings/Slimes Storage facility</t>
  </si>
  <si>
    <t>This includes the area that requires engineering treatment is required to satisfy conditions of the approval/permit,  This may include compaction or addition of multiple layers and / or capillary breaks.</t>
  </si>
  <si>
    <t>This item is required only where a Phase 1 contaminated sites assessment has not be completed for the site.</t>
  </si>
  <si>
    <t xml:space="preserve">Allows for disposal fee of $200 per tonne and cartage of $50/tonne. </t>
  </si>
  <si>
    <t>Domain 5: Other Management Issues</t>
  </si>
  <si>
    <t>This rate includes grouting, capping and sealing all uncapped exploration holes around the site.</t>
  </si>
  <si>
    <t xml:space="preserve">Domain 1: Infrastructure Areas </t>
  </si>
  <si>
    <r>
      <t xml:space="preserve">(Only if specifically required): </t>
    </r>
    <r>
      <rPr>
        <sz val="8"/>
        <rFont val="Arial"/>
        <family val="2"/>
      </rPr>
      <t xml:space="preserve">Apply engineered treatment as required (i.e. additional compaction, capillary breaks, etc) - design in accordance with the approval/permit commitments. Generic rate assumes cap thickness of approximately 1-1.5m.  </t>
    </r>
  </si>
  <si>
    <t>Remove Concrete pads, footings and foundations (&gt; 300mm thickness)</t>
  </si>
  <si>
    <t xml:space="preserve">Remove Concrete pads &amp; footings (&lt; 300mm thickness).  </t>
  </si>
  <si>
    <t>Minor pushing of the windrows, final trim, &amp; deep rip the camp area (minor shaping and landscaping)</t>
  </si>
  <si>
    <t>Minor pushing, final trim, rock rake &amp; deep rip (minor shaping and landscaping)</t>
  </si>
  <si>
    <t>Minor pushing of the diversion drains, contour banks, final trim, &amp; deep rip (minor shaping and landscaping).</t>
  </si>
  <si>
    <t>Shaping or levelling of minor excavations, batters and stockpiles, final trim, rock rake and deep rip</t>
  </si>
  <si>
    <r>
      <t xml:space="preserve">This item includes the </t>
    </r>
    <r>
      <rPr>
        <b/>
        <sz val="7"/>
        <color indexed="10"/>
        <rFont val="Arial"/>
        <family val="2"/>
      </rPr>
      <t>area</t>
    </r>
    <r>
      <rPr>
        <sz val="7"/>
        <rFont val="Arial"/>
        <family val="2"/>
      </rPr>
      <t xml:space="preserve"> requiring minor reshaping, rock raking and deep ripping to enhance revegetation program.  It will generally include doing minor reshaping works to tidy up the site.</t>
    </r>
  </si>
  <si>
    <r>
      <t xml:space="preserve">This item includes the </t>
    </r>
    <r>
      <rPr>
        <b/>
        <sz val="7"/>
        <color indexed="10"/>
        <rFont val="Arial"/>
        <family val="2"/>
      </rPr>
      <t>area</t>
    </r>
    <r>
      <rPr>
        <sz val="7"/>
        <rFont val="Arial"/>
        <family val="2"/>
      </rPr>
      <t xml:space="preserve"> requiring minor reshaping, rock raking and deep ripping to enhance revegetation program.  It will generally include  doing minor reshaping works to tidy up the site.</t>
    </r>
  </si>
  <si>
    <t>The restoration, care and maintenance of items that have historical significance and that are to be retained after the cessation of mining or quarrying</t>
  </si>
  <si>
    <t>Reshape, deep rip, ameliorate and seed all internal access roads and tracks outside the mine or quarry footprint area.</t>
  </si>
  <si>
    <t>Tailings Storage (Key Information):</t>
  </si>
  <si>
    <t xml:space="preserve">Materials Stored </t>
  </si>
  <si>
    <t>Year Dam / storage Commissioned</t>
  </si>
  <si>
    <t>Structural water management works, banks, drains, rock lined waterways, sediment dams</t>
  </si>
  <si>
    <t>X211</t>
  </si>
  <si>
    <t>Structural works, banks, rock lined waterways</t>
  </si>
  <si>
    <t>X212</t>
  </si>
  <si>
    <t>&gt; 50-100m</t>
  </si>
  <si>
    <t>X214</t>
  </si>
  <si>
    <t>Domain 2: Adits and Shafts</t>
  </si>
  <si>
    <t xml:space="preserve">Adits 
</t>
  </si>
  <si>
    <r>
      <t xml:space="preserve">This item include a rate for designing and installing a 500mm concrete plug at leat 3m back from the entrance as well as the total </t>
    </r>
    <r>
      <rPr>
        <b/>
        <sz val="7"/>
        <color indexed="10"/>
        <rFont val="Arial"/>
        <family val="2"/>
      </rPr>
      <t>volume</t>
    </r>
    <r>
      <rPr>
        <sz val="7"/>
        <rFont val="Arial"/>
        <family val="2"/>
      </rPr>
      <t xml:space="preserve"> of material that would be needed to backfill the adit with suitable material.</t>
    </r>
  </si>
  <si>
    <t>This rate includes constructing a concrete bulk head at least 50m into the adit and then backfilling with material.</t>
  </si>
  <si>
    <t>This rate includes the erection of a security around the adit where for some reason the adit can not be backfilled either in the long or short term.</t>
  </si>
  <si>
    <r>
      <t xml:space="preserve">Shafts                                             </t>
    </r>
    <r>
      <rPr>
        <b/>
        <sz val="7"/>
        <color indexed="14"/>
        <rFont val="Arial"/>
        <family val="2"/>
      </rPr>
      <t xml:space="preserve">   </t>
    </r>
    <r>
      <rPr>
        <b/>
        <sz val="8"/>
        <color indexed="14"/>
        <rFont val="Arial"/>
        <family val="2"/>
      </rPr>
      <t xml:space="preserve">                          </t>
    </r>
  </si>
  <si>
    <r>
      <t xml:space="preserve">This item include a rate for the total </t>
    </r>
    <r>
      <rPr>
        <b/>
        <sz val="7"/>
        <color indexed="10"/>
        <rFont val="Arial"/>
        <family val="2"/>
      </rPr>
      <t>volume</t>
    </r>
    <r>
      <rPr>
        <sz val="7"/>
        <rFont val="Arial"/>
        <family val="2"/>
      </rPr>
      <t xml:space="preserve"> of material that would be needed to backfill the shaft with suitable material.</t>
    </r>
  </si>
  <si>
    <t>Underground Infrastructure</t>
  </si>
  <si>
    <r>
      <t xml:space="preserve">This includes sealing &amp; rehabilitation of the ventilation fans to make safe.  The </t>
    </r>
    <r>
      <rPr>
        <sz val="7"/>
        <color indexed="10"/>
        <rFont val="Arial"/>
        <family val="2"/>
      </rPr>
      <t>number</t>
    </r>
    <r>
      <rPr>
        <sz val="7"/>
        <rFont val="Arial"/>
        <family val="2"/>
      </rPr>
      <t xml:space="preserve"> of ventilation fans for the whole mine is to be included.</t>
    </r>
  </si>
  <si>
    <t>Demolish thickener tanks or flocc tanks (variable rate for small, medium and large structures).</t>
  </si>
  <si>
    <t>Small &lt;=10m diameter</t>
  </si>
  <si>
    <t>Medium &gt;10- 30m diameter</t>
  </si>
  <si>
    <t>Large &gt; 30m diameter</t>
  </si>
  <si>
    <r>
      <t xml:space="preserve">Enter the total </t>
    </r>
    <r>
      <rPr>
        <b/>
        <sz val="7"/>
        <color indexed="10"/>
        <rFont val="Arial"/>
        <family val="2"/>
      </rPr>
      <t>area</t>
    </r>
    <r>
      <rPr>
        <sz val="7"/>
        <rFont val="Arial"/>
        <family val="2"/>
      </rPr>
      <t xml:space="preserve"> the workshops and buildings where concrete footings are estimated to be &lt;300mm.  The rate assumes on site burial of concrete.</t>
    </r>
  </si>
  <si>
    <t xml:space="preserve">Enter the total area the workshops and buildings where concrete footings are estimated to be &lt;300mm.  The rate assumes on site burail of concrete. </t>
  </si>
  <si>
    <t>Demolish and remove ground level conveyors, transfer stations &amp; gantries (scrapping only - does not include dismantling for re-use at another site)</t>
  </si>
  <si>
    <t>Demolish and remove overland conveyors, transfer stations &amp; gantries (scrapping only - does not include dismantling for re-use at another site).</t>
  </si>
  <si>
    <t>Demolish and remove overhead conveyors, transfer stations &amp; gantries (scrapping only - does not include dismantling for re-use at another site)</t>
  </si>
  <si>
    <t>Additional items</t>
  </si>
  <si>
    <t>Erect a 6' chain mesh security fence around the adit to restrict access to the site where the shaft can not be backfilled.</t>
  </si>
  <si>
    <r>
      <t xml:space="preserve">This includes sealing &amp; rehabilitation of the dewatering bores to make safe.  The total </t>
    </r>
    <r>
      <rPr>
        <sz val="7"/>
        <color indexed="10"/>
        <rFont val="Arial"/>
        <family val="2"/>
      </rPr>
      <t>number</t>
    </r>
    <r>
      <rPr>
        <sz val="7"/>
        <rFont val="Arial"/>
        <family val="2"/>
      </rPr>
      <t xml:space="preserve"> of dewatering bores for the whole mine is to be included.</t>
    </r>
  </si>
  <si>
    <t>This includes undertaking surface drainage works, etc as required to remediate areas affected by mine subsidence.</t>
  </si>
  <si>
    <t>Complete a separate sheet for each tailings storage facility on the site.</t>
  </si>
  <si>
    <t>Maximum Embankment Height (m)</t>
  </si>
  <si>
    <t>Maximum Embankment Length (m)</t>
  </si>
  <si>
    <t>Storage area (ha)</t>
  </si>
  <si>
    <t>Catchment Area of Tailings Storage Facility (ha)</t>
  </si>
  <si>
    <t>Tailings/Slimes Storage</t>
  </si>
  <si>
    <r>
      <t xml:space="preserve">This includes sourcing, carting and spreading of a suitable </t>
    </r>
    <r>
      <rPr>
        <b/>
        <sz val="7"/>
        <color indexed="10"/>
        <rFont val="Arial"/>
        <family val="2"/>
      </rPr>
      <t>volume</t>
    </r>
    <r>
      <rPr>
        <sz val="7"/>
        <rFont val="Arial"/>
        <family val="2"/>
      </rPr>
      <t xml:space="preserve"> material to cap the tailings storage  The material must have appropriate chemical &amp; physical properties.</t>
    </r>
  </si>
  <si>
    <t>This includes the area that requires engineering treatment that is required to satisfy conditions of the approval/permit,  This may include compaction or addition of multiple layers and / or capillary breaks.</t>
  </si>
  <si>
    <t>x080</t>
  </si>
  <si>
    <t>Domain 4: Overburden &amp; Waste Dumps</t>
  </si>
  <si>
    <r>
      <t xml:space="preserve">Unshaped Waste Rock Dumps 
</t>
    </r>
    <r>
      <rPr>
        <i/>
        <sz val="8"/>
        <rFont val="Arial"/>
        <family val="2"/>
      </rPr>
      <t>(minor reshaping required)</t>
    </r>
  </si>
  <si>
    <r>
      <t xml:space="preserve">This item includes the </t>
    </r>
    <r>
      <rPr>
        <b/>
        <sz val="7"/>
        <color indexed="10"/>
        <rFont val="Arial"/>
        <family val="2"/>
      </rPr>
      <t>area</t>
    </r>
    <r>
      <rPr>
        <sz val="7"/>
        <rFont val="Arial"/>
        <family val="2"/>
      </rPr>
      <t xml:space="preserve"> requiring minor reshaping, rock raking and deep ripping to enhance revegetation program.   </t>
    </r>
  </si>
  <si>
    <r>
      <t xml:space="preserve">This item includes the </t>
    </r>
    <r>
      <rPr>
        <sz val="7"/>
        <color indexed="10"/>
        <rFont val="Arial"/>
        <family val="2"/>
      </rPr>
      <t>volume</t>
    </r>
    <r>
      <rPr>
        <sz val="7"/>
        <rFont val="Arial"/>
        <family val="2"/>
      </rPr>
      <t xml:space="preserve"> of material requiring </t>
    </r>
    <r>
      <rPr>
        <b/>
        <sz val="7"/>
        <rFont val="Arial"/>
        <family val="2"/>
      </rPr>
      <t>major</t>
    </r>
    <r>
      <rPr>
        <sz val="7"/>
        <rFont val="Arial"/>
        <family val="2"/>
      </rPr>
      <t xml:space="preserve"> reshaping using a dozer to make safe an area and enable the establishment of rehabilitation.</t>
    </r>
  </si>
  <si>
    <r>
      <t xml:space="preserve">This item includes the </t>
    </r>
    <r>
      <rPr>
        <b/>
        <sz val="7"/>
        <color indexed="10"/>
        <rFont val="Arial"/>
        <family val="2"/>
      </rPr>
      <t>volume</t>
    </r>
    <r>
      <rPr>
        <sz val="7"/>
        <rFont val="Arial"/>
        <family val="2"/>
      </rPr>
      <t xml:space="preserve"> of material that is to be hauled to backfill against the faces in the final the void (where applicable).</t>
    </r>
  </si>
  <si>
    <t>This item include the construction of a standard stock fence around the site to prevent stock and unauthorized person entering the site while it is being rehabilitated.</t>
  </si>
  <si>
    <t>Landscaping, minor earthworks and revegetation</t>
  </si>
  <si>
    <t xml:space="preserve">Underground Mine Operations: </t>
  </si>
  <si>
    <t>River &amp; Creek Diversions</t>
  </si>
  <si>
    <r>
      <t xml:space="preserve">This </t>
    </r>
    <r>
      <rPr>
        <sz val="7"/>
        <rFont val="Arial"/>
        <family val="2"/>
      </rPr>
      <t>item</t>
    </r>
    <r>
      <rPr>
        <sz val="7"/>
        <rFont val="Arial"/>
        <family val="2"/>
      </rPr>
      <t xml:space="preserve"> includes the </t>
    </r>
    <r>
      <rPr>
        <b/>
        <sz val="7"/>
        <color indexed="10"/>
        <rFont val="Arial"/>
        <family val="2"/>
      </rPr>
      <t>length (m)</t>
    </r>
    <r>
      <rPr>
        <sz val="7"/>
        <rFont val="Arial"/>
        <family val="2"/>
      </rPr>
      <t xml:space="preserve"> requiring ongoing maintenance of diversions constructed through unconsolidated overburden.  This will include earthworks repairs and stabilisation following flow events.  It assumes a suitably qualified engineer has designed and signed off on construction of the diversion.</t>
    </r>
  </si>
  <si>
    <r>
      <t xml:space="preserve">This </t>
    </r>
    <r>
      <rPr>
        <sz val="7"/>
        <rFont val="Arial"/>
        <family val="2"/>
      </rPr>
      <t>item</t>
    </r>
    <r>
      <rPr>
        <sz val="7"/>
        <rFont val="Arial"/>
        <family val="2"/>
      </rPr>
      <t xml:space="preserve"> includes the ongoing maintenance of vegetation within the diversion channel &amp; batters.</t>
    </r>
  </si>
  <si>
    <t>Select Push Distance</t>
  </si>
  <si>
    <t>Domain 6: Other Management Issues</t>
  </si>
  <si>
    <t xml:space="preserve">Other Management Issues </t>
  </si>
  <si>
    <t>TERMS AND CONDITIONS OF USE-REHABILITATION LIABILITY CALCULATOR</t>
  </si>
  <si>
    <t>km</t>
  </si>
  <si>
    <t xml:space="preserve">This item covers the costs associated with the management of pests and weeds on the site.  It includes spraying in in autumn and spring. </t>
  </si>
  <si>
    <t>this has deliberately been left blank.</t>
  </si>
  <si>
    <t>Other 7 &lt;insert&gt;</t>
  </si>
  <si>
    <t>Other 8 &lt;insert&gt;</t>
  </si>
  <si>
    <t>Other 9 &lt;insert&gt;</t>
  </si>
  <si>
    <t>Other 10 &lt;insert&gt;</t>
  </si>
  <si>
    <t>Third Party Project Management &amp; Contingencies</t>
  </si>
  <si>
    <t xml:space="preserve">Sub Total of all Domain Areas </t>
  </si>
  <si>
    <t>Item</t>
  </si>
  <si>
    <t>This has deliberately been left blank</t>
  </si>
  <si>
    <t>Project Management &amp; Surveying (this includes preparing any documentation and well as engineering and design changes that may be needed during closure).</t>
  </si>
  <si>
    <r>
      <t xml:space="preserve">This item includes the </t>
    </r>
    <r>
      <rPr>
        <b/>
        <sz val="7"/>
        <color indexed="10"/>
        <rFont val="Arial"/>
        <family val="2"/>
      </rPr>
      <t>volume</t>
    </r>
    <r>
      <rPr>
        <sz val="7"/>
        <rFont val="Arial"/>
        <family val="2"/>
      </rPr>
      <t xml:space="preserve"> of material that is to be hauled to backfill against the faces in the final boxcut (where applicable).</t>
    </r>
  </si>
  <si>
    <r>
      <t xml:space="preserve">This item includes the </t>
    </r>
    <r>
      <rPr>
        <b/>
        <sz val="7"/>
        <color indexed="10"/>
        <rFont val="Arial"/>
        <family val="2"/>
      </rPr>
      <t>volume</t>
    </r>
    <r>
      <rPr>
        <sz val="7"/>
        <rFont val="Arial"/>
        <family val="2"/>
      </rPr>
      <t xml:space="preserve"> of material that is to be compacted against the faces in the final boxcut (where applicable).</t>
    </r>
  </si>
  <si>
    <t>This is to cover any Project Management or Surveying costs that may be required during the closure of the mine.  It also covers the preparation of tender documents and any cost for engineering and re-design that may be required during the closure of the mine.</t>
  </si>
  <si>
    <r>
      <t xml:space="preserve">Removal and disposal of contaminated materials
</t>
    </r>
    <r>
      <rPr>
        <sz val="8"/>
        <rFont val="Arial"/>
        <family val="2"/>
      </rPr>
      <t xml:space="preserve">(for further information see </t>
    </r>
    <r>
      <rPr>
        <i/>
        <sz val="8"/>
        <rFont val="Arial"/>
        <family val="2"/>
      </rPr>
      <t>Classication of Wastes.</t>
    </r>
    <r>
      <rPr>
        <sz val="8"/>
        <rFont val="Arial"/>
        <family val="2"/>
      </rPr>
      <t xml:space="preserve"> Pub 448.3, May 2007. Environment Protection Authority, Victoria)</t>
    </r>
    <r>
      <rPr>
        <b/>
        <sz val="8"/>
        <rFont val="Arial"/>
        <family val="2"/>
      </rPr>
      <t xml:space="preserve">                </t>
    </r>
  </si>
  <si>
    <r>
      <t xml:space="preserve">This </t>
    </r>
    <r>
      <rPr>
        <b/>
        <sz val="7"/>
        <color indexed="10"/>
        <rFont val="Arial"/>
        <family val="2"/>
      </rPr>
      <t>item</t>
    </r>
    <r>
      <rPr>
        <sz val="7"/>
        <rFont val="Arial"/>
        <family val="2"/>
      </rPr>
      <t xml:space="preserve"> includes disconnecting and terminating all services such as power, water and sewer.   It is a "one off" cost for the administration area.</t>
    </r>
  </si>
  <si>
    <t>Tailings Storage Facility</t>
  </si>
  <si>
    <t>Coarse Rejects Storage Facility</t>
  </si>
  <si>
    <t>This includes the area that requires stabilisation and reshaping works around the walls of the storage (i.e. removal of rills and pipes that may present long term stability issues).</t>
  </si>
  <si>
    <t>Domain 3: Overburden &amp; Waste Dumps</t>
  </si>
  <si>
    <r>
      <t xml:space="preserve">This item includes the </t>
    </r>
    <r>
      <rPr>
        <b/>
        <sz val="7"/>
        <color indexed="10"/>
        <rFont val="Arial"/>
        <family val="2"/>
      </rPr>
      <t>volume</t>
    </r>
    <r>
      <rPr>
        <sz val="7"/>
        <rFont val="Arial"/>
        <family val="2"/>
      </rPr>
      <t xml:space="preserve"> of material requiring </t>
    </r>
    <r>
      <rPr>
        <b/>
        <sz val="7"/>
        <rFont val="Arial"/>
        <family val="2"/>
      </rPr>
      <t>major</t>
    </r>
    <r>
      <rPr>
        <sz val="7"/>
        <rFont val="Arial"/>
        <family val="2"/>
      </rPr>
      <t xml:space="preserve"> reshaping using a dozer to make safe an area and enable the establishment of rehabilitation.</t>
    </r>
  </si>
  <si>
    <t>This item include the construction of a standard stock fence around the site to prevent stock and unauthorized persons entering the site while it is being rehabilitated.</t>
  </si>
  <si>
    <t>Site Registration</t>
  </si>
  <si>
    <t>Site Name:</t>
  </si>
  <si>
    <t>Site Owner:</t>
  </si>
  <si>
    <t>Site Operator:</t>
  </si>
  <si>
    <t>Site Contact:</t>
  </si>
  <si>
    <t>Position:</t>
  </si>
  <si>
    <t>Address:</t>
  </si>
  <si>
    <t>Phone:</t>
  </si>
  <si>
    <t>Email:</t>
  </si>
  <si>
    <t>Site Description</t>
  </si>
  <si>
    <t xml:space="preserve"> Management Precinct</t>
  </si>
  <si>
    <t>Activity / Description</t>
  </si>
  <si>
    <t>Applicable (Y or N)</t>
  </si>
  <si>
    <t>Quantity</t>
  </si>
  <si>
    <t>Domain Total:</t>
  </si>
  <si>
    <t>Unit</t>
  </si>
  <si>
    <t>Default Unit Rate</t>
  </si>
  <si>
    <t xml:space="preserve"> Alternative Unit Rate</t>
  </si>
  <si>
    <t>Total Cost</t>
  </si>
  <si>
    <t>Additional Info.</t>
  </si>
  <si>
    <t>Description / Notes:</t>
  </si>
  <si>
    <t>Y</t>
  </si>
  <si>
    <t>item</t>
  </si>
  <si>
    <r>
      <t xml:space="preserve">This </t>
    </r>
    <r>
      <rPr>
        <b/>
        <sz val="7"/>
        <color indexed="10"/>
        <rFont val="Arial"/>
        <family val="2"/>
      </rPr>
      <t>item</t>
    </r>
    <r>
      <rPr>
        <sz val="7"/>
        <rFont val="Arial"/>
        <family val="2"/>
      </rPr>
      <t xml:space="preserve"> includes removing all temporary buildings and equipment that is stored within or associated with the camp area.  This includes and chemical and fuel storages that may have been used during the program.</t>
    </r>
  </si>
  <si>
    <t>X001</t>
  </si>
  <si>
    <t>N</t>
  </si>
  <si>
    <t>Small Mines</t>
  </si>
  <si>
    <t xml:space="preserve">Total Annual production: </t>
  </si>
  <si>
    <t>Recommended Bond</t>
  </si>
  <si>
    <t>Distance &lt; =50km</t>
  </si>
  <si>
    <t>&lt; =50m3</t>
  </si>
  <si>
    <t>haul distance &lt; =1km</t>
  </si>
  <si>
    <t>haul distance &gt; 1km -2km</t>
  </si>
  <si>
    <t>haul distance &gt; 2km-5km</t>
  </si>
  <si>
    <t>&lt; =50m</t>
  </si>
  <si>
    <t>x251</t>
  </si>
  <si>
    <t>Installation of sediment fence</t>
  </si>
  <si>
    <t>This item covers the costs associated with the installation of a sediment fence</t>
  </si>
  <si>
    <t>1-A</t>
  </si>
  <si>
    <t>2-A</t>
  </si>
  <si>
    <t>2-B</t>
  </si>
  <si>
    <t>2-C</t>
  </si>
  <si>
    <t>2-D</t>
  </si>
  <si>
    <t>2-E</t>
  </si>
  <si>
    <t>2-F</t>
  </si>
  <si>
    <t>3-A</t>
  </si>
  <si>
    <t>3-B</t>
  </si>
  <si>
    <t>3-C</t>
  </si>
  <si>
    <t>3-D</t>
  </si>
  <si>
    <t>3-E</t>
  </si>
  <si>
    <t>4-A</t>
  </si>
  <si>
    <t>4-B</t>
  </si>
  <si>
    <t>4-C</t>
  </si>
  <si>
    <t>4-D</t>
  </si>
  <si>
    <t>4-E</t>
  </si>
  <si>
    <t>5-A</t>
  </si>
  <si>
    <t>5-B</t>
  </si>
  <si>
    <t>5-C</t>
  </si>
  <si>
    <t>5-D</t>
  </si>
  <si>
    <t>5-E</t>
  </si>
  <si>
    <t>5-F</t>
  </si>
  <si>
    <t>6-A</t>
  </si>
  <si>
    <t>6-B</t>
  </si>
  <si>
    <t>7-A</t>
  </si>
  <si>
    <t>7-B</t>
  </si>
  <si>
    <t>Where Referenced in the tool (Sheet Index)</t>
  </si>
  <si>
    <t>Used</t>
  </si>
  <si>
    <t>X231</t>
  </si>
  <si>
    <t>X232</t>
  </si>
  <si>
    <t>X233</t>
  </si>
  <si>
    <t>push distance &lt; =50m</t>
  </si>
  <si>
    <t>push distance &gt; 50-100m</t>
  </si>
  <si>
    <t>overburden dumps/access egress ramps (old parameters)</t>
  </si>
  <si>
    <t>haul distance &gt; 2km -5km</t>
  </si>
  <si>
    <t>&gt; 50m3 -100m3</t>
  </si>
  <si>
    <t>&gt; 100m3 -500m3</t>
  </si>
  <si>
    <t>X234</t>
  </si>
  <si>
    <t>X235</t>
  </si>
  <si>
    <t>X236</t>
  </si>
  <si>
    <t>X237</t>
  </si>
  <si>
    <t>X238</t>
  </si>
  <si>
    <r>
      <t>Source local material, cart and spread suitable material to cap the waste rock dump (</t>
    </r>
    <r>
      <rPr>
        <i/>
        <sz val="8"/>
        <rFont val="Arial"/>
        <family val="2"/>
      </rPr>
      <t xml:space="preserve">cap thickness determined by approval/licence) </t>
    </r>
  </si>
  <si>
    <r>
      <t xml:space="preserve">Unshaped Waste Rock Dumps
</t>
    </r>
    <r>
      <rPr>
        <i/>
        <sz val="8"/>
        <rFont val="Arial"/>
        <family val="2"/>
      </rPr>
      <t xml:space="preserve">(major reshaping required) </t>
    </r>
  </si>
  <si>
    <r>
      <t xml:space="preserve">This includes sourcing, carting and spreading of a suitable </t>
    </r>
    <r>
      <rPr>
        <b/>
        <sz val="7"/>
        <color indexed="10"/>
        <rFont val="Arial"/>
        <family val="2"/>
      </rPr>
      <t>volume</t>
    </r>
    <r>
      <rPr>
        <sz val="7"/>
        <rFont val="Arial"/>
        <family val="2"/>
      </rPr>
      <t xml:space="preserve"> material to cap the waste rock dump. The material must have appropriate chemical &amp; physical properties.</t>
    </r>
  </si>
  <si>
    <t>X002</t>
  </si>
  <si>
    <r>
      <t xml:space="preserve">This </t>
    </r>
    <r>
      <rPr>
        <b/>
        <sz val="7"/>
        <color indexed="10"/>
        <rFont val="Arial"/>
        <family val="2"/>
      </rPr>
      <t>item</t>
    </r>
    <r>
      <rPr>
        <sz val="7"/>
        <rFont val="Arial"/>
        <family val="2"/>
      </rPr>
      <t xml:space="preserve"> includes the hire/lease and service charges for a 10m</t>
    </r>
    <r>
      <rPr>
        <vertAlign val="superscript"/>
        <sz val="7"/>
        <rFont val="Arial"/>
        <family val="2"/>
      </rPr>
      <t>3</t>
    </r>
    <r>
      <rPr>
        <sz val="7"/>
        <rFont val="Arial"/>
        <family val="2"/>
      </rPr>
      <t xml:space="preserve"> skip bin for a period of 5 weeks as well as removal of the bin to the nearest licensed landfill area.</t>
    </r>
  </si>
  <si>
    <t>X003</t>
  </si>
  <si>
    <t>X004</t>
  </si>
  <si>
    <t>Ha</t>
  </si>
  <si>
    <r>
      <t xml:space="preserve">This item includes the </t>
    </r>
    <r>
      <rPr>
        <sz val="7"/>
        <color indexed="10"/>
        <rFont val="Arial"/>
        <family val="2"/>
      </rPr>
      <t>area</t>
    </r>
    <r>
      <rPr>
        <sz val="7"/>
        <rFont val="Arial"/>
        <family val="2"/>
      </rPr>
      <t xml:space="preserve"> requiring minor reshaping to blend in with existing landform, rock raking and deep ripping to enhance revegetation program.  </t>
    </r>
  </si>
  <si>
    <t>X005</t>
  </si>
  <si>
    <t>X006</t>
  </si>
  <si>
    <t>X007</t>
  </si>
  <si>
    <t>X008</t>
  </si>
  <si>
    <t xml:space="preserve"> Rehabilitation of Exploration activities (eg. Surface investigations, drilling, costeans, trenches, shafts &amp; bulk samples)</t>
  </si>
  <si>
    <t>X009</t>
  </si>
  <si>
    <t>@</t>
  </si>
  <si>
    <t>This item includes backfilling the hole with the cuttings then capping all exploration holes.</t>
  </si>
  <si>
    <t>X010</t>
  </si>
  <si>
    <t>This item includes grouting and capping all exploration holes.</t>
  </si>
  <si>
    <t>X011</t>
  </si>
  <si>
    <t>X012</t>
  </si>
  <si>
    <r>
      <t>m</t>
    </r>
    <r>
      <rPr>
        <vertAlign val="superscript"/>
        <sz val="8"/>
        <rFont val="Arial"/>
        <family val="2"/>
      </rPr>
      <t>3</t>
    </r>
  </si>
  <si>
    <t>Select Haul Distance</t>
  </si>
  <si>
    <t>This item includes backfilling any costeans/trenches that may have been utilised during the exploration program.</t>
  </si>
  <si>
    <t>This rate includes backfilling any adit with suitable material.</t>
  </si>
  <si>
    <t>This item includes backfilling the shaft with suitable material</t>
  </si>
  <si>
    <t>This items includes backfilling any areas excavated for bulk samples. It assumes that the material excavated from the pit is adjacent to the area and able to be used as backfill.</t>
  </si>
  <si>
    <t>X033</t>
  </si>
  <si>
    <t>X034</t>
  </si>
  <si>
    <t>This item includes removing all grid pegs from the exploration area.  The pegs are to be collected and taken off site for re-use of disposal.</t>
  </si>
  <si>
    <t>X035</t>
  </si>
  <si>
    <r>
      <t xml:space="preserve">This </t>
    </r>
    <r>
      <rPr>
        <b/>
        <sz val="7"/>
        <color indexed="10"/>
        <rFont val="Arial"/>
        <family val="2"/>
      </rPr>
      <t>rate</t>
    </r>
    <r>
      <rPr>
        <sz val="7"/>
        <rFont val="Arial"/>
        <family val="2"/>
      </rPr>
      <t xml:space="preserve"> includes the hire/lease and service charges for a 10m</t>
    </r>
    <r>
      <rPr>
        <vertAlign val="superscript"/>
        <sz val="7"/>
        <rFont val="Arial"/>
        <family val="2"/>
      </rPr>
      <t>3</t>
    </r>
    <r>
      <rPr>
        <sz val="7"/>
        <rFont val="Arial"/>
        <family val="2"/>
      </rPr>
      <t xml:space="preserve"> skip bin for a period of 5 weeks as well as removal of the bin to the nearest licensed landfill area.</t>
    </r>
  </si>
  <si>
    <t>m</t>
  </si>
  <si>
    <t>This item includes the construction and repair of standard stock fence that may be needed at the completion of the exploration program.</t>
  </si>
  <si>
    <t>X036</t>
  </si>
  <si>
    <r>
      <t xml:space="preserve">This item includes the </t>
    </r>
    <r>
      <rPr>
        <sz val="7"/>
        <color indexed="10"/>
        <rFont val="Arial"/>
        <family val="2"/>
      </rPr>
      <t>area</t>
    </r>
    <r>
      <rPr>
        <sz val="7"/>
        <rFont val="Arial"/>
        <family val="2"/>
      </rPr>
      <t xml:space="preserve"> requiring minor reshaping, rock raking and deep ripping to enhance revegetation program.  It will generally include doing minor reshaping works to tidy up the site.</t>
    </r>
  </si>
  <si>
    <t>X037</t>
  </si>
  <si>
    <t>This item includes the Dam to be backfilled (ie. reinstate the dam to be consistent with the natural surface).  Some minor earthworks may be required.</t>
  </si>
  <si>
    <t>This item includes the collection of all temporary erosion and sediment control structures such as silt fences.  The material is to be collected for re-use or off site disposal.</t>
  </si>
  <si>
    <t>X043</t>
  </si>
  <si>
    <t>Rehabilitation of all disturbed areas</t>
  </si>
  <si>
    <r>
      <t xml:space="preserve">This includes sourcing, carting and spreading of a suitable </t>
    </r>
    <r>
      <rPr>
        <sz val="7"/>
        <color indexed="10"/>
        <rFont val="Arial"/>
        <family val="2"/>
      </rPr>
      <t>volume</t>
    </r>
    <r>
      <rPr>
        <sz val="7"/>
        <rFont val="Arial"/>
        <family val="2"/>
      </rPr>
      <t xml:space="preserve"> of topsoil to cover the entire disturbance footprint of the dams that have been backfilled.</t>
    </r>
  </si>
  <si>
    <t>This includes adding  a soil ameliorant prior to preparation of seed bed for rehabilitation or assist stabilising disperse soils (ie gypsum).</t>
  </si>
  <si>
    <t>X049</t>
  </si>
  <si>
    <t>X050</t>
  </si>
  <si>
    <t>X051</t>
  </si>
  <si>
    <t>X052</t>
  </si>
  <si>
    <t>X053</t>
  </si>
  <si>
    <t>X054</t>
  </si>
  <si>
    <t>X055</t>
  </si>
  <si>
    <r>
      <t>m</t>
    </r>
    <r>
      <rPr>
        <vertAlign val="superscript"/>
        <sz val="8"/>
        <rFont val="Arial"/>
        <family val="2"/>
      </rPr>
      <t>2</t>
    </r>
  </si>
  <si>
    <t xml:space="preserve">This item has been included to capture the cost of any hydro seeding that may be required on the site. </t>
  </si>
  <si>
    <t>X056</t>
  </si>
  <si>
    <t>X057</t>
  </si>
  <si>
    <t>Additional Items</t>
  </si>
  <si>
    <t>Other 1 &lt;insert&gt;</t>
  </si>
  <si>
    <r>
      <t xml:space="preserve">This </t>
    </r>
    <r>
      <rPr>
        <sz val="7"/>
        <rFont val="Arial"/>
        <family val="2"/>
      </rPr>
      <t>item</t>
    </r>
    <r>
      <rPr>
        <sz val="7"/>
        <rFont val="Arial"/>
        <family val="2"/>
      </rPr>
      <t xml:space="preserve"> includes </t>
    </r>
    <r>
      <rPr>
        <b/>
        <sz val="7"/>
        <color indexed="10"/>
        <rFont val="Arial"/>
        <family val="2"/>
      </rPr>
      <t>&lt;&lt;to be added by the operator&gt;&gt;</t>
    </r>
  </si>
  <si>
    <t>Other 2 &lt;insert&gt;</t>
  </si>
  <si>
    <t>Other 3 &lt;insert&gt;</t>
  </si>
  <si>
    <t>TXRESULT1</t>
  </si>
  <si>
    <t>Closure Liability</t>
  </si>
  <si>
    <t>Total Closure Liability</t>
  </si>
  <si>
    <t>Sundry Items</t>
  </si>
  <si>
    <t>This is to cover the cost of the "third party" contractor bringing equipment to the site to undertake the rehabilitation works.  It needs to reflect the true costs of getting the equipment to and from the site.</t>
  </si>
  <si>
    <t>X216</t>
  </si>
  <si>
    <t>X217</t>
  </si>
  <si>
    <t>X218</t>
  </si>
  <si>
    <t>X219</t>
  </si>
  <si>
    <t>X220</t>
  </si>
  <si>
    <t>This item includes backfilling the adit with suitable material</t>
  </si>
  <si>
    <t xml:space="preserve">Open Cut &amp; Underground Mine Operations: </t>
  </si>
  <si>
    <t xml:space="preserve">Open Cut Coal Mine Operations: </t>
  </si>
  <si>
    <t>X063</t>
  </si>
  <si>
    <t>%</t>
  </si>
  <si>
    <t>This is to cover any Project Management or Surveying costs that may be required.</t>
  </si>
  <si>
    <t>X064</t>
  </si>
  <si>
    <t>This Contingency covers any unforseen costs associated with the cloure of the site.</t>
  </si>
  <si>
    <t>X065</t>
  </si>
  <si>
    <t>TXRESULT2</t>
  </si>
  <si>
    <t xml:space="preserve">Remove Bitumen sealed areas (car park, etc).  Includes disposal of waste bitumen material off site at an appropriate landfill facility. </t>
  </si>
  <si>
    <t>&gt; 150m push</t>
  </si>
  <si>
    <t>&lt; 50m push</t>
  </si>
  <si>
    <t>&gt; 50m - 75 &lt; push</t>
  </si>
  <si>
    <t>&gt; 75m - 150m &lt; push</t>
  </si>
  <si>
    <t>m3</t>
  </si>
  <si>
    <t>m2</t>
  </si>
  <si>
    <t>Leach pits/ponds &amp; evaporation ponds - drain and remove contaminated sediments to appropriately constructed TSF.</t>
  </si>
  <si>
    <r>
      <t>Major bulk pushing (Sand Batter) to achieve grades nominated in the approval/permit (i.e. &lt; 18</t>
    </r>
    <r>
      <rPr>
        <vertAlign val="superscript"/>
        <sz val="8"/>
        <rFont val="Arial"/>
        <family val="2"/>
      </rPr>
      <t>o</t>
    </r>
    <r>
      <rPr>
        <sz val="8"/>
        <rFont val="Arial"/>
        <family val="2"/>
      </rPr>
      <t>)</t>
    </r>
  </si>
  <si>
    <r>
      <t>Major bulk pushing (Clay Batter) to achieve grades nominated in the approval/permit (i.e. &lt; 18</t>
    </r>
    <r>
      <rPr>
        <vertAlign val="superscript"/>
        <sz val="8"/>
        <rFont val="Arial"/>
        <family val="2"/>
      </rPr>
      <t>o</t>
    </r>
    <r>
      <rPr>
        <sz val="8"/>
        <rFont val="Arial"/>
        <family val="2"/>
      </rPr>
      <t>)</t>
    </r>
  </si>
  <si>
    <r>
      <t>Major bulk pushing (Stiff Clay or Soft Rock with ripping) to achieve grades nominated in the approval/permit (i.e. &lt; 18</t>
    </r>
    <r>
      <rPr>
        <vertAlign val="superscript"/>
        <sz val="8"/>
        <rFont val="Arial"/>
        <family val="2"/>
      </rPr>
      <t>o</t>
    </r>
    <r>
      <rPr>
        <sz val="8"/>
        <rFont val="Arial"/>
        <family val="2"/>
      </rPr>
      <t>)</t>
    </r>
  </si>
  <si>
    <t>overburden dumps/access egress ramps</t>
  </si>
  <si>
    <t/>
  </si>
  <si>
    <t>Select from List</t>
  </si>
  <si>
    <t>X222</t>
  </si>
  <si>
    <t>X223</t>
  </si>
  <si>
    <t>X224</t>
  </si>
  <si>
    <t>Allows for disposal fee of $100 per tonne and cartage of $30/tonne (assume local landfill).</t>
  </si>
  <si>
    <t>This includes the seedling, fertiliser tablet, weed mat and guard - small tubestock.</t>
  </si>
  <si>
    <t>This includes the area that requires stabilisation and reshaping works around the walls of the storage (i.e. removal of rills and pipes that may present long term stability issues)..</t>
  </si>
  <si>
    <t>Exploration Activities</t>
  </si>
  <si>
    <t xml:space="preserve">Landscaping, minor earthworks and revegetation throughout domain area.       </t>
  </si>
  <si>
    <t>Landscaping, minor earthworks and revegetation throughout domain area.</t>
  </si>
  <si>
    <t>Construct safety berm, catch bench and barrier around the pit perimeter (required where final pit will include steep faces).</t>
  </si>
  <si>
    <t>Remove carbonaceous material (spillage or otherwise) from footprint of the Coal Handling Preparation Plant (CHPP), Run of Mine (ROM) &amp; Product stockpiles.</t>
  </si>
  <si>
    <t>Complete the following fields prior to calculating the Rehabilitation Liability.</t>
  </si>
  <si>
    <t>Precinct Rehabilitation Liability</t>
  </si>
  <si>
    <t>Total Rehabilitation Liability for "Management &amp; Contingencies"</t>
  </si>
  <si>
    <t>Summary Report of Rehabilitation Liability Calculation</t>
  </si>
  <si>
    <t>Overall Operation Total:</t>
  </si>
  <si>
    <t xml:space="preserve">Rehabilitation Liability </t>
  </si>
  <si>
    <t>Total Liability for the Project:</t>
  </si>
  <si>
    <t xml:space="preserve">Administration Offices                               </t>
  </si>
  <si>
    <t xml:space="preserve">Administration Offices                                </t>
  </si>
  <si>
    <t>Assessment Completed By</t>
  </si>
  <si>
    <t>Total Rehabilitation Liability for the "Domain"</t>
  </si>
  <si>
    <t>Total Rehabilitation Liability for the Project:</t>
  </si>
  <si>
    <t>Shafts -Seal small shafts (depth &lt;=3m) - backfill using appropriate material</t>
  </si>
  <si>
    <r>
      <t>Seal small adits (cross-sectional area &lt;= 9m</t>
    </r>
    <r>
      <rPr>
        <vertAlign val="superscript"/>
        <sz val="8"/>
        <color indexed="8"/>
        <rFont val="Arial"/>
        <family val="2"/>
      </rPr>
      <t>2</t>
    </r>
    <r>
      <rPr>
        <sz val="8"/>
        <color indexed="8"/>
        <rFont val="Arial"/>
        <family val="2"/>
      </rPr>
      <t>) - backfill using appropriate material</t>
    </r>
  </si>
  <si>
    <r>
      <t>Seal adits (cross-sectional area &gt; 9m</t>
    </r>
    <r>
      <rPr>
        <vertAlign val="superscript"/>
        <sz val="8"/>
        <rFont val="Arial"/>
        <family val="2"/>
      </rPr>
      <t>2</t>
    </r>
    <r>
      <rPr>
        <sz val="8"/>
        <rFont val="Arial"/>
        <family val="2"/>
      </rPr>
      <t>) - backfill the adit against a concrete bulk head with drainage slots.  The rate includes some reshaping of batters around the adit entrance.</t>
    </r>
  </si>
  <si>
    <r>
      <t>Seal small adits (cross-sectional area &lt; =9m</t>
    </r>
    <r>
      <rPr>
        <vertAlign val="superscript"/>
        <sz val="8"/>
        <rFont val="Arial"/>
        <family val="2"/>
      </rPr>
      <t>2</t>
    </r>
    <r>
      <rPr>
        <sz val="8"/>
        <rFont val="Arial"/>
        <family val="2"/>
      </rPr>
      <t xml:space="preserve">) - install 500mm concrete plug 3m back from adit and backfill with appropriate material.  The rate includes some reshaping of the batter around the entrance of the adit.  </t>
    </r>
    <r>
      <rPr>
        <i/>
        <sz val="8"/>
        <rFont val="Arial"/>
        <family val="2"/>
      </rPr>
      <t>(see other below for alternative where appropriate.)</t>
    </r>
  </si>
  <si>
    <r>
      <t>Seal small shafts (cross-sectional area &lt; =9m</t>
    </r>
    <r>
      <rPr>
        <vertAlign val="superscript"/>
        <sz val="8"/>
        <rFont val="Arial"/>
        <family val="2"/>
      </rPr>
      <t>2</t>
    </r>
    <r>
      <rPr>
        <sz val="8"/>
        <rFont val="Arial"/>
        <family val="2"/>
      </rPr>
      <t>) using a reinforced concrete slab constructed on a deck support for the slab inserted into the ground.</t>
    </r>
  </si>
  <si>
    <r>
      <t>Seal shafts (cross-sectional area &gt; 9m</t>
    </r>
    <r>
      <rPr>
        <vertAlign val="superscript"/>
        <sz val="8"/>
        <rFont val="Arial"/>
        <family val="2"/>
      </rPr>
      <t>2</t>
    </r>
    <r>
      <rPr>
        <sz val="8"/>
        <rFont val="Arial"/>
        <family val="2"/>
      </rPr>
      <t>) using a reinforced concrete slab constructed on a deck support for the slab inserted into the ground.</t>
    </r>
  </si>
  <si>
    <t>Demolish / relocate FIXED process infrastructure (ie. crushers, screening plants, pug mills and wet mix plants)</t>
  </si>
  <si>
    <t>Distance &gt; 200km</t>
  </si>
  <si>
    <t>Distance &gt; 50km -100km</t>
  </si>
  <si>
    <t>Distance &gt; 100km -150km</t>
  </si>
  <si>
    <t>Distance &gt; 100km -200km</t>
  </si>
  <si>
    <t>Distance &gt; 200Km</t>
  </si>
  <si>
    <t>Remove Rail Loop and spur, including cutting and removing the tracks, sleepers and ballast material.</t>
  </si>
  <si>
    <t xml:space="preserve">Drill &amp; Blast  faces to make safe.                 </t>
  </si>
  <si>
    <t>Domain 3: Tailings Storage Facilities</t>
  </si>
  <si>
    <t>Domain 5: Pits</t>
  </si>
  <si>
    <t>Domain 2: Tailings &amp; Coarse Rejects Storage Facilities</t>
  </si>
  <si>
    <t>Domain 4: Pits</t>
  </si>
  <si>
    <t>Assumptions and Rehabilitation Requirements</t>
  </si>
  <si>
    <t>List or record any assumptions made when completing this tool:</t>
  </si>
  <si>
    <t>Engineering treatment to stabilise the faces on the benches (compaction of the backfill)</t>
  </si>
  <si>
    <t>This includes adding  a soil ameliorant prior to preparation of seed bed for rehabilitation or assist stabilising dispersive soils (eg lime or gypsum).  It covers one application and includes the transporting the material to the site.</t>
  </si>
  <si>
    <t>Table of Values (TOV)  - Rates Applied throughout the Spreadsheets.</t>
  </si>
  <si>
    <t>Access roads  - Minor pushing of the windrows, final trim, &amp; deep rip.</t>
  </si>
  <si>
    <t>Access roads - Minor pushing of the windrows, final trim, &amp; deep rip in preparation for seeding.</t>
  </si>
  <si>
    <t>Bulk Samples - Backfill the bulk sample pit</t>
  </si>
  <si>
    <t>Bulk Samples - Minor pushing of the batters of the pit, final trim, rock rake &amp; deep rip.</t>
  </si>
  <si>
    <r>
      <t xml:space="preserve">Small Underground Mines </t>
    </r>
    <r>
      <rPr>
        <i/>
        <sz val="14"/>
        <color indexed="10"/>
        <rFont val="Arial Black"/>
        <family val="2"/>
      </rPr>
      <t>(max. 5ha disturbance)</t>
    </r>
  </si>
  <si>
    <t>Costeans/Trenches - backfill any costeans/trenches that may have been used.</t>
  </si>
  <si>
    <t>Drill Holes - Cap and seal any open bore holes, backfill with cuttings.</t>
  </si>
  <si>
    <t>Drill Pads - Minor pushing of the batters, fill in pits, sumps and dams used to collect drill fluids, final trim, rock rake &amp; deep rip.</t>
  </si>
  <si>
    <t>Maintenance of previously successfully rehabilitated areas on the site.</t>
  </si>
  <si>
    <t>Maintenance of the rehabilitated areas that are intended to be part of the ongoing closure of the site.</t>
  </si>
  <si>
    <r>
      <t xml:space="preserve">This </t>
    </r>
    <r>
      <rPr>
        <b/>
        <sz val="7"/>
        <color indexed="10"/>
        <rFont val="Arial"/>
        <family val="2"/>
      </rPr>
      <t>rate</t>
    </r>
    <r>
      <rPr>
        <sz val="7"/>
        <rFont val="Arial"/>
        <family val="2"/>
      </rPr>
      <t xml:space="preserve"> includes the dismantling and removal of powerlines and poles from the site.  It does not include the removal of substations.</t>
    </r>
  </si>
  <si>
    <t>Removal of powerlines (this includes disconnection, rolling up the wires and removing the poles).  It does not inlcude the removal of substations.</t>
  </si>
  <si>
    <t>This item includes the catchment area requiring earthworks (banks, &amp; drains, etc) to manage all surface water within the disturbance footprint.  This rate is based on an average per hectare cost to install all required soil conservation earthworks.</t>
  </si>
  <si>
    <t>This item includes the catchment area requiring earthworks (banks, &amp; drains, etc) to manage all surface water within the disturbance footprint.  This rate is based on an average per hectare cost to install all required soil conservation earthworks.  This rate is based on an average per hectare cost to install all required soil conservation earthworks.</t>
  </si>
  <si>
    <t xml:space="preserve">This item includes the catchment area requiring earthworks (banks, &amp; drains, etc) to manage all surface water within the disturbance footprint.  This rate is based on an average per hectare cost to install all required soil conservation earthworks. </t>
  </si>
  <si>
    <t>Total Sundry Items</t>
  </si>
  <si>
    <t>Domain 1: Infrastructure Areas</t>
  </si>
  <si>
    <t>Process Plant, Mill or Crusher</t>
  </si>
  <si>
    <r>
      <t xml:space="preserve">This </t>
    </r>
    <r>
      <rPr>
        <b/>
        <sz val="7"/>
        <color indexed="10"/>
        <rFont val="Arial"/>
        <family val="2"/>
      </rPr>
      <t>item</t>
    </r>
    <r>
      <rPr>
        <sz val="7"/>
        <rFont val="Arial"/>
        <family val="2"/>
      </rPr>
      <t xml:space="preserve"> includes disconnecting and terminating all services such as power, water and sewer.   It is a "one off" cost for the administration area.
</t>
    </r>
  </si>
  <si>
    <t>X104</t>
  </si>
  <si>
    <r>
      <t>m</t>
    </r>
    <r>
      <rPr>
        <vertAlign val="superscript"/>
        <sz val="8"/>
        <rFont val="Arial"/>
        <family val="2"/>
      </rPr>
      <t>2</t>
    </r>
  </si>
  <si>
    <r>
      <t xml:space="preserve">Enter the total </t>
    </r>
    <r>
      <rPr>
        <b/>
        <sz val="7"/>
        <color indexed="10"/>
        <rFont val="Arial"/>
        <family val="2"/>
      </rPr>
      <t>area</t>
    </r>
    <r>
      <rPr>
        <sz val="7"/>
        <rFont val="Arial"/>
        <family val="2"/>
      </rPr>
      <t xml:space="preserve"> of small buildings and offices in the admin area.  It should not include demountables which can be removed from site. It does not include workshops. </t>
    </r>
  </si>
  <si>
    <t>X095</t>
  </si>
  <si>
    <t>Deep Ripping</t>
  </si>
  <si>
    <t>x252</t>
  </si>
  <si>
    <t>Backfill dams and reinstate to natural surface.  (Push only)</t>
  </si>
  <si>
    <t>x253</t>
  </si>
  <si>
    <t>OR Backfill dams and reinstate to natural surface.  (Push only)</t>
  </si>
  <si>
    <t>OR Backfill and reinstate dam to natural surface.</t>
  </si>
  <si>
    <r>
      <t xml:space="preserve">Enter the total </t>
    </r>
    <r>
      <rPr>
        <b/>
        <sz val="7"/>
        <color indexed="10"/>
        <rFont val="Arial"/>
        <family val="2"/>
      </rPr>
      <t>area</t>
    </r>
    <r>
      <rPr>
        <sz val="7"/>
        <rFont val="Arial"/>
        <family val="2"/>
      </rPr>
      <t xml:space="preserve"> of workshop facilities in the admin area.
</t>
    </r>
  </si>
  <si>
    <t>X092</t>
  </si>
  <si>
    <t>X168</t>
  </si>
  <si>
    <t>X179</t>
  </si>
  <si>
    <r>
      <t xml:space="preserve">Enter the total </t>
    </r>
    <r>
      <rPr>
        <b/>
        <sz val="7"/>
        <color indexed="10"/>
        <rFont val="Arial"/>
        <family val="2"/>
      </rPr>
      <t>area</t>
    </r>
    <r>
      <rPr>
        <sz val="7"/>
        <rFont val="Arial"/>
        <family val="2"/>
      </rPr>
      <t xml:space="preserve"> the workshops and buildings where concrete footings are estimated to be &gt;300mm thick.</t>
    </r>
  </si>
  <si>
    <t>X180</t>
  </si>
  <si>
    <r>
      <t xml:space="preserve">Enter the total </t>
    </r>
    <r>
      <rPr>
        <b/>
        <sz val="7"/>
        <color indexed="10"/>
        <rFont val="Arial"/>
        <family val="2"/>
      </rPr>
      <t>volume</t>
    </r>
    <r>
      <rPr>
        <sz val="7"/>
        <rFont val="Arial"/>
        <family val="2"/>
      </rPr>
      <t xml:space="preserve"> (ie. area x depth of material) to be scalped off for disposal.
</t>
    </r>
    <r>
      <rPr>
        <b/>
        <sz val="7"/>
        <color indexed="48"/>
        <rFont val="Arial"/>
        <family val="2"/>
      </rPr>
      <t/>
    </r>
  </si>
  <si>
    <t>Rail Line and Loop (if applicable)</t>
  </si>
  <si>
    <t>This item includes the pulling up and removal of railway line and sleepers from site (cost per metre).</t>
  </si>
  <si>
    <t>X182</t>
  </si>
  <si>
    <t>This includes reshaping works on the rail loop and rail load out area.</t>
  </si>
  <si>
    <t>X195</t>
  </si>
  <si>
    <r>
      <t xml:space="preserve">This item includes the </t>
    </r>
    <r>
      <rPr>
        <b/>
        <sz val="7"/>
        <color indexed="10"/>
        <rFont val="Arial"/>
        <family val="2"/>
      </rPr>
      <t>area</t>
    </r>
    <r>
      <rPr>
        <sz val="7"/>
        <rFont val="Arial"/>
        <family val="2"/>
      </rPr>
      <t xml:space="preserve"> requiring minor reshaping, rock raking and deep ripping to enhance revegetation program.  It will generally include  minor reshaping works to tidy up the site.</t>
    </r>
  </si>
  <si>
    <t>X136</t>
  </si>
  <si>
    <t>Main Work Shop and Stores Area (Heavy Industrial Area).</t>
  </si>
  <si>
    <r>
      <t xml:space="preserve">This </t>
    </r>
    <r>
      <rPr>
        <sz val="7"/>
        <color indexed="10"/>
        <rFont val="Arial"/>
        <family val="2"/>
      </rPr>
      <t>item</t>
    </r>
    <r>
      <rPr>
        <sz val="7"/>
        <rFont val="Arial"/>
        <family val="2"/>
      </rPr>
      <t xml:space="preserve"> includes disconnecting and terminating all services such as power, water and sewer.   It is a "one off" cost for the area.</t>
    </r>
  </si>
  <si>
    <r>
      <t xml:space="preserve">Enter the total </t>
    </r>
    <r>
      <rPr>
        <b/>
        <sz val="7"/>
        <color indexed="10"/>
        <rFont val="Arial"/>
        <family val="2"/>
      </rPr>
      <t>area</t>
    </r>
    <r>
      <rPr>
        <sz val="7"/>
        <rFont val="Arial"/>
        <family val="2"/>
      </rPr>
      <t xml:space="preserve">  of any bitumen car parks (or similar).</t>
    </r>
  </si>
  <si>
    <r>
      <t xml:space="preserve">Enter the total </t>
    </r>
    <r>
      <rPr>
        <b/>
        <sz val="7"/>
        <color indexed="10"/>
        <rFont val="Arial"/>
        <family val="2"/>
      </rPr>
      <t>area</t>
    </r>
    <r>
      <rPr>
        <sz val="7"/>
        <rFont val="Arial"/>
        <family val="2"/>
      </rPr>
      <t xml:space="preserve"> the workshops and buildings where concrete footings are estimated to be &lt;300mm thick.</t>
    </r>
  </si>
  <si>
    <t>This includes the cost to dismantle the crusher and relocate from the site.</t>
  </si>
  <si>
    <t>X090</t>
  </si>
  <si>
    <r>
      <t xml:space="preserve">This </t>
    </r>
    <r>
      <rPr>
        <b/>
        <sz val="7"/>
        <color indexed="10"/>
        <rFont val="Arial"/>
        <family val="2"/>
      </rPr>
      <t>item</t>
    </r>
    <r>
      <rPr>
        <sz val="7"/>
        <rFont val="Arial"/>
        <family val="2"/>
      </rPr>
      <t xml:space="preserve"> includes removing all mobile plant and equipment from the site.</t>
    </r>
  </si>
  <si>
    <t>X167</t>
  </si>
  <si>
    <r>
      <t xml:space="preserve">Enter the sum of the </t>
    </r>
    <r>
      <rPr>
        <b/>
        <sz val="7"/>
        <color indexed="10"/>
        <rFont val="Arial"/>
        <family val="2"/>
      </rPr>
      <t>total length</t>
    </r>
    <r>
      <rPr>
        <sz val="7"/>
        <rFont val="Arial"/>
        <family val="2"/>
      </rPr>
      <t xml:space="preserve"> of overland conveyor and gantries.  </t>
    </r>
  </si>
  <si>
    <t>X091</t>
  </si>
  <si>
    <r>
      <t xml:space="preserve">Enter the sum of the </t>
    </r>
    <r>
      <rPr>
        <b/>
        <sz val="7"/>
        <color indexed="10"/>
        <rFont val="Arial"/>
        <family val="2"/>
      </rPr>
      <t>total length</t>
    </r>
    <r>
      <rPr>
        <sz val="7"/>
        <rFont val="Arial"/>
        <family val="2"/>
      </rPr>
      <t xml:space="preserve"> of overhead conveyor and gantries.  </t>
    </r>
  </si>
  <si>
    <t>X093</t>
  </si>
  <si>
    <t>Select Size</t>
  </si>
  <si>
    <t>Enter the total area the workshops and buildings where concrete footings are estimated to be &gt;300mm thick.</t>
  </si>
  <si>
    <t>Assessment requiredwhere it has been identified that there is significant potential of contaminated land.</t>
  </si>
  <si>
    <t>X114</t>
  </si>
  <si>
    <t>Lt</t>
  </si>
  <si>
    <t>This includes the removal of contaminated water from bunded areas and sump using a vacuum truck and disposing of the water to a licensed facility.  Need to add $2.50 /km for out of metro areas.</t>
  </si>
  <si>
    <t>X162</t>
  </si>
  <si>
    <t>X121</t>
  </si>
  <si>
    <t>Select Volume</t>
  </si>
  <si>
    <t xml:space="preserve">Select Push Distance-Sand </t>
  </si>
  <si>
    <t>Select Push Distance-Clay</t>
  </si>
  <si>
    <t>Select Push Distance-Stiff Clay</t>
  </si>
  <si>
    <r>
      <t xml:space="preserve">This includes sourcing, carting and spreading of a suitable </t>
    </r>
    <r>
      <rPr>
        <b/>
        <sz val="7"/>
        <color indexed="10"/>
        <rFont val="Arial"/>
        <family val="2"/>
      </rPr>
      <t>volume</t>
    </r>
    <r>
      <rPr>
        <sz val="7"/>
        <rFont val="Arial"/>
        <family val="2"/>
      </rPr>
      <t xml:space="preserve"> of topsoil to cover the entire disturbance footprint.</t>
    </r>
  </si>
  <si>
    <t>List</t>
  </si>
  <si>
    <t>Link</t>
  </si>
  <si>
    <t>Chg</t>
  </si>
  <si>
    <t>Index</t>
  </si>
  <si>
    <r>
      <t xml:space="preserve">Where an assessment has been made to confirm that bioremediation is possible the total </t>
    </r>
    <r>
      <rPr>
        <b/>
        <sz val="7"/>
        <color indexed="10"/>
        <rFont val="Arial"/>
        <family val="2"/>
      </rPr>
      <t>volume</t>
    </r>
    <r>
      <rPr>
        <sz val="7"/>
        <rFont val="Arial"/>
        <family val="2"/>
      </rPr>
      <t xml:space="preserve"> of material can be included for onsite land farming.</t>
    </r>
  </si>
  <si>
    <t xml:space="preserve">Includes removal and disposal of tank; taking of validation samples and analysis; removal and off site landfill disposal of all back fill sand only.  Assumes 30 tonnes of low level and 30 tonnes of high level contaminated back fill with rates to cart and dispose of $130 and $230 respectively.    </t>
  </si>
  <si>
    <t>X166</t>
  </si>
  <si>
    <t xml:space="preserve">Includes removal and disposal of tank; taking of validation samples and analysis; removal and off site landfill disposal of all back fill sand only.  Assumes 100 tonnes of low level and 100 tonnes of high level contaminated back fill with rates to cart and dispose of $130 and $230 respectively.    </t>
  </si>
  <si>
    <t>X165</t>
  </si>
  <si>
    <t>Sewerage / Water Treatment Plant</t>
  </si>
  <si>
    <r>
      <t xml:space="preserve">Enter the total </t>
    </r>
    <r>
      <rPr>
        <sz val="7"/>
        <color indexed="10"/>
        <rFont val="Arial"/>
        <family val="2"/>
      </rPr>
      <t>area</t>
    </r>
    <r>
      <rPr>
        <sz val="7"/>
        <rFont val="Arial"/>
        <family val="2"/>
      </rPr>
      <t xml:space="preserve"> of small buildings and tanks.  </t>
    </r>
  </si>
  <si>
    <t>Allows for disposal fee of $200 per tonne and cartage of $50/tonne.</t>
  </si>
  <si>
    <t>X122</t>
  </si>
  <si>
    <t>Access &amp; Haul Roads</t>
  </si>
  <si>
    <r>
      <t xml:space="preserve">Enter the total </t>
    </r>
    <r>
      <rPr>
        <b/>
        <sz val="7"/>
        <color indexed="10"/>
        <rFont val="Arial"/>
        <family val="2"/>
      </rPr>
      <t>volume</t>
    </r>
    <r>
      <rPr>
        <sz val="7"/>
        <rFont val="Arial"/>
        <family val="2"/>
      </rPr>
      <t xml:space="preserve"> (ie. area x depth of material) to be scalped off for burial in the pit.
</t>
    </r>
    <r>
      <rPr>
        <b/>
        <sz val="7"/>
        <color indexed="48"/>
        <rFont val="Arial"/>
        <family val="2"/>
      </rPr>
      <t/>
    </r>
  </si>
  <si>
    <t>X193</t>
  </si>
  <si>
    <t>X135</t>
  </si>
  <si>
    <t>X210</t>
  </si>
  <si>
    <r>
      <t xml:space="preserve">Enter the total </t>
    </r>
    <r>
      <rPr>
        <b/>
        <sz val="7"/>
        <color indexed="10"/>
        <rFont val="Arial"/>
        <family val="2"/>
      </rPr>
      <t>area</t>
    </r>
    <r>
      <rPr>
        <sz val="7"/>
        <rFont val="Arial"/>
        <family val="2"/>
      </rPr>
      <t xml:space="preserve"> of the road footprint requiring reshaping and deep ripping.</t>
    </r>
  </si>
  <si>
    <t>X194</t>
  </si>
  <si>
    <t>X081</t>
  </si>
  <si>
    <r>
      <t xml:space="preserve">This includes sourcing, carting and spreading of a suitable </t>
    </r>
    <r>
      <rPr>
        <b/>
        <sz val="7"/>
        <color indexed="10"/>
        <rFont val="Arial"/>
        <family val="2"/>
      </rPr>
      <t>volume</t>
    </r>
    <r>
      <rPr>
        <sz val="7"/>
        <rFont val="Arial"/>
        <family val="2"/>
      </rPr>
      <t xml:space="preserve"> of topsoil to cover the entire disturbance footprint.</t>
    </r>
  </si>
  <si>
    <t>This includes adding  a soil ameliorant prior to preparation of seed bed for rehabilitation or assist stabilising dispersive soils (eg lime or gypsum).</t>
  </si>
  <si>
    <t>This item includes making the dam spillway, and walls stable to ensure the integrity of the dam walls so they can remain after the closure of the project.</t>
  </si>
  <si>
    <t>X080</t>
  </si>
  <si>
    <t>X103</t>
  </si>
  <si>
    <t>Dam to be backfilled (ie. reinstate the dam to be consistent with the natural surface).  Some minor earthworks may be required.</t>
  </si>
  <si>
    <t>Other</t>
  </si>
  <si>
    <t>TXRESULT</t>
  </si>
  <si>
    <t>Select Lists</t>
  </si>
  <si>
    <t>haul distance &gt; 5km</t>
  </si>
  <si>
    <t>Select Distance</t>
  </si>
  <si>
    <t>&gt; 500m3</t>
  </si>
  <si>
    <t>ID</t>
  </si>
  <si>
    <t>Description</t>
  </si>
  <si>
    <t>Option</t>
  </si>
  <si>
    <t>Rate</t>
  </si>
  <si>
    <t>X067</t>
  </si>
  <si>
    <t>Access roads &amp; vehicle park-up areas - Minor pushing of the windrows, final trim, &amp; deep rip.</t>
  </si>
  <si>
    <t>X018</t>
  </si>
  <si>
    <t>X019</t>
  </si>
  <si>
    <t>X020</t>
  </si>
  <si>
    <t>X021</t>
  </si>
  <si>
    <t>X022</t>
  </si>
  <si>
    <t>X068</t>
  </si>
  <si>
    <t>Areas cleared ahead of extraction - re-establish vegetation commensurate with surrounding vegetation</t>
  </si>
  <si>
    <t>X069</t>
  </si>
  <si>
    <t>Approved final land use:</t>
  </si>
  <si>
    <t>Projected completion date:</t>
  </si>
  <si>
    <t>Title</t>
  </si>
  <si>
    <r>
      <t xml:space="preserve">Additional Assumptions: </t>
    </r>
    <r>
      <rPr>
        <i/>
        <sz val="8"/>
        <rFont val="Arial"/>
        <family val="2"/>
      </rPr>
      <t>Record any relavant assumptions to this domain below:</t>
    </r>
  </si>
  <si>
    <t>X246</t>
  </si>
  <si>
    <t>Costeans/Trenches - backfill any costeans/trenches that may have been used.  Push rate only</t>
  </si>
  <si>
    <t>x246</t>
  </si>
  <si>
    <t>x247</t>
  </si>
  <si>
    <t>This  includes the spreading of topsoil stockpiled immediately adjacent to the area to be rehabilitated.</t>
  </si>
  <si>
    <t>Reshaping of overburden and mullock heaps on the site.</t>
  </si>
  <si>
    <t>x248</t>
  </si>
  <si>
    <t>x249</t>
  </si>
  <si>
    <t>x250</t>
  </si>
  <si>
    <t>Clean small surface water management dams (include all structures) to be retained after mine closure  - make safe and minor earthworks to stabilise the water management structure. ( &lt; 5 ML)</t>
  </si>
  <si>
    <t>dam</t>
  </si>
  <si>
    <t>Areas topsoil stripped ahead of extraction - source cart and respread topsoil</t>
  </si>
  <si>
    <t>X070</t>
  </si>
  <si>
    <t>X071</t>
  </si>
  <si>
    <t>X072</t>
  </si>
  <si>
    <t>X073</t>
  </si>
  <si>
    <t>X038</t>
  </si>
  <si>
    <t>Backfill dams and reinstate to natural surface.</t>
  </si>
  <si>
    <t>X039</t>
  </si>
  <si>
    <t>X040</t>
  </si>
  <si>
    <t>X041</t>
  </si>
  <si>
    <t>X042</t>
  </si>
  <si>
    <t>X074</t>
  </si>
  <si>
    <t>Backfilling faces and benches as specified in the work plan</t>
  </si>
  <si>
    <t>X075</t>
  </si>
  <si>
    <t>X076</t>
  </si>
  <si>
    <t>X077</t>
  </si>
  <si>
    <t>X078</t>
  </si>
  <si>
    <t>X028</t>
  </si>
  <si>
    <t>X029</t>
  </si>
  <si>
    <t>X030</t>
  </si>
  <si>
    <t>X031</t>
  </si>
  <si>
    <t>X032</t>
  </si>
  <si>
    <t>X079</t>
  </si>
  <si>
    <t>Rip hardstand areas</t>
  </si>
  <si>
    <t>X230</t>
  </si>
  <si>
    <t>Active Mining Pit or other Voids 
(including the voids and any internal benches or mine strips)</t>
  </si>
  <si>
    <t xml:space="preserve">Active Mining Pit or other Voids 
(including the voids and any internal benches or mine strips)                 </t>
  </si>
  <si>
    <r>
      <t xml:space="preserve">Removal and disposal of contaminated materials               </t>
    </r>
    <r>
      <rPr>
        <sz val="8"/>
        <rFont val="Arial"/>
        <family val="2"/>
      </rPr>
      <t xml:space="preserve">(for further information see </t>
    </r>
    <r>
      <rPr>
        <i/>
        <sz val="8"/>
        <rFont val="Arial"/>
        <family val="2"/>
      </rPr>
      <t>Classication of Wastes.</t>
    </r>
    <r>
      <rPr>
        <sz val="8"/>
        <rFont val="Arial"/>
        <family val="2"/>
      </rPr>
      <t xml:space="preserve"> Pub 448.3, May 2007. Environment Protection Authority, Victoria) </t>
    </r>
    <r>
      <rPr>
        <b/>
        <sz val="8"/>
        <rFont val="Arial"/>
        <family val="2"/>
      </rPr>
      <t xml:space="preserve">             </t>
    </r>
  </si>
  <si>
    <r>
      <t xml:space="preserve">Removal and disposal of contaminated materials               </t>
    </r>
    <r>
      <rPr>
        <sz val="8"/>
        <rFont val="Arial"/>
        <family val="2"/>
      </rPr>
      <t xml:space="preserve">(for further information see </t>
    </r>
    <r>
      <rPr>
        <i/>
        <sz val="8"/>
        <rFont val="Arial"/>
        <family val="2"/>
      </rPr>
      <t>Classication of Wastes.</t>
    </r>
    <r>
      <rPr>
        <sz val="8"/>
        <rFont val="Arial"/>
        <family val="2"/>
      </rPr>
      <t xml:space="preserve"> Pub 448.3, May 2007. Environment Protection Authority, Victoria)</t>
    </r>
    <r>
      <rPr>
        <b/>
        <sz val="8"/>
        <rFont val="Arial"/>
        <family val="2"/>
      </rPr>
      <t xml:space="preserve">            </t>
    </r>
  </si>
  <si>
    <r>
      <t xml:space="preserve">Removal and disposal of contaminated materials              </t>
    </r>
    <r>
      <rPr>
        <sz val="8"/>
        <rFont val="Arial"/>
        <family val="2"/>
      </rPr>
      <t xml:space="preserve">(for further information see </t>
    </r>
    <r>
      <rPr>
        <i/>
        <sz val="8"/>
        <rFont val="Arial"/>
        <family val="2"/>
      </rPr>
      <t>Classication of Wastes.</t>
    </r>
    <r>
      <rPr>
        <sz val="8"/>
        <rFont val="Arial"/>
        <family val="2"/>
      </rPr>
      <t xml:space="preserve"> Pub 448.3, May 2007. Environment Protection Authority, Victoria) </t>
    </r>
    <r>
      <rPr>
        <b/>
        <sz val="8"/>
        <rFont val="Arial"/>
        <family val="2"/>
      </rPr>
      <t xml:space="preserve">             </t>
    </r>
  </si>
  <si>
    <r>
      <t>Removal of Plant &amp; Equipment (including camp)                            (</t>
    </r>
    <r>
      <rPr>
        <sz val="8"/>
        <rFont val="Arial"/>
        <family val="2"/>
      </rPr>
      <t xml:space="preserve">for further information on contaminated soil see </t>
    </r>
    <r>
      <rPr>
        <i/>
        <sz val="8"/>
        <rFont val="Arial"/>
        <family val="2"/>
      </rPr>
      <t>Classication of Wastes</t>
    </r>
    <r>
      <rPr>
        <sz val="8"/>
        <rFont val="Arial"/>
        <family val="2"/>
      </rPr>
      <t>. Pub 448.3, May 2007. Environment Protection Authority, Victoria)</t>
    </r>
  </si>
  <si>
    <r>
      <t xml:space="preserve">Removal and disposal of contaminated materials               </t>
    </r>
    <r>
      <rPr>
        <sz val="8"/>
        <rFont val="Arial"/>
        <family val="2"/>
      </rPr>
      <t xml:space="preserve">(for further information see </t>
    </r>
    <r>
      <rPr>
        <i/>
        <sz val="8"/>
        <rFont val="Arial"/>
        <family val="2"/>
      </rPr>
      <t>Classication of Wastes</t>
    </r>
    <r>
      <rPr>
        <sz val="8"/>
        <rFont val="Arial"/>
        <family val="2"/>
      </rPr>
      <t xml:space="preserve">. Pub 448.3, May 2007. Environment Protection Authority, Victoria)     </t>
    </r>
    <r>
      <rPr>
        <b/>
        <sz val="8"/>
        <rFont val="Arial"/>
        <family val="2"/>
      </rPr>
      <t xml:space="preserve">         </t>
    </r>
  </si>
  <si>
    <t>Includes any areas of compacted ground such as around and beneath  plant and buildings</t>
  </si>
  <si>
    <t>Boxcuts &amp; Pits</t>
  </si>
  <si>
    <t>Underground Mine Operations:</t>
  </si>
  <si>
    <t>Adits</t>
  </si>
  <si>
    <r>
      <t xml:space="preserve">This </t>
    </r>
    <r>
      <rPr>
        <sz val="7"/>
        <rFont val="Arial"/>
        <family val="2"/>
      </rPr>
      <t>item</t>
    </r>
    <r>
      <rPr>
        <sz val="7"/>
        <rFont val="Arial"/>
        <family val="2"/>
      </rPr>
      <t xml:space="preserve"> includes the </t>
    </r>
    <r>
      <rPr>
        <b/>
        <sz val="7"/>
        <color indexed="10"/>
        <rFont val="Arial"/>
        <family val="2"/>
      </rPr>
      <t>length (m)</t>
    </r>
    <r>
      <rPr>
        <sz val="7"/>
        <rFont val="Arial"/>
        <family val="2"/>
      </rPr>
      <t xml:space="preserve"> requiring ongoing maintenance of diversions constructed through competent ground.  This will include earthworks repairs and stabilisation following flow events.  It assumes a suitably qualified engineer has designed and signed off on construction of the diversion.</t>
    </r>
  </si>
  <si>
    <t>This includes removing all thickener or flocc tanks from the site including an associated pipework and pumps, etc.</t>
  </si>
  <si>
    <t>Domain 1: Infrastructure and Extraction Area</t>
  </si>
  <si>
    <t>Domain 2: Tailings Storage Facilities and Dams</t>
  </si>
  <si>
    <t>Domain 1: Infrastructure, Adits and Shafts</t>
  </si>
  <si>
    <t>Construct a standard stock fence around the site</t>
  </si>
  <si>
    <t>X082</t>
  </si>
  <si>
    <t>Construct/repair standard stock fence around the site</t>
  </si>
  <si>
    <t>X083</t>
  </si>
  <si>
    <t>Construction of an access and egress ramp in the voids that will be left post mine closure.</t>
  </si>
  <si>
    <t>X084</t>
  </si>
  <si>
    <t>X085</t>
  </si>
  <si>
    <t>X086</t>
  </si>
  <si>
    <t>X087</t>
  </si>
  <si>
    <t>X088</t>
  </si>
  <si>
    <t>Contingency</t>
  </si>
  <si>
    <t>X013</t>
  </si>
  <si>
    <t>X014</t>
  </si>
  <si>
    <t>X015</t>
  </si>
  <si>
    <t>X016</t>
  </si>
  <si>
    <t>X017</t>
  </si>
  <si>
    <t>X089</t>
  </si>
  <si>
    <t>Creek diversion - Vegetation maintenance</t>
  </si>
  <si>
    <t>Face</t>
  </si>
  <si>
    <t>Height</t>
  </si>
  <si>
    <t>Length</t>
  </si>
  <si>
    <r>
      <t>Quantity (e.g m</t>
    </r>
    <r>
      <rPr>
        <b/>
        <vertAlign val="superscript"/>
        <sz val="8"/>
        <rFont val="Arial"/>
        <family val="2"/>
      </rPr>
      <t>3</t>
    </r>
    <r>
      <rPr>
        <b/>
        <sz val="8"/>
        <rFont val="Arial"/>
        <family val="2"/>
      </rPr>
      <t>)</t>
    </r>
  </si>
  <si>
    <t>Activity</t>
  </si>
  <si>
    <t>X094</t>
  </si>
  <si>
    <t>Demolish and remove small buildings / tanks</t>
  </si>
  <si>
    <t>X096</t>
  </si>
  <si>
    <t>X097</t>
  </si>
  <si>
    <t>X098</t>
  </si>
  <si>
    <t>X099</t>
  </si>
  <si>
    <t>X100</t>
  </si>
  <si>
    <t>De-watering Bores</t>
  </si>
  <si>
    <t>X101</t>
  </si>
  <si>
    <t>X102</t>
  </si>
  <si>
    <t>Dirty Water Dams (include all structures)  (Drain and remove sediments from the floor of the dam to enable it to be converted into clean water structure).</t>
  </si>
  <si>
    <t>Date of last Rehabilitation Bond Review:</t>
  </si>
  <si>
    <t>Disconnect and terminate services</t>
  </si>
  <si>
    <t>X105</t>
  </si>
  <si>
    <t>X106</t>
  </si>
  <si>
    <t>X107</t>
  </si>
  <si>
    <t>Tenement No.</t>
  </si>
  <si>
    <t>Current Bond</t>
  </si>
  <si>
    <t>Summary of Operational Activities</t>
  </si>
  <si>
    <t>Tenement area (ha):</t>
  </si>
  <si>
    <t>Tenement number(s):</t>
  </si>
  <si>
    <t>Current Bond:</t>
  </si>
  <si>
    <t>Date of Last Rehabilitation Bond Review:</t>
  </si>
  <si>
    <t>Site Manager</t>
  </si>
  <si>
    <t>X108</t>
  </si>
  <si>
    <t>X109</t>
  </si>
  <si>
    <t>X110</t>
  </si>
  <si>
    <r>
      <t xml:space="preserve">Enter the total </t>
    </r>
    <r>
      <rPr>
        <b/>
        <sz val="7"/>
        <color indexed="10"/>
        <rFont val="Arial"/>
        <family val="2"/>
      </rPr>
      <t>area</t>
    </r>
    <r>
      <rPr>
        <sz val="7"/>
        <rFont val="Arial"/>
        <family val="2"/>
      </rPr>
      <t xml:space="preserve"> of workshop facilities or large industrial sheds.
</t>
    </r>
  </si>
  <si>
    <r>
      <t xml:space="preserve">This </t>
    </r>
    <r>
      <rPr>
        <b/>
        <sz val="7"/>
        <color indexed="10"/>
        <rFont val="Arial"/>
        <family val="2"/>
      </rPr>
      <t>item</t>
    </r>
    <r>
      <rPr>
        <sz val="7"/>
        <rFont val="Arial"/>
        <family val="2"/>
      </rPr>
      <t xml:space="preserve"> includes the removal of the gantry/head frames over any of the shafts on the site.</t>
    </r>
  </si>
  <si>
    <r>
      <t xml:space="preserve">Where an assessment has been made to confirm that bioremediation is possible the total </t>
    </r>
    <r>
      <rPr>
        <b/>
        <sz val="7"/>
        <rFont val="Arial"/>
        <family val="2"/>
      </rPr>
      <t>volume</t>
    </r>
    <r>
      <rPr>
        <sz val="7"/>
        <rFont val="Arial"/>
        <family val="2"/>
      </rPr>
      <t xml:space="preserve"> of material can be included for onsite landfarming.</t>
    </r>
  </si>
  <si>
    <r>
      <t xml:space="preserve">Enter the total </t>
    </r>
    <r>
      <rPr>
        <b/>
        <sz val="7"/>
        <color indexed="10"/>
        <rFont val="Arial"/>
        <family val="2"/>
      </rPr>
      <t>area</t>
    </r>
    <r>
      <rPr>
        <sz val="7"/>
        <rFont val="Arial"/>
        <family val="2"/>
      </rPr>
      <t xml:space="preserve"> of small buildings and offices (include weigh bridge) at the project.  It should not include demountables which can be removed from site. It does not include workshops. </t>
    </r>
  </si>
  <si>
    <r>
      <t xml:space="preserve">Enter the total </t>
    </r>
    <r>
      <rPr>
        <b/>
        <sz val="7"/>
        <color indexed="10"/>
        <rFont val="Arial"/>
        <family val="2"/>
      </rPr>
      <t>area</t>
    </r>
    <r>
      <rPr>
        <sz val="7"/>
        <rFont val="Arial"/>
        <family val="2"/>
      </rPr>
      <t xml:space="preserve"> of workshop facilities or large sheds on the project.
</t>
    </r>
  </si>
  <si>
    <r>
      <t>Total Closure Liability for Tailings and Water Management (</t>
    </r>
    <r>
      <rPr>
        <b/>
        <i/>
        <sz val="16"/>
        <rFont val="Arial"/>
        <family val="2"/>
      </rPr>
      <t>sheet 2</t>
    </r>
    <r>
      <rPr>
        <b/>
        <sz val="16"/>
        <rFont val="Arial"/>
        <family val="2"/>
      </rPr>
      <t>)</t>
    </r>
  </si>
  <si>
    <r>
      <t xml:space="preserve">This </t>
    </r>
    <r>
      <rPr>
        <b/>
        <sz val="7"/>
        <color indexed="10"/>
        <rFont val="Arial"/>
        <family val="2"/>
      </rPr>
      <t>rate</t>
    </r>
    <r>
      <rPr>
        <sz val="7"/>
        <rFont val="Arial"/>
        <family val="2"/>
      </rPr>
      <t xml:space="preserve"> includes the dismantling and removal of power line and poles from the site.</t>
    </r>
  </si>
  <si>
    <r>
      <t>Total Closure Liability for Tailings and Water Management (</t>
    </r>
    <r>
      <rPr>
        <b/>
        <i/>
        <sz val="16"/>
        <rFont val="Arial"/>
        <family val="2"/>
      </rPr>
      <t>sheet 2</t>
    </r>
    <r>
      <rPr>
        <b/>
        <sz val="16"/>
        <rFont val="Arial"/>
        <family val="2"/>
      </rPr>
      <t xml:space="preserve">) </t>
    </r>
  </si>
  <si>
    <t>Small Pits</t>
  </si>
  <si>
    <t>Tailings and Water</t>
  </si>
  <si>
    <t>TXRESULT3</t>
  </si>
  <si>
    <t>Water Dams</t>
  </si>
  <si>
    <t>Load, cart and dispose of contaminated soil (ie. chemical spillage in / around storage sheds) off site to a licensed landfill</t>
  </si>
  <si>
    <t>Load, cart and dispose of contaminated soil (ie. Hydrocarbon, chemical spillage in / around storage sheds or fuel storage areas).  The materials is to be taken off site to a licensed landfill or disposal facility.</t>
  </si>
  <si>
    <t>Load, cart and dispose of low-level contaminated soil off site to a licensed landfill.  Assumes cartage to a local landfill.  Add $50/m3 for cartage to regional landfill.</t>
  </si>
  <si>
    <t>This includes removal of 500 mm of contamined sediment and placement in the TSF to enable either backfilling of the structure or conversion to clean water dam.</t>
  </si>
  <si>
    <t>Landscaping, minor earthworks and revegetation throughout domain area</t>
  </si>
  <si>
    <r>
      <t xml:space="preserve">This includes sourcing, carting and spreading of a suitable </t>
    </r>
    <r>
      <rPr>
        <sz val="7"/>
        <color indexed="10"/>
        <rFont val="Arial"/>
        <family val="2"/>
      </rPr>
      <t>volume</t>
    </r>
    <r>
      <rPr>
        <sz val="7"/>
        <rFont val="Arial"/>
        <family val="2"/>
      </rPr>
      <t xml:space="preserve"> material to cap the tailings storage  The material must have appropriate chemical &amp; physical properties.</t>
    </r>
  </si>
  <si>
    <r>
      <t xml:space="preserve">This includes the </t>
    </r>
    <r>
      <rPr>
        <sz val="7"/>
        <color indexed="10"/>
        <rFont val="Arial"/>
        <family val="2"/>
      </rPr>
      <t>area</t>
    </r>
    <r>
      <rPr>
        <sz val="7"/>
        <rFont val="Arial"/>
        <family val="2"/>
      </rPr>
      <t xml:space="preserve"> that requires stabilisation and reshaping works around the walls of the tailings storage (i.e. removal of rills and pipes that may present long term stability issues)</t>
    </r>
  </si>
  <si>
    <t>X221</t>
  </si>
  <si>
    <t>This item includes the total amount of material (volume) in the face to be blasted to reduce the angle to make it safe. The volume is worked out by multiplying the length of the bench with the width and height.</t>
  </si>
  <si>
    <t>This item includes the total amount of material in the cliff's, very steep batters (faces) to be blasted to reduce the angle to make it safe.</t>
  </si>
  <si>
    <t xml:space="preserve">Where steep faces will remain (i.e. greater that 18o)a safety  berm and drop bench area required to be constructed around the perimeter of the void to restrict access. </t>
  </si>
  <si>
    <t>Approval Criteria:</t>
  </si>
  <si>
    <t>Re-profiling unsealed roads using dozer to blend in with surrounding landform and drainage, final trim, rock rake &amp; deep rip</t>
  </si>
  <si>
    <t>Total Rehabilitation Liability for the Operation</t>
  </si>
  <si>
    <r>
      <t xml:space="preserve">This item includes the </t>
    </r>
    <r>
      <rPr>
        <b/>
        <sz val="7"/>
        <color indexed="10"/>
        <rFont val="Arial"/>
        <family val="2"/>
      </rPr>
      <t>volume</t>
    </r>
    <r>
      <rPr>
        <sz val="7"/>
        <rFont val="Arial"/>
        <family val="2"/>
      </rPr>
      <t xml:space="preserve"> requiring </t>
    </r>
    <r>
      <rPr>
        <b/>
        <sz val="7"/>
        <rFont val="Arial"/>
        <family val="2"/>
      </rPr>
      <t>major</t>
    </r>
    <r>
      <rPr>
        <sz val="7"/>
        <rFont val="Arial"/>
        <family val="2"/>
      </rPr>
      <t xml:space="preserve"> reshaping, rock raking and deep ripping (only as required) to enhance revegetation program. The rate increases the longer the push length due to losses in dozer productivity.                                                                                  </t>
    </r>
    <r>
      <rPr>
        <sz val="7"/>
        <rFont val="Arial"/>
        <family val="2"/>
      </rPr>
      <t xml:space="preserve">             </t>
    </r>
  </si>
  <si>
    <r>
      <t xml:space="preserve">Where an assessment has been made to confirm that bioremediation is possible the total </t>
    </r>
    <r>
      <rPr>
        <b/>
        <sz val="7"/>
        <rFont val="Arial"/>
        <family val="2"/>
      </rPr>
      <t>volume</t>
    </r>
    <r>
      <rPr>
        <sz val="7"/>
        <rFont val="Arial"/>
        <family val="2"/>
      </rPr>
      <t xml:space="preserve"> of material can be included for onsite land farming.</t>
    </r>
  </si>
  <si>
    <t>X111</t>
  </si>
  <si>
    <t>X112</t>
  </si>
  <si>
    <t>Fill and cap exploration bores</t>
  </si>
  <si>
    <t>Fill and cover and pits/sumps that may have been required for toilets and/or kitchen waste water.</t>
  </si>
  <si>
    <t>X113</t>
  </si>
  <si>
    <t>Final trim, rock rake &amp; deep rip</t>
  </si>
  <si>
    <t>Has a Contaminated Site Assessment been undertaken for the site?  If not this item applies</t>
  </si>
  <si>
    <t>Hydro-seeding with straw mulching and bitumen tack.</t>
  </si>
  <si>
    <t>X115</t>
  </si>
  <si>
    <t>Install gate or grill over the adit (ie. Where site might be used by bats).</t>
  </si>
  <si>
    <t>X116</t>
  </si>
  <si>
    <t>X117</t>
  </si>
  <si>
    <t>X118</t>
  </si>
  <si>
    <t>X119</t>
  </si>
  <si>
    <t>X120</t>
  </si>
  <si>
    <t>The following site specific information is requested to provide background information in the context of calculating the rehabilitation bond.</t>
  </si>
  <si>
    <r>
      <t xml:space="preserve">This </t>
    </r>
    <r>
      <rPr>
        <b/>
        <sz val="7"/>
        <color indexed="10"/>
        <rFont val="Arial"/>
        <family val="2"/>
      </rPr>
      <t>item</t>
    </r>
    <r>
      <rPr>
        <sz val="7"/>
        <rFont val="Arial"/>
        <family val="2"/>
      </rPr>
      <t xml:space="preserve"> includes removing all mobile plant and equipment from the site.  </t>
    </r>
  </si>
  <si>
    <r>
      <t xml:space="preserve">Enter the total </t>
    </r>
    <r>
      <rPr>
        <b/>
        <sz val="7"/>
        <color indexed="10"/>
        <rFont val="Arial"/>
        <family val="2"/>
      </rPr>
      <t>area</t>
    </r>
    <r>
      <rPr>
        <sz val="7"/>
        <rFont val="Arial"/>
        <family val="2"/>
      </rPr>
      <t xml:space="preserve"> the workshops and buildings where concrete footings are estimated to be &lt;300mm thick.  The broken up concrete will be buried in the pit.</t>
    </r>
  </si>
  <si>
    <t>PIT: Earthwork Details (optional)</t>
  </si>
  <si>
    <t>Volume Stored (m3)</t>
  </si>
  <si>
    <t>Briefly describe embankment construction. (earthen, clay core, etc)</t>
  </si>
  <si>
    <t xml:space="preserve"> </t>
  </si>
  <si>
    <t xml:space="preserve">    Legend:</t>
  </si>
  <si>
    <t xml:space="preserve">                                  Input from site optional (if information available)</t>
  </si>
  <si>
    <r>
      <t>m</t>
    </r>
    <r>
      <rPr>
        <vertAlign val="superscript"/>
        <sz val="8"/>
        <rFont val="Arial"/>
        <family val="2"/>
      </rPr>
      <t>3</t>
    </r>
  </si>
  <si>
    <t>Adits -Seal small adits (cross-sectional area &lt;=9m2)         - backfill with appropriate material</t>
  </si>
  <si>
    <t xml:space="preserve">Major bulk pushing of  Batter faces (cut and fill) to grade specified in the work plans (i.e. &lt; 18 degrees). </t>
  </si>
  <si>
    <t>Long term maintenance of Creek diversion - Channel constructed through insitu material</t>
  </si>
  <si>
    <t>Long term maintenance of Creek diversion - Channel constructed through competent material</t>
  </si>
  <si>
    <t>Do you have a documented Mine Closure &amp; Decommissioning Strategy? If no this item applies.</t>
  </si>
  <si>
    <t>Direct seeding/fertiliser (pasture grass species)</t>
  </si>
  <si>
    <t>Direct seeding/fertiliser (tree species)</t>
  </si>
  <si>
    <t>This is an accurate assessment of the rehabilitation liability for the site.</t>
  </si>
  <si>
    <t>Approved maximum disturbance area:</t>
  </si>
  <si>
    <t>Current disturbance area:</t>
  </si>
  <si>
    <t>Topsoil spreading (topsoil stockpiled immediately adjacent to the area to be rehabilitated) for push &lt; 50m</t>
  </si>
  <si>
    <t>Drill and blast a vertical face to achieve a minimum batter angle of 33 degrees, where blasts &lt; 3000 t, face height is typically &lt; 10m.</t>
  </si>
  <si>
    <t>Drill and blast a vertical face to achieve a minimum batter angle of 33 degrees, where blasts &gt; 3000 t, face height is typically &gt; 10m.</t>
  </si>
  <si>
    <t>Removal of Surface Water Management Structures (e.g. diversion drains, erosion &amp; sediment control structures)</t>
  </si>
  <si>
    <r>
      <t xml:space="preserve">Direct seeding (native </t>
    </r>
    <r>
      <rPr>
        <i/>
        <sz val="8"/>
        <color indexed="8"/>
        <rFont val="Arial"/>
        <family val="2"/>
      </rPr>
      <t>tree</t>
    </r>
    <r>
      <rPr>
        <sz val="8"/>
        <color indexed="8"/>
        <rFont val="Arial"/>
        <family val="2"/>
      </rPr>
      <t xml:space="preserve"> species OR using native grasses), with single application of fertiliser</t>
    </r>
  </si>
  <si>
    <r>
      <t>Direct seeding (</t>
    </r>
    <r>
      <rPr>
        <i/>
        <sz val="8"/>
        <color indexed="8"/>
        <rFont val="Arial"/>
        <family val="2"/>
      </rPr>
      <t>pasture</t>
    </r>
    <r>
      <rPr>
        <sz val="8"/>
        <color indexed="8"/>
        <rFont val="Arial"/>
        <family val="2"/>
      </rPr>
      <t xml:space="preserve"> grass species), with single application of fertiliser</t>
    </r>
  </si>
  <si>
    <t>Remove activity</t>
  </si>
  <si>
    <t>Use 1st principles to build a rate</t>
  </si>
  <si>
    <t>x254</t>
  </si>
  <si>
    <t>Monitoring and Maintenance Costs During the Rehabilitation Works Period</t>
  </si>
  <si>
    <t>x255</t>
  </si>
  <si>
    <t>Where 1st principles rate is requested, please provide detailed explanatory notes of how the rate has been determined</t>
  </si>
  <si>
    <t>Where 1st principles rate is requested, please provide detailed explanatory notes of how the rate has been determined’</t>
  </si>
  <si>
    <t>Any Other Costs That Would be Reasonably Expected To Be Required to Rehabilitate the Site and are not Covered Elsewhere in This Calculator</t>
  </si>
  <si>
    <t>X254</t>
  </si>
  <si>
    <t>X255</t>
  </si>
  <si>
    <r>
      <t xml:space="preserve">This is to cover the cost of the "third party" contractor bringing equipment to the site to undertake the rehabilitation works.  It needs to reflect the true costs of getting the equipment to and from the site. 
</t>
    </r>
    <r>
      <rPr>
        <sz val="7"/>
        <color indexed="10"/>
        <rFont val="Arial"/>
        <family val="2"/>
      </rPr>
      <t xml:space="preserve">Where an </t>
    </r>
    <r>
      <rPr>
        <b/>
        <sz val="7"/>
        <color indexed="10"/>
        <rFont val="Arial"/>
        <family val="2"/>
      </rPr>
      <t>Alternate Unit Rate</t>
    </r>
    <r>
      <rPr>
        <sz val="7"/>
        <color indexed="10"/>
        <rFont val="Arial"/>
        <family val="2"/>
      </rPr>
      <t xml:space="preserve"> is selected, users are to apply 1st principles. Please provide detailed explanatory notes of how the 1st principle rate has been determined.</t>
    </r>
  </si>
  <si>
    <t>x256</t>
  </si>
  <si>
    <t>x257</t>
  </si>
  <si>
    <t>x258</t>
  </si>
  <si>
    <t>Engagement of an EPA accredited environmental auditor to set environmental performance requirements pre rehabilitation works and to verify performance post rehabilitation works</t>
  </si>
  <si>
    <t>Groundwater management – quality and quantity of groundwater</t>
  </si>
  <si>
    <t>X256</t>
  </si>
  <si>
    <t>X257</t>
  </si>
  <si>
    <t>X258</t>
  </si>
  <si>
    <t>Environmental sampling - identify any actual or potential contaminants (e.g. arsenic, salt, acid, cyanide)</t>
  </si>
  <si>
    <t>This item includes the area requiring minor reshaping, and ripping to enhance revegetation program.  It will generally include doing minor reshaping works to tidy up the site.</t>
  </si>
  <si>
    <t>Environmental monitoring requirements during rehabilitation.</t>
  </si>
  <si>
    <t>This item is to cover any monitoring and measurement requirements that may be needed during rehabilitation of the project.</t>
  </si>
  <si>
    <t>ea</t>
  </si>
  <si>
    <t>x259</t>
  </si>
  <si>
    <t>Purchase of topsoil where there is a shortage on site</t>
  </si>
  <si>
    <t>x</t>
  </si>
  <si>
    <t>This item allows for the purchase of topsoil where there is a shortage of topsoil stockpiled. This should be used in addition with the source, cart, spread and rip to account for transport and spreading.</t>
  </si>
  <si>
    <t>Demolish and remove weighbridge</t>
  </si>
  <si>
    <t>x260</t>
  </si>
  <si>
    <t>This item includes removal of a weighbridge.</t>
  </si>
  <si>
    <t>x261</t>
  </si>
  <si>
    <t>Empty and remove septic tank</t>
  </si>
  <si>
    <t>This item allows for emptying and removal of a septic tank</t>
  </si>
  <si>
    <t>x262</t>
  </si>
  <si>
    <t xml:space="preserve">Empty and remove above ground fuel tank (include all site facilities and is to include pipes, bunds, etc) </t>
  </si>
  <si>
    <t>x263</t>
  </si>
  <si>
    <r>
      <t xml:space="preserve">This </t>
    </r>
    <r>
      <rPr>
        <b/>
        <sz val="7"/>
        <color indexed="10"/>
        <rFont val="Arial"/>
        <family val="2"/>
      </rPr>
      <t>item</t>
    </r>
    <r>
      <rPr>
        <sz val="7"/>
        <rFont val="Arial"/>
        <family val="2"/>
      </rPr>
      <t xml:space="preserve"> includes removing all waste truck tyres from the site.</t>
    </r>
  </si>
  <si>
    <t>x264</t>
  </si>
  <si>
    <t>Removal of waste poly pipe, includes collection, cutting for disposal and disposal cost</t>
  </si>
  <si>
    <r>
      <t xml:space="preserve">This </t>
    </r>
    <r>
      <rPr>
        <b/>
        <sz val="7"/>
        <color indexed="10"/>
        <rFont val="Arial"/>
        <family val="2"/>
      </rPr>
      <t>item</t>
    </r>
    <r>
      <rPr>
        <sz val="7"/>
        <rFont val="Arial"/>
        <family val="2"/>
      </rPr>
      <t xml:space="preserve"> includes removing waste poly pipe from site, including cutting and disposal. Additional allowance may be required where pipieline has contained contaminated material.</t>
    </r>
  </si>
  <si>
    <t>x265</t>
  </si>
  <si>
    <t>Removal of core trays from site</t>
  </si>
  <si>
    <r>
      <t xml:space="preserve">This </t>
    </r>
    <r>
      <rPr>
        <b/>
        <sz val="7"/>
        <color indexed="10"/>
        <rFont val="Arial"/>
        <family val="2"/>
      </rPr>
      <t>item</t>
    </r>
    <r>
      <rPr>
        <sz val="7"/>
        <rFont val="Arial"/>
        <family val="2"/>
      </rPr>
      <t xml:space="preserve"> includes tipping of core from the trays for disposal onsite and then disposal cost of the trays. Cost is per pallet.</t>
    </r>
  </si>
  <si>
    <t>Pallet</t>
  </si>
  <si>
    <t>x266</t>
  </si>
  <si>
    <t>Removal of plastic pond liners for offsite disposal</t>
  </si>
  <si>
    <t>Removal of sediment and plastic dam liner for disposal offsite.</t>
  </si>
  <si>
    <t>x267</t>
  </si>
  <si>
    <t>Pumping costs for water, includes hire of pumps, labour to manage pumping and fuel</t>
  </si>
  <si>
    <t>ML</t>
  </si>
  <si>
    <t xml:space="preserve">Pumping costs for water needing to be pumped, for the total volume required to be pumped. </t>
  </si>
  <si>
    <t>X259</t>
  </si>
  <si>
    <t>x268</t>
  </si>
  <si>
    <t>Clear and grub existing vegetation</t>
  </si>
  <si>
    <t>X268</t>
  </si>
  <si>
    <t>Includes clearing and grubbing exsiting vegetation which needs to be removed for rehabilitation.</t>
  </si>
  <si>
    <r>
      <t xml:space="preserve">This </t>
    </r>
    <r>
      <rPr>
        <b/>
        <sz val="7"/>
        <color indexed="10"/>
        <rFont val="Arial"/>
        <family val="2"/>
      </rPr>
      <t>item</t>
    </r>
    <r>
      <rPr>
        <sz val="7"/>
        <rFont val="Arial"/>
        <family val="2"/>
      </rPr>
      <t xml:space="preserve"> includes removing all mobile plant and equipment from the site. This is per truck load eg.one shipping container/ one portable building/ one piece of machinery.</t>
    </r>
  </si>
  <si>
    <t>x269</t>
  </si>
  <si>
    <t>Plugging of portal with concrete (width &gt;2m)</t>
  </si>
  <si>
    <t>X269</t>
  </si>
  <si>
    <t>This includes sealing &amp; rehabilitation of portal including engineered designs.</t>
  </si>
  <si>
    <t>X270</t>
  </si>
  <si>
    <t>x270</t>
  </si>
  <si>
    <t>Purchase of capping material where there is a shortage on site</t>
  </si>
  <si>
    <t>This item allows for the purchase of capping material where there is a shortage onsite. This should be used in addition with the source, cart and spread to account for transport and spreading.</t>
  </si>
  <si>
    <r>
      <t xml:space="preserve">This item includes the </t>
    </r>
    <r>
      <rPr>
        <b/>
        <sz val="7"/>
        <color indexed="10"/>
        <rFont val="Arial"/>
        <family val="2"/>
      </rPr>
      <t>volume</t>
    </r>
    <r>
      <rPr>
        <sz val="7"/>
        <rFont val="Arial"/>
        <family val="2"/>
      </rPr>
      <t xml:space="preserve"> of material that is to be compacted against the faces in the final the void (where applicable).</t>
    </r>
    <r>
      <rPr>
        <sz val="7"/>
        <rFont val="Arial"/>
        <family val="2"/>
      </rPr>
      <t xml:space="preserve"> This is in </t>
    </r>
    <r>
      <rPr>
        <b/>
        <sz val="7"/>
        <rFont val="Arial"/>
        <family val="2"/>
      </rPr>
      <t>addition</t>
    </r>
    <r>
      <rPr>
        <sz val="7"/>
        <rFont val="Arial"/>
        <family val="2"/>
      </rPr>
      <t xml:space="preserve"> to the backfill or push rate to allow for the additional effort of compaction.</t>
    </r>
  </si>
  <si>
    <t>x271</t>
  </si>
  <si>
    <t>Purchase of clean fill material where there is a shortage on site</t>
  </si>
  <si>
    <t>X271</t>
  </si>
  <si>
    <r>
      <t xml:space="preserve">This item allows for the purchase of fill material where there is a shortage onsite. This should be used in </t>
    </r>
    <r>
      <rPr>
        <b/>
        <sz val="7"/>
        <rFont val="Arial"/>
        <family val="2"/>
      </rPr>
      <t>addition</t>
    </r>
    <r>
      <rPr>
        <sz val="7"/>
        <rFont val="Arial"/>
        <family val="2"/>
      </rPr>
      <t xml:space="preserve"> with the push rate to allow for spreading of the material.</t>
    </r>
  </si>
  <si>
    <t>Source (where availiable onsite), cart, spread and lightly rip topsoil</t>
  </si>
  <si>
    <r>
      <t>Source local material (where availiable onsite), cart and spread suitable material to cap the tailings storage (</t>
    </r>
    <r>
      <rPr>
        <i/>
        <sz val="8"/>
        <rFont val="Arial"/>
        <family val="2"/>
      </rPr>
      <t xml:space="preserve">cap thickness determined by approval/licence) </t>
    </r>
  </si>
  <si>
    <t>Drill Holes or water bores- Grout (with concrete) cap and seal bore holes (ie. where sealing aquifers).</t>
  </si>
  <si>
    <t>This item includes grouting and capping all exploration holes and water bores.</t>
  </si>
  <si>
    <t>x272</t>
  </si>
  <si>
    <t>Removal of fences not required in the final landform</t>
  </si>
  <si>
    <t>x274</t>
  </si>
  <si>
    <t>x273</t>
  </si>
  <si>
    <t>Installation of geotextile/geofabric layer</t>
  </si>
  <si>
    <t>This item covers the costs associated with the installation of a geotextile layer</t>
  </si>
  <si>
    <t>Site security and monitoring of the site during the rehabilitation works period</t>
  </si>
  <si>
    <t>This item covers the costs associated with site security during the rehabilitation works period. It could include items such as installing signage, repairs to fencing and site monitoring or security guards where required.</t>
  </si>
  <si>
    <t>This item includes the ongoing maintenance of rehabilitation, it may include tidy up of erosion, replanting failed revegetation, application of fertiliser or other amendments.</t>
  </si>
  <si>
    <t xml:space="preserve">Removal of waste truck tyres </t>
  </si>
  <si>
    <t>x275</t>
  </si>
  <si>
    <t xml:space="preserve">Removal of waste car tyres </t>
  </si>
  <si>
    <r>
      <t xml:space="preserve">This </t>
    </r>
    <r>
      <rPr>
        <b/>
        <sz val="7"/>
        <color indexed="10"/>
        <rFont val="Arial"/>
        <family val="2"/>
      </rPr>
      <t>item</t>
    </r>
    <r>
      <rPr>
        <sz val="7"/>
        <rFont val="Arial"/>
        <family val="2"/>
      </rPr>
      <t xml:space="preserve"> includes removing all waste car tyres from the site.</t>
    </r>
  </si>
  <si>
    <t>Disconnect electricity supply</t>
  </si>
  <si>
    <t>x276</t>
  </si>
  <si>
    <t>x277</t>
  </si>
  <si>
    <t>Disconnection of gas supply</t>
  </si>
  <si>
    <t>Disconnection of water suply</t>
  </si>
  <si>
    <r>
      <t xml:space="preserve">This </t>
    </r>
    <r>
      <rPr>
        <b/>
        <sz val="7"/>
        <color indexed="10"/>
        <rFont val="Arial"/>
        <family val="2"/>
      </rPr>
      <t>item</t>
    </r>
    <r>
      <rPr>
        <sz val="7"/>
        <rFont val="Arial"/>
        <family val="2"/>
      </rPr>
      <t xml:space="preserve"> includes disconnecting and terminating power.</t>
    </r>
  </si>
  <si>
    <r>
      <t xml:space="preserve">This </t>
    </r>
    <r>
      <rPr>
        <b/>
        <sz val="7"/>
        <color indexed="10"/>
        <rFont val="Arial"/>
        <family val="2"/>
      </rPr>
      <t>item</t>
    </r>
    <r>
      <rPr>
        <sz val="7"/>
        <rFont val="Arial"/>
        <family val="2"/>
      </rPr>
      <t xml:space="preserve"> includes disconnecting and terminating gas.</t>
    </r>
  </si>
  <si>
    <r>
      <t xml:space="preserve">This </t>
    </r>
    <r>
      <rPr>
        <b/>
        <sz val="7"/>
        <color indexed="10"/>
        <rFont val="Arial"/>
        <family val="2"/>
      </rPr>
      <t>item</t>
    </r>
    <r>
      <rPr>
        <sz val="7"/>
        <rFont val="Arial"/>
        <family val="2"/>
      </rPr>
      <t xml:space="preserve"> includes disconnecting and terminating water.</t>
    </r>
  </si>
  <si>
    <r>
      <t xml:space="preserve">Small Open Cut Mines:  </t>
    </r>
    <r>
      <rPr>
        <i/>
        <sz val="14"/>
        <color indexed="10"/>
        <rFont val="Arial Black"/>
        <family val="2"/>
      </rPr>
      <t>(max. 5ha disturbance to a max. depth of 5m)</t>
    </r>
  </si>
  <si>
    <t>Please Wait...</t>
  </si>
  <si>
    <t>Creating new sheet for: Underground Mine</t>
  </si>
  <si>
    <t>Bond Calculator Version: 202608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</si>
</sst>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164" formatCode="&quot;$&quot;#,##0_);[Red]\(&quot;$&quot;#,##0\)"/>
    <numFmt numFmtId="165" formatCode="&quot;$&quot;#,##0.00_);[Red]\(&quot;$&quot;#,##0.00\)"/>
    <numFmt numFmtId="166" formatCode="_(&quot;$&quot;* #,##0.00_);_(&quot;$&quot;* \(#,##0.00\);_(&quot;$&quot;* &quot;-&quot;??_);_(@_)"/>
    <numFmt numFmtId="167" formatCode="&quot;$&quot;#,##0.00"/>
    <numFmt numFmtId="168" formatCode="d\ mmm\ yyyy"/>
    <numFmt numFmtId="169" formatCode="&quot;$&quot;#,##0"/>
  </numFmts>
  <fonts count="85" x14ac:knownFonts="1">
    <font>
      <sz val="10"/>
      <name val="Arial"/>
    </font>
    <font>
      <sz val="10"/>
      <name val="Arial"/>
      <family val="2"/>
    </font>
    <font>
      <b/>
      <sz val="12"/>
      <name val="Arial"/>
      <family val="2"/>
    </font>
    <font>
      <b/>
      <sz val="10"/>
      <name val="Arial"/>
      <family val="2"/>
    </font>
    <font>
      <b/>
      <sz val="11"/>
      <name val="Arial"/>
      <family val="2"/>
    </font>
    <font>
      <b/>
      <sz val="9"/>
      <name val="Arial"/>
      <family val="2"/>
    </font>
    <font>
      <sz val="8"/>
      <name val="Arial"/>
      <family val="2"/>
    </font>
    <font>
      <sz val="10"/>
      <name val="Arial"/>
      <family val="2"/>
    </font>
    <font>
      <sz val="10"/>
      <color indexed="9"/>
      <name val="Arial"/>
      <family val="2"/>
    </font>
    <font>
      <sz val="8"/>
      <color indexed="9"/>
      <name val="Arial"/>
      <family val="2"/>
    </font>
    <font>
      <sz val="10"/>
      <color indexed="9"/>
      <name val="Arial"/>
      <family val="2"/>
    </font>
    <font>
      <sz val="14"/>
      <name val="Arial Black"/>
      <family val="2"/>
    </font>
    <font>
      <b/>
      <sz val="14"/>
      <color indexed="10"/>
      <name val="Arial Black"/>
      <family val="2"/>
    </font>
    <font>
      <b/>
      <sz val="14"/>
      <name val="Arial Black"/>
      <family val="2"/>
    </font>
    <font>
      <b/>
      <sz val="14"/>
      <color indexed="9"/>
      <name val="Arial Black"/>
      <family val="2"/>
    </font>
    <font>
      <sz val="8"/>
      <color indexed="9"/>
      <name val="Arial Black"/>
      <family val="2"/>
    </font>
    <font>
      <b/>
      <sz val="8"/>
      <name val="Arial"/>
      <family val="2"/>
    </font>
    <font>
      <sz val="8"/>
      <name val="Arial"/>
      <family val="2"/>
    </font>
    <font>
      <sz val="8"/>
      <color indexed="9"/>
      <name val="Arial"/>
      <family val="2"/>
    </font>
    <font>
      <sz val="7"/>
      <name val="Arial"/>
      <family val="2"/>
    </font>
    <font>
      <b/>
      <u/>
      <sz val="8"/>
      <name val="Arial"/>
      <family val="2"/>
    </font>
    <font>
      <b/>
      <u/>
      <sz val="8"/>
      <color indexed="14"/>
      <name val="Arial"/>
      <family val="2"/>
    </font>
    <font>
      <b/>
      <sz val="8"/>
      <color indexed="9"/>
      <name val="Arial"/>
      <family val="2"/>
    </font>
    <font>
      <b/>
      <sz val="7"/>
      <color indexed="10"/>
      <name val="Arial"/>
      <family val="2"/>
    </font>
    <font>
      <sz val="7"/>
      <color indexed="9"/>
      <name val="Arial"/>
      <family val="2"/>
    </font>
    <font>
      <vertAlign val="superscript"/>
      <sz val="8"/>
      <name val="Arial"/>
      <family val="2"/>
    </font>
    <font>
      <vertAlign val="superscript"/>
      <sz val="7"/>
      <name val="Arial"/>
      <family val="2"/>
    </font>
    <font>
      <sz val="7"/>
      <color indexed="10"/>
      <name val="Arial"/>
      <family val="2"/>
    </font>
    <font>
      <sz val="7"/>
      <name val="Arial"/>
      <family val="2"/>
    </font>
    <font>
      <sz val="7"/>
      <color indexed="9"/>
      <name val="Arial"/>
      <family val="2"/>
    </font>
    <font>
      <b/>
      <sz val="9"/>
      <color indexed="9"/>
      <name val="Arial"/>
      <family val="2"/>
    </font>
    <font>
      <b/>
      <sz val="7"/>
      <name val="Arial"/>
      <family val="2"/>
    </font>
    <font>
      <b/>
      <sz val="8"/>
      <name val="Arial"/>
      <family val="2"/>
    </font>
    <font>
      <sz val="16"/>
      <color indexed="42"/>
      <name val="Arial"/>
      <family val="2"/>
    </font>
    <font>
      <b/>
      <sz val="16"/>
      <color indexed="42"/>
      <name val="Arial"/>
      <family val="2"/>
    </font>
    <font>
      <b/>
      <sz val="16"/>
      <name val="Arial"/>
      <family val="2"/>
    </font>
    <font>
      <b/>
      <sz val="16"/>
      <color indexed="9"/>
      <name val="Arial"/>
      <family val="2"/>
    </font>
    <font>
      <b/>
      <sz val="7"/>
      <color indexed="14"/>
      <name val="Arial"/>
      <family val="2"/>
    </font>
    <font>
      <sz val="16"/>
      <name val="Arial"/>
      <family val="2"/>
    </font>
    <font>
      <b/>
      <sz val="16"/>
      <name val="Arial"/>
      <family val="2"/>
    </font>
    <font>
      <b/>
      <sz val="16"/>
      <color indexed="10"/>
      <name val="Arial"/>
      <family val="2"/>
    </font>
    <font>
      <b/>
      <sz val="16"/>
      <color indexed="9"/>
      <name val="Arial"/>
      <family val="2"/>
    </font>
    <font>
      <b/>
      <sz val="12"/>
      <color indexed="10"/>
      <name val="Arial"/>
      <family val="2"/>
    </font>
    <font>
      <sz val="14"/>
      <color indexed="10"/>
      <name val="Arial Black"/>
      <family val="2"/>
    </font>
    <font>
      <b/>
      <sz val="7"/>
      <color indexed="48"/>
      <name val="Arial"/>
      <family val="2"/>
    </font>
    <font>
      <sz val="8"/>
      <color indexed="8"/>
      <name val="Arial"/>
      <family val="2"/>
    </font>
    <font>
      <b/>
      <sz val="8"/>
      <color indexed="8"/>
      <name val="Arial"/>
      <family val="2"/>
    </font>
    <font>
      <i/>
      <sz val="8"/>
      <name val="Arial"/>
      <family val="2"/>
    </font>
    <font>
      <sz val="10"/>
      <name val="Arial"/>
      <family val="2"/>
    </font>
    <font>
      <b/>
      <sz val="8"/>
      <color indexed="14"/>
      <name val="Arial"/>
      <family val="2"/>
    </font>
    <font>
      <b/>
      <sz val="8"/>
      <color indexed="12"/>
      <name val="Arial"/>
      <family val="2"/>
    </font>
    <font>
      <b/>
      <vertAlign val="superscript"/>
      <sz val="8"/>
      <name val="Arial"/>
      <family val="2"/>
    </font>
    <font>
      <b/>
      <sz val="8"/>
      <color indexed="9"/>
      <name val="Arial"/>
      <family val="2"/>
    </font>
    <font>
      <u/>
      <sz val="10"/>
      <color indexed="12"/>
      <name val="Arial"/>
      <family val="2"/>
    </font>
    <font>
      <b/>
      <sz val="14"/>
      <name val="Arial"/>
      <family val="2"/>
    </font>
    <font>
      <sz val="12"/>
      <name val="Arial"/>
      <family val="2"/>
    </font>
    <font>
      <sz val="9"/>
      <name val="Arial"/>
      <family val="2"/>
    </font>
    <font>
      <sz val="9"/>
      <name val="Arial"/>
      <family val="2"/>
    </font>
    <font>
      <b/>
      <u/>
      <sz val="10"/>
      <name val="Arial"/>
      <family val="2"/>
    </font>
    <font>
      <b/>
      <i/>
      <sz val="16"/>
      <name val="Arial"/>
      <family val="2"/>
    </font>
    <font>
      <sz val="6"/>
      <name val="Arial"/>
      <family val="2"/>
    </font>
    <font>
      <u/>
      <sz val="10"/>
      <name val="Arial"/>
      <family val="2"/>
    </font>
    <font>
      <sz val="10"/>
      <color indexed="10"/>
      <name val="Arial"/>
      <family val="2"/>
    </font>
    <font>
      <sz val="10"/>
      <color indexed="9"/>
      <name val="Arial Black"/>
      <family val="2"/>
    </font>
    <font>
      <sz val="8"/>
      <name val="Courier New"/>
      <family val="3"/>
    </font>
    <font>
      <b/>
      <sz val="10"/>
      <name val="Courier New"/>
      <family val="3"/>
    </font>
    <font>
      <sz val="10"/>
      <color indexed="56"/>
      <name val="Arial"/>
      <family val="2"/>
    </font>
    <font>
      <sz val="8"/>
      <color indexed="56"/>
      <name val="Arial"/>
      <family val="2"/>
    </font>
    <font>
      <b/>
      <sz val="8"/>
      <color indexed="10"/>
      <name val="Arial"/>
      <family val="2"/>
    </font>
    <font>
      <b/>
      <sz val="10"/>
      <color indexed="9"/>
      <name val="Arial"/>
      <family val="2"/>
    </font>
    <font>
      <sz val="8"/>
      <color indexed="8"/>
      <name val="Arial"/>
      <family val="2"/>
    </font>
    <font>
      <i/>
      <sz val="8"/>
      <color indexed="8"/>
      <name val="Arial"/>
      <family val="2"/>
    </font>
    <font>
      <sz val="10"/>
      <color indexed="8"/>
      <name val="Arial"/>
      <family val="2"/>
    </font>
    <font>
      <i/>
      <sz val="14"/>
      <color indexed="10"/>
      <name val="Arial Black"/>
      <family val="2"/>
    </font>
    <font>
      <sz val="8"/>
      <name val="Arial Black"/>
      <family val="2"/>
    </font>
    <font>
      <sz val="10"/>
      <name val="Arial"/>
      <family val="2"/>
    </font>
    <font>
      <vertAlign val="superscript"/>
      <sz val="8"/>
      <color indexed="8"/>
      <name val="Arial"/>
      <family val="2"/>
    </font>
    <font>
      <sz val="14"/>
      <color indexed="8"/>
      <name val="Arial Black"/>
      <family val="2"/>
    </font>
    <font>
      <sz val="8"/>
      <color indexed="8"/>
      <name val="Arial Black"/>
      <family val="2"/>
    </font>
    <font>
      <b/>
      <sz val="8"/>
      <color indexed="8"/>
      <name val="Arial"/>
      <family val="2"/>
    </font>
    <font>
      <b/>
      <sz val="14"/>
      <color indexed="8"/>
      <name val="Arial Black"/>
      <family val="2"/>
    </font>
    <font>
      <b/>
      <sz val="8"/>
      <name val="Arial Black"/>
      <family val="2"/>
    </font>
    <font>
      <b/>
      <sz val="8"/>
      <color indexed="10"/>
      <name val="Arial Black"/>
      <family val="2"/>
    </font>
    <font>
      <b/>
      <sz val="8"/>
      <color indexed="8"/>
      <name val="Arial"/>
      <family val="2"/>
    </font>
    <font>
      <b/>
      <sz val="10"/>
      <color theme="4"/>
      <name val="Arial"/>
      <family val="2"/>
    </font>
  </fonts>
  <fills count="14">
    <fill>
      <patternFill patternType="none"/>
    </fill>
    <fill>
      <patternFill patternType="gray125"/>
    </fill>
    <fill>
      <patternFill patternType="solid">
        <fgColor indexed="9"/>
        <bgColor indexed="64"/>
      </patternFill>
    </fill>
    <fill>
      <patternFill patternType="solid">
        <fgColor indexed="8"/>
        <bgColor indexed="64"/>
      </patternFill>
    </fill>
    <fill>
      <patternFill patternType="solid">
        <fgColor indexed="43"/>
        <bgColor indexed="64"/>
      </patternFill>
    </fill>
    <fill>
      <patternFill patternType="solid">
        <fgColor indexed="65"/>
        <bgColor indexed="64"/>
      </patternFill>
    </fill>
    <fill>
      <patternFill patternType="solid">
        <fgColor indexed="46"/>
        <bgColor indexed="64"/>
      </patternFill>
    </fill>
    <fill>
      <patternFill patternType="solid">
        <fgColor indexed="22"/>
        <bgColor indexed="64"/>
      </patternFill>
    </fill>
    <fill>
      <patternFill patternType="solid">
        <fgColor indexed="44"/>
        <bgColor indexed="64"/>
      </patternFill>
    </fill>
    <fill>
      <patternFill patternType="solid">
        <fgColor indexed="42"/>
        <bgColor indexed="64"/>
      </patternFill>
    </fill>
    <fill>
      <patternFill patternType="solid">
        <fgColor indexed="55"/>
        <bgColor indexed="64"/>
      </patternFill>
    </fill>
    <fill>
      <patternFill patternType="solid">
        <fgColor indexed="23"/>
        <bgColor indexed="64"/>
      </patternFill>
    </fill>
    <fill>
      <patternFill patternType="solid">
        <fgColor indexed="11"/>
        <bgColor indexed="64"/>
      </patternFill>
    </fill>
    <fill>
      <patternFill patternType="lightGray">
        <fgColor indexed="22"/>
        <bgColor indexed="9"/>
      </patternFill>
    </fill>
  </fills>
  <borders count="12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right style="medium">
        <color indexed="64"/>
      </right>
      <top/>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medium">
        <color indexed="64"/>
      </left>
      <right style="thin">
        <color indexed="64"/>
      </right>
      <top style="thin">
        <color indexed="64"/>
      </top>
      <bottom style="thin">
        <color indexed="64"/>
      </bottom>
      <diagonal style="thin">
        <color indexed="64"/>
      </diagonal>
    </border>
    <border diagonalUp="1">
      <left style="medium">
        <color indexed="64"/>
      </left>
      <right style="thin">
        <color indexed="64"/>
      </right>
      <top style="thin">
        <color indexed="64"/>
      </top>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style="medium">
        <color indexed="64"/>
      </top>
      <bottom style="thin">
        <color indexed="64"/>
      </bottom>
      <diagonal style="thin">
        <color indexed="64"/>
      </diagonal>
    </border>
    <border diagonalUp="1">
      <left style="thin">
        <color indexed="64"/>
      </left>
      <right style="thin">
        <color indexed="64"/>
      </right>
      <top style="thin">
        <color indexed="64"/>
      </top>
      <bottom style="medium">
        <color indexed="64"/>
      </bottom>
      <diagonal style="thin">
        <color indexed="64"/>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diagonalUp="1">
      <left/>
      <right/>
      <top style="medium">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top style="thin">
        <color indexed="64"/>
      </top>
      <bottom style="medium">
        <color indexed="64"/>
      </bottom>
      <diagonal style="thin">
        <color indexed="64"/>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hair">
        <color indexed="64"/>
      </top>
      <bottom style="hair">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right style="medium">
        <color indexed="64"/>
      </right>
      <top/>
      <bottom style="medium">
        <color indexed="64"/>
      </bottom>
      <diagonal/>
    </border>
    <border>
      <left style="medium">
        <color indexed="64"/>
      </left>
      <right/>
      <top/>
      <bottom style="hair">
        <color indexed="64"/>
      </bottom>
      <diagonal/>
    </border>
    <border>
      <left style="medium">
        <color indexed="64"/>
      </left>
      <right style="medium">
        <color indexed="64"/>
      </right>
      <top/>
      <bottom style="hair">
        <color indexed="64"/>
      </bottom>
      <diagonal/>
    </border>
    <border>
      <left/>
      <right/>
      <top/>
      <bottom style="hair">
        <color indexed="64"/>
      </bottom>
      <diagonal/>
    </border>
    <border>
      <left style="medium">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medium">
        <color indexed="64"/>
      </bottom>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diagonal style="thin">
        <color indexed="64"/>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medium">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s>
  <cellStyleXfs count="7">
    <xf numFmtId="0" fontId="0" fillId="0" borderId="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53" fillId="0" borderId="0" applyNumberFormat="0" applyFill="0" applyBorder="0" applyAlignment="0" applyProtection="0">
      <alignment vertical="top"/>
      <protection locked="0"/>
    </xf>
    <xf numFmtId="0" fontId="7" fillId="0" borderId="0"/>
  </cellStyleXfs>
  <cellXfs count="1568">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2" fillId="2" borderId="5" xfId="0" applyFont="1" applyFill="1" applyBorder="1" applyAlignment="1">
      <alignment horizontal="left"/>
    </xf>
    <xf numFmtId="0" fontId="0" fillId="2" borderId="6" xfId="0" applyFill="1" applyBorder="1"/>
    <xf numFmtId="0" fontId="0" fillId="2" borderId="5" xfId="0" applyFill="1" applyBorder="1"/>
    <xf numFmtId="0" fontId="0" fillId="2" borderId="5" xfId="0" applyFill="1" applyBorder="1" applyAlignment="1">
      <alignment horizontal="left"/>
    </xf>
    <xf numFmtId="0" fontId="0" fillId="2" borderId="5" xfId="0" applyFill="1" applyBorder="1" applyAlignment="1">
      <alignment horizontal="center"/>
    </xf>
    <xf numFmtId="0" fontId="0" fillId="2" borderId="0" xfId="0" applyFill="1" applyAlignment="1">
      <alignment horizontal="left"/>
    </xf>
    <xf numFmtId="0" fontId="0" fillId="2" borderId="5" xfId="0" applyFill="1" applyBorder="1" applyAlignment="1">
      <alignment horizontal="justify" vertical="top" wrapText="1"/>
    </xf>
    <xf numFmtId="0" fontId="4" fillId="2" borderId="0" xfId="0" applyFont="1" applyFill="1"/>
    <xf numFmtId="0" fontId="5" fillId="2" borderId="5" xfId="0" applyFont="1" applyFill="1" applyBorder="1" applyAlignment="1">
      <alignment horizontal="left"/>
    </xf>
    <xf numFmtId="0" fontId="1" fillId="2" borderId="0" xfId="0" applyFont="1" applyFill="1"/>
    <xf numFmtId="0" fontId="5" fillId="2" borderId="0" xfId="0" applyFont="1" applyFill="1"/>
    <xf numFmtId="0" fontId="0" fillId="2" borderId="7" xfId="0" applyFill="1" applyBorder="1"/>
    <xf numFmtId="0" fontId="0" fillId="2" borderId="8" xfId="0" applyFill="1" applyBorder="1"/>
    <xf numFmtId="0" fontId="0" fillId="2" borderId="9" xfId="0" applyFill="1" applyBorder="1"/>
    <xf numFmtId="0" fontId="0" fillId="2" borderId="0" xfId="0" applyFill="1" applyAlignment="1">
      <alignment wrapText="1"/>
    </xf>
    <xf numFmtId="0" fontId="0" fillId="2" borderId="0" xfId="0" applyFill="1" applyAlignment="1">
      <alignment horizontal="center" wrapText="1"/>
    </xf>
    <xf numFmtId="0" fontId="0" fillId="2" borderId="0" xfId="0" applyFill="1" applyAlignment="1">
      <alignment horizontal="center" vertical="center" wrapText="1"/>
    </xf>
    <xf numFmtId="167" fontId="0" fillId="2" borderId="0" xfId="0" applyNumberFormat="1" applyFill="1" applyAlignment="1">
      <alignment horizontal="center" wrapText="1"/>
    </xf>
    <xf numFmtId="0" fontId="7" fillId="2" borderId="0" xfId="0" applyFont="1" applyFill="1"/>
    <xf numFmtId="0" fontId="8" fillId="2" borderId="0" xfId="0" applyFont="1" applyFill="1"/>
    <xf numFmtId="0" fontId="0" fillId="2" borderId="2" xfId="0" applyFill="1" applyBorder="1" applyAlignment="1">
      <alignment wrapText="1"/>
    </xf>
    <xf numFmtId="0" fontId="0" fillId="2" borderId="2" xfId="0" applyFill="1" applyBorder="1" applyAlignment="1">
      <alignment horizontal="center" wrapText="1"/>
    </xf>
    <xf numFmtId="0" fontId="0" fillId="2" borderId="2" xfId="0" applyFill="1" applyBorder="1" applyAlignment="1">
      <alignment horizontal="center" vertical="center" wrapText="1"/>
    </xf>
    <xf numFmtId="167" fontId="0" fillId="2" borderId="2" xfId="0" applyNumberFormat="1" applyFill="1" applyBorder="1" applyAlignment="1">
      <alignment horizontal="center" wrapText="1"/>
    </xf>
    <xf numFmtId="0" fontId="8" fillId="2" borderId="3" xfId="0" applyFont="1" applyFill="1" applyBorder="1"/>
    <xf numFmtId="0" fontId="11" fillId="2" borderId="0" xfId="0" applyFont="1" applyFill="1"/>
    <xf numFmtId="0" fontId="11" fillId="2" borderId="4" xfId="0" applyFont="1" applyFill="1" applyBorder="1"/>
    <xf numFmtId="0" fontId="14" fillId="2" borderId="5" xfId="0" applyFont="1" applyFill="1" applyBorder="1" applyAlignment="1">
      <alignment horizontal="left" vertical="top"/>
    </xf>
    <xf numFmtId="0" fontId="1" fillId="2" borderId="4" xfId="0" applyFont="1" applyFill="1" applyBorder="1"/>
    <xf numFmtId="0" fontId="1" fillId="2" borderId="0" xfId="0" applyFont="1" applyFill="1" applyAlignment="1">
      <alignment wrapText="1"/>
    </xf>
    <xf numFmtId="0" fontId="1" fillId="2" borderId="0" xfId="0" applyFont="1" applyFill="1" applyAlignment="1">
      <alignment horizontal="center" wrapText="1"/>
    </xf>
    <xf numFmtId="0" fontId="1" fillId="2" borderId="0" xfId="0" applyFont="1" applyFill="1" applyAlignment="1">
      <alignment horizontal="center" vertical="center" wrapText="1"/>
    </xf>
    <xf numFmtId="167" fontId="1" fillId="2" borderId="0" xfId="0" applyNumberFormat="1" applyFont="1" applyFill="1" applyAlignment="1">
      <alignment horizontal="center" wrapText="1"/>
    </xf>
    <xf numFmtId="0" fontId="8" fillId="2" borderId="5" xfId="0" applyFont="1" applyFill="1" applyBorder="1"/>
    <xf numFmtId="0" fontId="16" fillId="2" borderId="0" xfId="0" applyFont="1" applyFill="1" applyAlignment="1">
      <alignment vertical="top"/>
    </xf>
    <xf numFmtId="0" fontId="0" fillId="2" borderId="0" xfId="0" applyFill="1" applyAlignment="1">
      <alignment vertical="top" wrapText="1"/>
    </xf>
    <xf numFmtId="0" fontId="17" fillId="2" borderId="0" xfId="0" applyFont="1" applyFill="1"/>
    <xf numFmtId="0" fontId="17" fillId="2" borderId="4" xfId="0" applyFont="1" applyFill="1" applyBorder="1"/>
    <xf numFmtId="0" fontId="17" fillId="2" borderId="0" xfId="0" applyFont="1" applyFill="1" applyAlignment="1">
      <alignment vertical="top"/>
    </xf>
    <xf numFmtId="0" fontId="17" fillId="2" borderId="0" xfId="0" applyFont="1" applyFill="1" applyAlignment="1">
      <alignment wrapText="1"/>
    </xf>
    <xf numFmtId="0" fontId="17" fillId="2" borderId="0" xfId="0" applyFont="1" applyFill="1" applyAlignment="1">
      <alignment horizontal="center" wrapText="1"/>
    </xf>
    <xf numFmtId="0" fontId="17" fillId="2" borderId="0" xfId="0" applyFont="1" applyFill="1" applyAlignment="1">
      <alignment horizontal="center" vertical="center" wrapText="1"/>
    </xf>
    <xf numFmtId="0" fontId="18" fillId="2" borderId="5" xfId="0" applyFont="1" applyFill="1" applyBorder="1"/>
    <xf numFmtId="0" fontId="5" fillId="2" borderId="0" xfId="0" applyFont="1" applyFill="1" applyAlignment="1">
      <alignment horizontal="right" vertical="top"/>
    </xf>
    <xf numFmtId="167" fontId="17" fillId="2" borderId="0" xfId="0" applyNumberFormat="1" applyFont="1" applyFill="1" applyAlignment="1">
      <alignment horizontal="center" vertical="justify" readingOrder="1"/>
    </xf>
    <xf numFmtId="167" fontId="17" fillId="2" borderId="0" xfId="0" applyNumberFormat="1" applyFont="1" applyFill="1" applyAlignment="1">
      <alignment horizontal="center" vertical="justify" wrapText="1"/>
    </xf>
    <xf numFmtId="0" fontId="21" fillId="2" borderId="0" xfId="0" applyFont="1" applyFill="1"/>
    <xf numFmtId="0" fontId="16" fillId="2" borderId="0" xfId="0" applyFont="1" applyFill="1"/>
    <xf numFmtId="0" fontId="16" fillId="2" borderId="4" xfId="0" applyFont="1" applyFill="1" applyBorder="1"/>
    <xf numFmtId="0" fontId="22" fillId="3" borderId="10" xfId="0" applyFont="1" applyFill="1" applyBorder="1" applyAlignment="1">
      <alignment horizontal="center" vertical="top" wrapText="1"/>
    </xf>
    <xf numFmtId="0" fontId="22" fillId="3" borderId="11" xfId="0" applyFont="1" applyFill="1" applyBorder="1" applyAlignment="1">
      <alignment horizontal="center" vertical="top" wrapText="1"/>
    </xf>
    <xf numFmtId="0" fontId="22" fillId="3" borderId="12" xfId="0" applyFont="1" applyFill="1" applyBorder="1" applyAlignment="1">
      <alignment horizontal="center" vertical="top" wrapText="1"/>
    </xf>
    <xf numFmtId="167" fontId="22" fillId="3" borderId="13" xfId="0" applyNumberFormat="1" applyFont="1" applyFill="1" applyBorder="1" applyAlignment="1">
      <alignment horizontal="center" vertical="top" wrapText="1"/>
    </xf>
    <xf numFmtId="167" fontId="22" fillId="3" borderId="10" xfId="0" applyNumberFormat="1" applyFont="1" applyFill="1" applyBorder="1" applyAlignment="1">
      <alignment horizontal="center" vertical="top" wrapText="1"/>
    </xf>
    <xf numFmtId="167" fontId="22" fillId="3" borderId="12" xfId="0" applyNumberFormat="1" applyFont="1" applyFill="1" applyBorder="1" applyAlignment="1">
      <alignment horizontal="center" vertical="top" wrapText="1"/>
    </xf>
    <xf numFmtId="167" fontId="22" fillId="2" borderId="5" xfId="0" applyNumberFormat="1" applyFont="1" applyFill="1" applyBorder="1" applyAlignment="1">
      <alignment horizontal="center" vertical="top" wrapText="1"/>
    </xf>
    <xf numFmtId="0" fontId="6" fillId="2" borderId="0" xfId="0" applyFont="1" applyFill="1"/>
    <xf numFmtId="0" fontId="6" fillId="2" borderId="4" xfId="0" applyFont="1" applyFill="1" applyBorder="1"/>
    <xf numFmtId="0" fontId="17" fillId="0" borderId="8" xfId="0" applyFont="1" applyBorder="1" applyAlignment="1">
      <alignment horizontal="center" vertical="center" wrapText="1"/>
    </xf>
    <xf numFmtId="167" fontId="6" fillId="4" borderId="14" xfId="0" applyNumberFormat="1" applyFont="1" applyFill="1" applyBorder="1" applyAlignment="1" applyProtection="1">
      <alignment horizontal="center" vertical="center" wrapText="1"/>
      <protection locked="0"/>
    </xf>
    <xf numFmtId="167" fontId="16" fillId="0" borderId="14" xfId="0" applyNumberFormat="1" applyFont="1" applyBorder="1" applyAlignment="1" applyProtection="1">
      <alignment horizontal="center" vertical="center" wrapText="1"/>
      <protection locked="0"/>
    </xf>
    <xf numFmtId="0" fontId="24" fillId="2" borderId="5" xfId="0" applyFont="1" applyFill="1" applyBorder="1" applyAlignment="1">
      <alignment wrapText="1"/>
    </xf>
    <xf numFmtId="0" fontId="6" fillId="2" borderId="0" xfId="0" applyFont="1" applyFill="1" applyAlignment="1">
      <alignment vertical="top"/>
    </xf>
    <xf numFmtId="0" fontId="6" fillId="2" borderId="4" xfId="0" applyFont="1" applyFill="1" applyBorder="1" applyAlignment="1">
      <alignment vertical="top"/>
    </xf>
    <xf numFmtId="0" fontId="6" fillId="0" borderId="15" xfId="0" applyFont="1" applyBorder="1" applyAlignment="1">
      <alignment horizontal="left" vertical="top" wrapText="1"/>
    </xf>
    <xf numFmtId="0" fontId="16" fillId="0" borderId="16" xfId="0" applyFont="1" applyBorder="1" applyAlignment="1" applyProtection="1">
      <alignment horizontal="center" vertical="center" wrapText="1"/>
      <protection locked="0"/>
    </xf>
    <xf numFmtId="0" fontId="6" fillId="5" borderId="17" xfId="0" applyFont="1" applyFill="1" applyBorder="1" applyAlignment="1" applyProtection="1">
      <alignment horizontal="center" vertical="center" wrapText="1"/>
      <protection locked="0"/>
    </xf>
    <xf numFmtId="167" fontId="16" fillId="6" borderId="15" xfId="0" applyNumberFormat="1" applyFont="1" applyFill="1" applyBorder="1" applyAlignment="1">
      <alignment horizontal="center" vertical="center" wrapText="1"/>
    </xf>
    <xf numFmtId="167" fontId="6" fillId="4" borderId="17" xfId="0" applyNumberFormat="1" applyFont="1" applyFill="1" applyBorder="1" applyAlignment="1" applyProtection="1">
      <alignment horizontal="center" vertical="center" wrapText="1"/>
      <protection locked="0"/>
    </xf>
    <xf numFmtId="167" fontId="16" fillId="0" borderId="15" xfId="0" applyNumberFormat="1" applyFont="1" applyBorder="1" applyAlignment="1" applyProtection="1">
      <alignment horizontal="center" vertical="center" wrapText="1"/>
      <protection locked="0"/>
    </xf>
    <xf numFmtId="167" fontId="6" fillId="4" borderId="15" xfId="0" applyNumberFormat="1" applyFont="1" applyFill="1" applyBorder="1" applyAlignment="1" applyProtection="1">
      <alignment horizontal="center" vertical="center"/>
      <protection locked="0"/>
    </xf>
    <xf numFmtId="0" fontId="6" fillId="5" borderId="15" xfId="0" applyFont="1" applyFill="1" applyBorder="1" applyAlignment="1" applyProtection="1">
      <alignment horizontal="center" vertical="center" wrapText="1"/>
      <protection locked="0"/>
    </xf>
    <xf numFmtId="167" fontId="6" fillId="4" borderId="17" xfId="0" applyNumberFormat="1" applyFont="1" applyFill="1" applyBorder="1" applyAlignment="1" applyProtection="1">
      <alignment horizontal="center" vertical="center"/>
      <protection locked="0"/>
    </xf>
    <xf numFmtId="167" fontId="6" fillId="4" borderId="15" xfId="0" applyNumberFormat="1" applyFont="1" applyFill="1" applyBorder="1" applyAlignment="1" applyProtection="1">
      <alignment horizontal="center" vertical="center" wrapText="1"/>
      <protection locked="0"/>
    </xf>
    <xf numFmtId="167" fontId="6" fillId="4" borderId="18" xfId="0" applyNumberFormat="1" applyFont="1" applyFill="1" applyBorder="1" applyAlignment="1" applyProtection="1">
      <alignment horizontal="center" vertical="center" wrapText="1"/>
      <protection locked="0"/>
    </xf>
    <xf numFmtId="167" fontId="16" fillId="0" borderId="18" xfId="0" applyNumberFormat="1" applyFont="1" applyBorder="1" applyAlignment="1" applyProtection="1">
      <alignment horizontal="center" vertical="center" wrapText="1"/>
      <protection locked="0"/>
    </xf>
    <xf numFmtId="0" fontId="29" fillId="2" borderId="5" xfId="0" applyFont="1" applyFill="1" applyBorder="1" applyAlignment="1">
      <alignment horizontal="justify" wrapText="1"/>
    </xf>
    <xf numFmtId="0" fontId="16" fillId="7" borderId="13" xfId="0" applyFont="1" applyFill="1" applyBorder="1" applyAlignment="1">
      <alignment vertical="top" wrapText="1"/>
    </xf>
    <xf numFmtId="0" fontId="6" fillId="7" borderId="19" xfId="0" applyFont="1" applyFill="1" applyBorder="1" applyAlignment="1">
      <alignment horizontal="left" vertical="top" wrapText="1"/>
    </xf>
    <xf numFmtId="0" fontId="6" fillId="7" borderId="19" xfId="0" applyFont="1" applyFill="1" applyBorder="1" applyAlignment="1">
      <alignment horizontal="left" wrapText="1"/>
    </xf>
    <xf numFmtId="0" fontId="16" fillId="7" borderId="19" xfId="0" applyFont="1" applyFill="1" applyBorder="1" applyAlignment="1">
      <alignment horizontal="center"/>
    </xf>
    <xf numFmtId="167" fontId="5" fillId="7" borderId="19" xfId="0" applyNumberFormat="1" applyFont="1" applyFill="1" applyBorder="1" applyAlignment="1">
      <alignment horizontal="center" wrapText="1"/>
    </xf>
    <xf numFmtId="167" fontId="5" fillId="7" borderId="19" xfId="0" applyNumberFormat="1" applyFont="1" applyFill="1" applyBorder="1" applyAlignment="1">
      <alignment wrapText="1"/>
    </xf>
    <xf numFmtId="167" fontId="30" fillId="2" borderId="5" xfId="0" applyNumberFormat="1" applyFont="1" applyFill="1" applyBorder="1" applyAlignment="1">
      <alignment wrapText="1"/>
    </xf>
    <xf numFmtId="0" fontId="6" fillId="0" borderId="20" xfId="0" applyFont="1" applyBorder="1" applyAlignment="1">
      <alignment horizontal="center" vertical="center" wrapText="1"/>
    </xf>
    <xf numFmtId="167" fontId="6" fillId="4" borderId="14" xfId="0" applyNumberFormat="1" applyFont="1" applyFill="1" applyBorder="1" applyAlignment="1" applyProtection="1">
      <alignment horizontal="center" vertical="center"/>
      <protection locked="0"/>
    </xf>
    <xf numFmtId="0" fontId="28" fillId="0" borderId="17" xfId="0" applyFont="1" applyBorder="1" applyAlignment="1">
      <alignment wrapText="1"/>
    </xf>
    <xf numFmtId="0" fontId="29" fillId="2" borderId="5" xfId="0" applyFont="1" applyFill="1" applyBorder="1" applyAlignment="1">
      <alignment wrapText="1"/>
    </xf>
    <xf numFmtId="0" fontId="6" fillId="5" borderId="18" xfId="0" applyFont="1" applyFill="1" applyBorder="1" applyAlignment="1" applyProtection="1">
      <alignment horizontal="center" vertical="center" wrapText="1"/>
      <protection locked="0"/>
    </xf>
    <xf numFmtId="0" fontId="6" fillId="7" borderId="13" xfId="0" applyFont="1" applyFill="1" applyBorder="1" applyAlignment="1">
      <alignment wrapText="1"/>
    </xf>
    <xf numFmtId="0" fontId="6" fillId="7" borderId="19" xfId="0" applyFont="1" applyFill="1" applyBorder="1" applyAlignment="1">
      <alignment vertical="top" wrapText="1"/>
    </xf>
    <xf numFmtId="0" fontId="6" fillId="7" borderId="19" xfId="0" applyFont="1" applyFill="1" applyBorder="1" applyAlignment="1">
      <alignment wrapText="1"/>
    </xf>
    <xf numFmtId="0" fontId="16" fillId="7" borderId="19" xfId="0" applyFont="1" applyFill="1" applyBorder="1" applyAlignment="1">
      <alignment horizontal="left"/>
    </xf>
    <xf numFmtId="0" fontId="6" fillId="7" borderId="19" xfId="0" applyFont="1" applyFill="1" applyBorder="1" applyAlignment="1">
      <alignment horizontal="center" vertical="center" wrapText="1"/>
    </xf>
    <xf numFmtId="167" fontId="6" fillId="7" borderId="19" xfId="0" applyNumberFormat="1" applyFont="1" applyFill="1" applyBorder="1" applyAlignment="1">
      <alignment horizontal="center" wrapText="1"/>
    </xf>
    <xf numFmtId="167" fontId="3" fillId="7" borderId="19" xfId="0" applyNumberFormat="1" applyFont="1" applyFill="1" applyBorder="1" applyAlignment="1">
      <alignment horizontal="center" wrapText="1"/>
    </xf>
    <xf numFmtId="0" fontId="18" fillId="2" borderId="5" xfId="0" applyFont="1" applyFill="1" applyBorder="1" applyAlignment="1">
      <alignment wrapText="1"/>
    </xf>
    <xf numFmtId="0" fontId="19" fillId="7" borderId="11" xfId="0" applyFont="1" applyFill="1" applyBorder="1" applyAlignment="1">
      <alignment wrapText="1"/>
    </xf>
    <xf numFmtId="0" fontId="6" fillId="0" borderId="16" xfId="0" applyFont="1" applyBorder="1" applyAlignment="1" applyProtection="1">
      <alignment horizontal="center" vertical="center" wrapText="1"/>
      <protection locked="0"/>
    </xf>
    <xf numFmtId="0" fontId="6" fillId="0" borderId="21" xfId="0" applyFont="1" applyBorder="1" applyAlignment="1" applyProtection="1">
      <alignment horizontal="center" vertical="center" wrapText="1"/>
      <protection locked="0"/>
    </xf>
    <xf numFmtId="0" fontId="6" fillId="0" borderId="16" xfId="0" applyFont="1" applyBorder="1" applyAlignment="1">
      <alignment vertical="top" wrapText="1"/>
    </xf>
    <xf numFmtId="0" fontId="32" fillId="4" borderId="17" xfId="0" applyFont="1" applyFill="1" applyBorder="1" applyAlignment="1" applyProtection="1">
      <alignment horizontal="center" vertical="center"/>
      <protection locked="0"/>
    </xf>
    <xf numFmtId="0" fontId="6" fillId="0" borderId="8" xfId="0" applyFont="1" applyBorder="1" applyAlignment="1" applyProtection="1">
      <alignment horizontal="center" vertical="center" wrapText="1"/>
      <protection locked="0"/>
    </xf>
    <xf numFmtId="167" fontId="16" fillId="0" borderId="17" xfId="0" applyNumberFormat="1" applyFont="1" applyBorder="1" applyAlignment="1" applyProtection="1">
      <alignment horizontal="center" vertical="center" wrapText="1"/>
      <protection locked="0"/>
    </xf>
    <xf numFmtId="0" fontId="6" fillId="0" borderId="21" xfId="0" applyFont="1" applyBorder="1" applyAlignment="1">
      <alignment vertical="top" wrapText="1"/>
    </xf>
    <xf numFmtId="0" fontId="32" fillId="4" borderId="15" xfId="0" applyFont="1" applyFill="1" applyBorder="1" applyAlignment="1" applyProtection="1">
      <alignment horizontal="center" vertical="center"/>
      <protection locked="0"/>
    </xf>
    <xf numFmtId="0" fontId="6" fillId="0" borderId="20" xfId="0" applyFont="1" applyBorder="1" applyAlignment="1" applyProtection="1">
      <alignment horizontal="center" vertical="center" wrapText="1"/>
      <protection locked="0"/>
    </xf>
    <xf numFmtId="0" fontId="28" fillId="0" borderId="15" xfId="0" applyFont="1" applyBorder="1" applyAlignment="1">
      <alignment wrapText="1"/>
    </xf>
    <xf numFmtId="0" fontId="32" fillId="4" borderId="18" xfId="0" applyFont="1" applyFill="1" applyBorder="1" applyAlignment="1" applyProtection="1">
      <alignment horizontal="center" vertical="center"/>
      <protection locked="0"/>
    </xf>
    <xf numFmtId="0" fontId="9" fillId="2" borderId="5" xfId="0" applyFont="1" applyFill="1" applyBorder="1" applyAlignment="1">
      <alignment wrapText="1"/>
    </xf>
    <xf numFmtId="167" fontId="36" fillId="2" borderId="5" xfId="0" applyNumberFormat="1" applyFont="1" applyFill="1" applyBorder="1" applyAlignment="1">
      <alignment horizontal="center" wrapText="1"/>
    </xf>
    <xf numFmtId="0" fontId="6" fillId="2" borderId="13" xfId="0" applyFont="1" applyFill="1" applyBorder="1" applyAlignment="1">
      <alignment wrapText="1"/>
    </xf>
    <xf numFmtId="0" fontId="6" fillId="2" borderId="19" xfId="0" applyFont="1" applyFill="1" applyBorder="1" applyAlignment="1">
      <alignment vertical="top" wrapText="1"/>
    </xf>
    <xf numFmtId="0" fontId="6" fillId="2" borderId="19" xfId="0" applyFont="1" applyFill="1" applyBorder="1" applyAlignment="1">
      <alignment wrapText="1"/>
    </xf>
    <xf numFmtId="0" fontId="16" fillId="2" borderId="19" xfId="0" applyFont="1" applyFill="1" applyBorder="1" applyAlignment="1">
      <alignment horizontal="left"/>
    </xf>
    <xf numFmtId="0" fontId="6" fillId="2" borderId="19" xfId="0" applyFont="1" applyFill="1" applyBorder="1" applyAlignment="1">
      <alignment horizontal="center" vertical="center" wrapText="1"/>
    </xf>
    <xf numFmtId="167" fontId="6" fillId="2" borderId="19" xfId="0" applyNumberFormat="1" applyFont="1" applyFill="1" applyBorder="1" applyAlignment="1">
      <alignment horizontal="center" wrapText="1"/>
    </xf>
    <xf numFmtId="167" fontId="3" fillId="2" borderId="19" xfId="0" applyNumberFormat="1" applyFont="1" applyFill="1" applyBorder="1" applyAlignment="1">
      <alignment horizontal="center" wrapText="1"/>
    </xf>
    <xf numFmtId="0" fontId="16" fillId="2" borderId="22" xfId="0" applyFont="1" applyFill="1" applyBorder="1" applyAlignment="1">
      <alignment horizontal="center" vertical="top" wrapText="1"/>
    </xf>
    <xf numFmtId="0" fontId="37" fillId="2" borderId="22" xfId="0" applyFont="1" applyFill="1" applyBorder="1" applyAlignment="1">
      <alignment vertical="top" wrapText="1"/>
    </xf>
    <xf numFmtId="0" fontId="0" fillId="2" borderId="0" xfId="0" applyFill="1" applyAlignment="1">
      <alignment vertical="top"/>
    </xf>
    <xf numFmtId="0" fontId="0" fillId="2" borderId="4" xfId="0" applyFill="1" applyBorder="1" applyAlignment="1">
      <alignment vertical="top"/>
    </xf>
    <xf numFmtId="9" fontId="6" fillId="8" borderId="15" xfId="0" applyNumberFormat="1" applyFont="1" applyFill="1" applyBorder="1" applyAlignment="1">
      <alignment horizontal="center" vertical="center" wrapText="1"/>
    </xf>
    <xf numFmtId="0" fontId="0" fillId="2" borderId="0" xfId="0" applyFill="1" applyAlignment="1">
      <alignment horizontal="center" vertical="center"/>
    </xf>
    <xf numFmtId="0" fontId="28" fillId="2" borderId="0" xfId="0" applyFont="1" applyFill="1" applyAlignment="1">
      <alignment wrapText="1"/>
    </xf>
    <xf numFmtId="0" fontId="38" fillId="9" borderId="13" xfId="0" applyFont="1" applyFill="1" applyBorder="1" applyAlignment="1">
      <alignment wrapText="1"/>
    </xf>
    <xf numFmtId="167" fontId="41" fillId="2" borderId="5" xfId="0" applyNumberFormat="1" applyFont="1" applyFill="1" applyBorder="1" applyAlignment="1">
      <alignment wrapText="1"/>
    </xf>
    <xf numFmtId="0" fontId="0" fillId="2" borderId="8" xfId="0" applyFill="1" applyBorder="1" applyAlignment="1">
      <alignment horizontal="center" vertical="center"/>
    </xf>
    <xf numFmtId="0" fontId="28" fillId="2" borderId="8" xfId="0" applyFont="1" applyFill="1" applyBorder="1" applyAlignment="1">
      <alignment wrapText="1"/>
    </xf>
    <xf numFmtId="0" fontId="29" fillId="2" borderId="9" xfId="0" applyFont="1" applyFill="1" applyBorder="1" applyAlignment="1">
      <alignment wrapText="1"/>
    </xf>
    <xf numFmtId="0" fontId="9" fillId="2" borderId="0" xfId="0" applyFont="1" applyFill="1" applyAlignment="1" applyProtection="1">
      <alignment wrapText="1"/>
      <protection locked="0"/>
    </xf>
    <xf numFmtId="0" fontId="15" fillId="2" borderId="0" xfId="0" applyFont="1" applyFill="1" applyAlignment="1" applyProtection="1">
      <alignment wrapText="1"/>
      <protection locked="0"/>
    </xf>
    <xf numFmtId="0" fontId="18" fillId="2" borderId="0" xfId="0" applyFont="1" applyFill="1" applyAlignment="1" applyProtection="1">
      <alignment wrapText="1"/>
      <protection locked="0"/>
    </xf>
    <xf numFmtId="0" fontId="19" fillId="0" borderId="14" xfId="0" applyFont="1" applyBorder="1" applyAlignment="1">
      <alignment horizontal="left" vertical="top" wrapText="1"/>
    </xf>
    <xf numFmtId="0" fontId="19" fillId="0" borderId="17" xfId="0" applyFont="1" applyBorder="1" applyAlignment="1">
      <alignment horizontal="left" vertical="top" wrapText="1"/>
    </xf>
    <xf numFmtId="0" fontId="19" fillId="0" borderId="15" xfId="0" applyFont="1" applyBorder="1" applyAlignment="1">
      <alignment horizontal="left" vertical="top" wrapText="1"/>
    </xf>
    <xf numFmtId="0" fontId="28" fillId="0" borderId="15" xfId="0" applyFont="1" applyBorder="1" applyAlignment="1">
      <alignment horizontal="left" vertical="top" wrapText="1"/>
    </xf>
    <xf numFmtId="0" fontId="28" fillId="0" borderId="23" xfId="0" applyFont="1" applyBorder="1" applyAlignment="1">
      <alignment horizontal="left" vertical="top" wrapText="1"/>
    </xf>
    <xf numFmtId="0" fontId="28" fillId="0" borderId="21" xfId="0" applyFont="1" applyBorder="1" applyAlignment="1">
      <alignment horizontal="left" vertical="top" wrapText="1"/>
    </xf>
    <xf numFmtId="0" fontId="16" fillId="0" borderId="14" xfId="0" applyFont="1" applyBorder="1" applyAlignment="1" applyProtection="1">
      <alignment horizontal="center" vertical="center" wrapText="1"/>
      <protection locked="0"/>
    </xf>
    <xf numFmtId="0" fontId="16" fillId="0" borderId="17" xfId="0" applyFont="1" applyBorder="1" applyAlignment="1" applyProtection="1">
      <alignment horizontal="center" vertical="center" wrapText="1"/>
      <protection locked="0"/>
    </xf>
    <xf numFmtId="0" fontId="0" fillId="2" borderId="0" xfId="0" applyFill="1" applyAlignment="1">
      <alignment horizontal="center" vertical="top" wrapText="1"/>
    </xf>
    <xf numFmtId="167" fontId="0" fillId="2" borderId="0" xfId="0" applyNumberFormat="1" applyFill="1" applyAlignment="1">
      <alignment horizontal="center" vertical="top" wrapText="1"/>
    </xf>
    <xf numFmtId="167" fontId="0" fillId="2" borderId="0" xfId="0" applyNumberFormat="1" applyFill="1" applyAlignment="1">
      <alignment horizontal="center" vertical="center" wrapText="1"/>
    </xf>
    <xf numFmtId="0" fontId="0" fillId="2" borderId="1" xfId="0" applyFill="1" applyBorder="1" applyAlignment="1">
      <alignment vertical="top"/>
    </xf>
    <xf numFmtId="0" fontId="0" fillId="2" borderId="2" xfId="0" applyFill="1" applyBorder="1" applyAlignment="1">
      <alignment vertical="top" wrapText="1"/>
    </xf>
    <xf numFmtId="0" fontId="0" fillId="2" borderId="2" xfId="0" applyFill="1" applyBorder="1" applyAlignment="1">
      <alignment horizontal="center" vertical="top" wrapText="1"/>
    </xf>
    <xf numFmtId="167" fontId="0" fillId="2" borderId="2" xfId="0" applyNumberFormat="1" applyFill="1" applyBorder="1" applyAlignment="1">
      <alignment horizontal="center" vertical="top" wrapText="1"/>
    </xf>
    <xf numFmtId="167" fontId="0" fillId="2" borderId="2" xfId="0" applyNumberFormat="1" applyFill="1" applyBorder="1" applyAlignment="1">
      <alignment horizontal="center" vertical="center" wrapText="1"/>
    </xf>
    <xf numFmtId="0" fontId="0" fillId="2" borderId="3" xfId="0" applyFill="1" applyBorder="1" applyAlignment="1">
      <alignment vertical="top"/>
    </xf>
    <xf numFmtId="167" fontId="11" fillId="2" borderId="5" xfId="0" applyNumberFormat="1" applyFont="1" applyFill="1" applyBorder="1" applyAlignment="1">
      <alignment horizontal="center" wrapText="1"/>
    </xf>
    <xf numFmtId="0" fontId="3" fillId="2" borderId="0" xfId="0" applyFont="1" applyFill="1" applyAlignment="1">
      <alignment vertical="top"/>
    </xf>
    <xf numFmtId="0" fontId="11" fillId="2" borderId="0" xfId="0" applyFont="1" applyFill="1" applyAlignment="1">
      <alignment vertical="top"/>
    </xf>
    <xf numFmtId="0" fontId="0" fillId="2" borderId="5" xfId="0" applyFill="1" applyBorder="1" applyAlignment="1">
      <alignment vertical="top"/>
    </xf>
    <xf numFmtId="167" fontId="16" fillId="2" borderId="0" xfId="0" applyNumberFormat="1" applyFont="1" applyFill="1" applyAlignment="1">
      <alignment horizontal="center" vertical="top" wrapText="1"/>
    </xf>
    <xf numFmtId="0" fontId="17" fillId="2" borderId="4" xfId="0" applyFont="1" applyFill="1" applyBorder="1" applyAlignment="1">
      <alignment vertical="top"/>
    </xf>
    <xf numFmtId="0" fontId="17" fillId="2" borderId="0" xfId="0" applyFont="1" applyFill="1" applyAlignment="1">
      <alignment vertical="top" wrapText="1"/>
    </xf>
    <xf numFmtId="0" fontId="17" fillId="2" borderId="0" xfId="0" applyFont="1" applyFill="1" applyAlignment="1">
      <alignment horizontal="center" vertical="top" wrapText="1"/>
    </xf>
    <xf numFmtId="0" fontId="17" fillId="2" borderId="5" xfId="0" applyFont="1" applyFill="1" applyBorder="1" applyAlignment="1">
      <alignment vertical="top"/>
    </xf>
    <xf numFmtId="49" fontId="17" fillId="2" borderId="0" xfId="0" applyNumberFormat="1" applyFont="1" applyFill="1" applyAlignment="1" applyProtection="1">
      <alignment horizontal="left" vertical="top"/>
      <protection locked="0"/>
    </xf>
    <xf numFmtId="167" fontId="17" fillId="2" borderId="0" xfId="0" applyNumberFormat="1" applyFont="1" applyFill="1" applyAlignment="1">
      <alignment horizontal="center" vertical="top" wrapText="1"/>
    </xf>
    <xf numFmtId="167" fontId="17" fillId="2" borderId="0" xfId="0" applyNumberFormat="1" applyFont="1" applyFill="1" applyAlignment="1">
      <alignment horizontal="center" vertical="top" readingOrder="1"/>
    </xf>
    <xf numFmtId="167" fontId="17" fillId="2" borderId="0" xfId="0" applyNumberFormat="1" applyFont="1" applyFill="1" applyAlignment="1">
      <alignment horizontal="center" vertical="center" wrapText="1"/>
    </xf>
    <xf numFmtId="0" fontId="16" fillId="2" borderId="4" xfId="0" applyFont="1" applyFill="1" applyBorder="1" applyAlignment="1">
      <alignment vertical="top"/>
    </xf>
    <xf numFmtId="0" fontId="16" fillId="2" borderId="5" xfId="0" applyFont="1" applyFill="1" applyBorder="1" applyAlignment="1">
      <alignment vertical="top"/>
    </xf>
    <xf numFmtId="0" fontId="6" fillId="0" borderId="17" xfId="0" applyFont="1" applyBorder="1" applyAlignment="1">
      <alignment horizontal="left" vertical="top" wrapText="1"/>
    </xf>
    <xf numFmtId="0" fontId="16" fillId="8" borderId="17" xfId="0" applyFont="1" applyFill="1" applyBorder="1" applyAlignment="1">
      <alignment horizontal="center" vertical="center" wrapText="1"/>
    </xf>
    <xf numFmtId="0" fontId="6" fillId="0" borderId="8" xfId="0" applyFont="1" applyBorder="1" applyAlignment="1">
      <alignment horizontal="center" vertical="center" wrapText="1"/>
    </xf>
    <xf numFmtId="167" fontId="16" fillId="6" borderId="17" xfId="0" applyNumberFormat="1" applyFont="1" applyFill="1" applyBorder="1" applyAlignment="1">
      <alignment horizontal="center" vertical="center" wrapText="1"/>
    </xf>
    <xf numFmtId="167" fontId="6" fillId="4" borderId="24" xfId="0" applyNumberFormat="1" applyFont="1" applyFill="1" applyBorder="1" applyAlignment="1">
      <alignment horizontal="center" vertical="center" wrapText="1"/>
    </xf>
    <xf numFmtId="0" fontId="6" fillId="2" borderId="5" xfId="0" applyFont="1" applyFill="1" applyBorder="1" applyAlignment="1">
      <alignment vertical="top"/>
    </xf>
    <xf numFmtId="167" fontId="6" fillId="4" borderId="24" xfId="0" applyNumberFormat="1" applyFont="1" applyFill="1" applyBorder="1" applyAlignment="1">
      <alignment horizontal="center" vertical="center"/>
    </xf>
    <xf numFmtId="0" fontId="6" fillId="0" borderId="23" xfId="0" applyFont="1" applyBorder="1" applyAlignment="1">
      <alignment horizontal="left" vertical="top" wrapText="1"/>
    </xf>
    <xf numFmtId="0" fontId="6" fillId="0" borderId="2" xfId="0" applyFont="1" applyBorder="1" applyAlignment="1">
      <alignment horizontal="center" vertical="center" wrapText="1"/>
    </xf>
    <xf numFmtId="167" fontId="16" fillId="6" borderId="23" xfId="0" applyNumberFormat="1" applyFont="1" applyFill="1" applyBorder="1" applyAlignment="1">
      <alignment horizontal="center" vertical="center" wrapText="1"/>
    </xf>
    <xf numFmtId="0" fontId="19" fillId="0" borderId="23" xfId="0" applyFont="1" applyBorder="1" applyAlignment="1">
      <alignment horizontal="left" vertical="top" wrapText="1"/>
    </xf>
    <xf numFmtId="0" fontId="6" fillId="2" borderId="0" xfId="0" applyFont="1" applyFill="1" applyAlignment="1">
      <alignment horizontal="left" vertical="top"/>
    </xf>
    <xf numFmtId="0" fontId="6" fillId="2" borderId="4" xfId="0" applyFont="1" applyFill="1" applyBorder="1" applyAlignment="1">
      <alignment horizontal="left" vertical="top"/>
    </xf>
    <xf numFmtId="0" fontId="6" fillId="7" borderId="13" xfId="0" applyFont="1" applyFill="1" applyBorder="1" applyAlignment="1">
      <alignment horizontal="left" vertical="top" wrapText="1"/>
    </xf>
    <xf numFmtId="0" fontId="16" fillId="7" borderId="19" xfId="0" applyFont="1" applyFill="1" applyBorder="1" applyAlignment="1">
      <alignment horizontal="left" vertical="top"/>
    </xf>
    <xf numFmtId="167" fontId="6" fillId="7" borderId="19" xfId="0" applyNumberFormat="1" applyFont="1" applyFill="1" applyBorder="1" applyAlignment="1">
      <alignment horizontal="left" vertical="top" wrapText="1"/>
    </xf>
    <xf numFmtId="167" fontId="3" fillId="7" borderId="19" xfId="0" applyNumberFormat="1" applyFont="1" applyFill="1" applyBorder="1" applyAlignment="1">
      <alignment horizontal="center" vertical="top" wrapText="1"/>
    </xf>
    <xf numFmtId="167" fontId="3" fillId="7" borderId="19" xfId="0" applyNumberFormat="1" applyFont="1" applyFill="1" applyBorder="1" applyAlignment="1">
      <alignment horizontal="left" vertical="center" wrapText="1"/>
    </xf>
    <xf numFmtId="0" fontId="6" fillId="2" borderId="5" xfId="0" applyFont="1" applyFill="1" applyBorder="1" applyAlignment="1">
      <alignment horizontal="left" vertical="top"/>
    </xf>
    <xf numFmtId="0" fontId="6" fillId="0" borderId="14" xfId="0" applyFont="1" applyBorder="1" applyAlignment="1">
      <alignment horizontal="left" vertical="top" wrapText="1"/>
    </xf>
    <xf numFmtId="167" fontId="16" fillId="6" borderId="14" xfId="0" applyNumberFormat="1" applyFont="1" applyFill="1" applyBorder="1" applyAlignment="1">
      <alignment horizontal="center" vertical="center" wrapText="1"/>
    </xf>
    <xf numFmtId="167" fontId="6" fillId="4" borderId="14" xfId="0" applyNumberFormat="1" applyFont="1" applyFill="1" applyBorder="1" applyAlignment="1">
      <alignment horizontal="center" vertical="center" wrapText="1"/>
    </xf>
    <xf numFmtId="167" fontId="16" fillId="0" borderId="24" xfId="0" applyNumberFormat="1" applyFont="1" applyBorder="1" applyAlignment="1">
      <alignment horizontal="center" vertical="center" wrapText="1"/>
    </xf>
    <xf numFmtId="0" fontId="28" fillId="0" borderId="14" xfId="0" applyFont="1" applyBorder="1" applyAlignment="1">
      <alignment horizontal="left" vertical="top" wrapText="1"/>
    </xf>
    <xf numFmtId="0" fontId="6" fillId="2" borderId="5" xfId="0" applyFont="1" applyFill="1" applyBorder="1"/>
    <xf numFmtId="0" fontId="6" fillId="0" borderId="0" xfId="0" applyFont="1"/>
    <xf numFmtId="167" fontId="6" fillId="4" borderId="15" xfId="0" applyNumberFormat="1" applyFont="1" applyFill="1" applyBorder="1" applyAlignment="1">
      <alignment horizontal="center" vertical="center" wrapText="1"/>
    </xf>
    <xf numFmtId="0" fontId="6" fillId="0" borderId="18" xfId="0" applyFont="1" applyBorder="1" applyAlignment="1">
      <alignment horizontal="left" vertical="top" wrapText="1"/>
    </xf>
    <xf numFmtId="0" fontId="6" fillId="0" borderId="15" xfId="0" applyFont="1" applyBorder="1" applyAlignment="1">
      <alignment horizontal="center" vertical="center" wrapText="1"/>
    </xf>
    <xf numFmtId="0" fontId="6" fillId="7" borderId="19" xfId="0" applyFont="1" applyFill="1" applyBorder="1" applyAlignment="1">
      <alignment horizontal="left" vertical="top"/>
    </xf>
    <xf numFmtId="0" fontId="17" fillId="7" borderId="19" xfId="0" applyFont="1" applyFill="1" applyBorder="1" applyAlignment="1">
      <alignment horizontal="left" vertical="top" wrapText="1"/>
    </xf>
    <xf numFmtId="0" fontId="6" fillId="0" borderId="25" xfId="0" applyFont="1" applyBorder="1" applyAlignment="1">
      <alignment horizontal="center" vertical="center" wrapText="1"/>
    </xf>
    <xf numFmtId="0" fontId="16" fillId="8" borderId="14" xfId="0" applyFont="1" applyFill="1" applyBorder="1" applyAlignment="1">
      <alignment horizontal="center" vertical="center" wrapText="1"/>
    </xf>
    <xf numFmtId="167" fontId="16" fillId="0" borderId="14" xfId="0" applyNumberFormat="1" applyFont="1" applyBorder="1" applyAlignment="1">
      <alignment horizontal="center" vertical="center" wrapText="1"/>
    </xf>
    <xf numFmtId="0" fontId="19" fillId="0" borderId="26" xfId="0" applyFont="1" applyBorder="1" applyAlignment="1">
      <alignment horizontal="left" vertical="top" wrapText="1"/>
    </xf>
    <xf numFmtId="167" fontId="6" fillId="4" borderId="17" xfId="0" applyNumberFormat="1" applyFont="1" applyFill="1" applyBorder="1" applyAlignment="1">
      <alignment horizontal="center" vertical="center"/>
    </xf>
    <xf numFmtId="167" fontId="16" fillId="0" borderId="17" xfId="0" applyNumberFormat="1" applyFont="1" applyBorder="1" applyAlignment="1">
      <alignment horizontal="center" vertical="center" wrapText="1"/>
    </xf>
    <xf numFmtId="0" fontId="16" fillId="2" borderId="27" xfId="0" applyFont="1" applyFill="1" applyBorder="1" applyAlignment="1">
      <alignment vertical="top" wrapText="1"/>
    </xf>
    <xf numFmtId="167" fontId="6" fillId="4" borderId="17" xfId="0" applyNumberFormat="1" applyFont="1" applyFill="1" applyBorder="1" applyAlignment="1">
      <alignment horizontal="center" vertical="center" wrapText="1"/>
    </xf>
    <xf numFmtId="167" fontId="16" fillId="0" borderId="15" xfId="0" applyNumberFormat="1" applyFont="1" applyBorder="1" applyAlignment="1">
      <alignment horizontal="center" vertical="center" wrapText="1"/>
    </xf>
    <xf numFmtId="0" fontId="19" fillId="0" borderId="28" xfId="0" applyFont="1" applyBorder="1" applyAlignment="1">
      <alignment horizontal="left" vertical="top" wrapText="1"/>
    </xf>
    <xf numFmtId="0" fontId="19" fillId="0" borderId="21" xfId="0" applyFont="1" applyBorder="1" applyAlignment="1">
      <alignment horizontal="left" vertical="top" wrapText="1"/>
    </xf>
    <xf numFmtId="0" fontId="17" fillId="0" borderId="20" xfId="0" applyFont="1" applyBorder="1" applyAlignment="1">
      <alignment horizontal="center" vertical="center" wrapText="1"/>
    </xf>
    <xf numFmtId="0" fontId="16" fillId="8" borderId="15" xfId="0" applyFont="1" applyFill="1" applyBorder="1" applyAlignment="1">
      <alignment horizontal="center" vertical="center" wrapText="1"/>
    </xf>
    <xf numFmtId="167" fontId="6" fillId="4" borderId="15" xfId="0" applyNumberFormat="1" applyFont="1" applyFill="1" applyBorder="1" applyAlignment="1">
      <alignment horizontal="center" vertical="center"/>
    </xf>
    <xf numFmtId="0" fontId="6" fillId="0" borderId="21" xfId="0" applyFont="1" applyBorder="1" applyAlignment="1">
      <alignment horizontal="center" vertical="center" wrapText="1"/>
    </xf>
    <xf numFmtId="0" fontId="6" fillId="0" borderId="15" xfId="0" applyFont="1" applyBorder="1" applyAlignment="1">
      <alignment horizontal="center" vertical="center"/>
    </xf>
    <xf numFmtId="0" fontId="16" fillId="2" borderId="22" xfId="0" applyFont="1" applyFill="1" applyBorder="1" applyAlignment="1">
      <alignment vertical="top" wrapText="1"/>
    </xf>
    <xf numFmtId="0" fontId="6" fillId="0" borderId="8" xfId="0" applyFont="1" applyBorder="1" applyAlignment="1">
      <alignment horizontal="center" vertical="center"/>
    </xf>
    <xf numFmtId="164" fontId="6" fillId="4" borderId="24" xfId="0" applyNumberFormat="1" applyFont="1" applyFill="1" applyBorder="1" applyAlignment="1">
      <alignment horizontal="center" vertical="center"/>
    </xf>
    <xf numFmtId="0" fontId="28" fillId="2" borderId="5" xfId="0" applyFont="1" applyFill="1" applyBorder="1" applyAlignment="1">
      <alignment vertical="top" wrapText="1"/>
    </xf>
    <xf numFmtId="165" fontId="6" fillId="4" borderId="24" xfId="0" applyNumberFormat="1" applyFont="1" applyFill="1" applyBorder="1" applyAlignment="1">
      <alignment horizontal="center" vertical="center"/>
    </xf>
    <xf numFmtId="0" fontId="28" fillId="0" borderId="17" xfId="0" applyFont="1" applyBorder="1" applyAlignment="1">
      <alignment horizontal="left" vertical="top" wrapText="1"/>
    </xf>
    <xf numFmtId="167" fontId="6" fillId="4" borderId="27" xfId="0" applyNumberFormat="1" applyFont="1" applyFill="1" applyBorder="1" applyAlignment="1">
      <alignment horizontal="center" vertical="center" wrapText="1"/>
    </xf>
    <xf numFmtId="0" fontId="6" fillId="2" borderId="0" xfId="0" applyFont="1" applyFill="1" applyAlignment="1">
      <alignment horizontal="left"/>
    </xf>
    <xf numFmtId="0" fontId="6" fillId="2" borderId="4" xfId="0" applyFont="1" applyFill="1" applyBorder="1" applyAlignment="1">
      <alignment horizontal="left"/>
    </xf>
    <xf numFmtId="0" fontId="16" fillId="7" borderId="13" xfId="0" applyFont="1" applyFill="1" applyBorder="1" applyAlignment="1">
      <alignment horizontal="left" vertical="top" wrapText="1"/>
    </xf>
    <xf numFmtId="167" fontId="5" fillId="7" borderId="19" xfId="0" applyNumberFormat="1" applyFont="1" applyFill="1" applyBorder="1" applyAlignment="1">
      <alignment horizontal="left" vertical="center" wrapText="1"/>
    </xf>
    <xf numFmtId="0" fontId="19" fillId="7" borderId="11" xfId="0" applyFont="1" applyFill="1" applyBorder="1" applyAlignment="1">
      <alignment horizontal="left" wrapText="1"/>
    </xf>
    <xf numFmtId="0" fontId="28" fillId="2" borderId="5" xfId="0" applyFont="1" applyFill="1" applyBorder="1" applyAlignment="1">
      <alignment horizontal="left" wrapText="1"/>
    </xf>
    <xf numFmtId="167" fontId="6" fillId="4" borderId="12" xfId="0" applyNumberFormat="1" applyFont="1" applyFill="1" applyBorder="1" applyAlignment="1">
      <alignment horizontal="center" vertical="center" wrapText="1"/>
    </xf>
    <xf numFmtId="0" fontId="6" fillId="7" borderId="13" xfId="0" applyFont="1" applyFill="1" applyBorder="1" applyAlignment="1">
      <alignment horizontal="left" wrapText="1"/>
    </xf>
    <xf numFmtId="167" fontId="6" fillId="7" borderId="19" xfId="0" applyNumberFormat="1" applyFont="1" applyFill="1" applyBorder="1" applyAlignment="1">
      <alignment horizontal="left" wrapText="1"/>
    </xf>
    <xf numFmtId="0" fontId="6" fillId="2" borderId="5" xfId="0" applyFont="1" applyFill="1" applyBorder="1" applyAlignment="1">
      <alignment horizontal="left"/>
    </xf>
    <xf numFmtId="0" fontId="1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19" fillId="0" borderId="16" xfId="0" applyFont="1" applyBorder="1" applyAlignment="1">
      <alignment horizontal="left" vertical="top" wrapText="1"/>
    </xf>
    <xf numFmtId="0" fontId="6" fillId="0" borderId="0" xfId="0" applyFont="1" applyAlignment="1">
      <alignment horizontal="center" vertical="center" wrapText="1"/>
    </xf>
    <xf numFmtId="0" fontId="6" fillId="0" borderId="14" xfId="0" applyFont="1" applyBorder="1" applyAlignment="1">
      <alignment horizontal="center" vertical="center" wrapText="1"/>
    </xf>
    <xf numFmtId="167" fontId="3" fillId="7" borderId="29" xfId="0" applyNumberFormat="1" applyFont="1" applyFill="1" applyBorder="1" applyAlignment="1">
      <alignment horizontal="center" vertical="top" wrapText="1"/>
    </xf>
    <xf numFmtId="167" fontId="3" fillId="7" borderId="29" xfId="0" applyNumberFormat="1" applyFont="1" applyFill="1" applyBorder="1" applyAlignment="1">
      <alignment horizontal="left" vertical="center" wrapText="1"/>
    </xf>
    <xf numFmtId="167" fontId="6" fillId="4" borderId="20" xfId="0" applyNumberFormat="1" applyFont="1" applyFill="1" applyBorder="1" applyAlignment="1">
      <alignment horizontal="center" vertical="center" wrapText="1"/>
    </xf>
    <xf numFmtId="0" fontId="28" fillId="2" borderId="5" xfId="0" applyFont="1" applyFill="1" applyBorder="1" applyAlignment="1">
      <alignment wrapText="1"/>
    </xf>
    <xf numFmtId="167" fontId="6" fillId="4" borderId="30" xfId="0" applyNumberFormat="1" applyFont="1" applyFill="1" applyBorder="1" applyAlignment="1">
      <alignment horizontal="center" vertical="center" wrapText="1"/>
    </xf>
    <xf numFmtId="0" fontId="28" fillId="0" borderId="18" xfId="0" applyFont="1" applyBorder="1" applyAlignment="1">
      <alignment horizontal="left" vertical="top" wrapText="1"/>
    </xf>
    <xf numFmtId="0" fontId="6" fillId="0" borderId="17" xfId="0" applyFont="1" applyBorder="1" applyAlignment="1">
      <alignment horizontal="center" vertical="center" wrapText="1"/>
    </xf>
    <xf numFmtId="0" fontId="32" fillId="4" borderId="16" xfId="0" applyFont="1" applyFill="1" applyBorder="1" applyAlignment="1">
      <alignment horizontal="center" vertical="center"/>
    </xf>
    <xf numFmtId="0" fontId="28" fillId="0" borderId="16" xfId="0" applyFont="1" applyBorder="1" applyAlignment="1">
      <alignment horizontal="left" vertical="top" wrapText="1"/>
    </xf>
    <xf numFmtId="0" fontId="32" fillId="4" borderId="21" xfId="0" applyFont="1" applyFill="1" applyBorder="1" applyAlignment="1">
      <alignment horizontal="center" vertical="center"/>
    </xf>
    <xf numFmtId="0" fontId="6" fillId="0" borderId="18" xfId="0" applyFont="1" applyBorder="1" applyAlignment="1">
      <alignment horizontal="center" vertical="center" wrapText="1"/>
    </xf>
    <xf numFmtId="0" fontId="32" fillId="4" borderId="31" xfId="0" applyFont="1" applyFill="1" applyBorder="1" applyAlignment="1">
      <alignment horizontal="center" vertical="center"/>
    </xf>
    <xf numFmtId="167" fontId="6" fillId="4" borderId="18" xfId="0" applyNumberFormat="1" applyFont="1" applyFill="1" applyBorder="1" applyAlignment="1">
      <alignment horizontal="center" vertical="center" wrapText="1"/>
    </xf>
    <xf numFmtId="167" fontId="16" fillId="0" borderId="18" xfId="1" applyNumberFormat="1" applyFont="1" applyFill="1" applyBorder="1" applyAlignment="1">
      <alignment horizontal="center" vertical="center"/>
    </xf>
    <xf numFmtId="0" fontId="28" fillId="0" borderId="31" xfId="0" applyFont="1" applyBorder="1" applyAlignment="1">
      <alignment horizontal="left" vertical="top" wrapText="1"/>
    </xf>
    <xf numFmtId="0" fontId="0" fillId="2" borderId="0" xfId="0" applyFill="1" applyAlignment="1">
      <alignment horizontal="left" vertical="top"/>
    </xf>
    <xf numFmtId="0" fontId="0" fillId="2" borderId="4" xfId="0" applyFill="1" applyBorder="1" applyAlignment="1">
      <alignment horizontal="left" vertical="top"/>
    </xf>
    <xf numFmtId="0" fontId="6" fillId="7" borderId="11" xfId="0" applyFont="1" applyFill="1" applyBorder="1" applyAlignment="1">
      <alignment horizontal="left" vertical="top" wrapText="1"/>
    </xf>
    <xf numFmtId="0" fontId="0" fillId="2" borderId="5" xfId="0" applyFill="1" applyBorder="1" applyAlignment="1">
      <alignment horizontal="left" vertical="top"/>
    </xf>
    <xf numFmtId="0" fontId="0" fillId="2" borderId="0" xfId="0" applyFill="1" applyAlignment="1">
      <alignment horizontal="center" vertical="top"/>
    </xf>
    <xf numFmtId="0" fontId="10" fillId="2" borderId="0" xfId="0" applyFont="1" applyFill="1" applyAlignment="1">
      <alignment vertical="top" wrapText="1"/>
    </xf>
    <xf numFmtId="0" fontId="0" fillId="2" borderId="0" xfId="0" applyFill="1" applyAlignment="1">
      <alignment horizontal="right" vertical="top"/>
    </xf>
    <xf numFmtId="167" fontId="42" fillId="2" borderId="0" xfId="0" applyNumberFormat="1" applyFont="1" applyFill="1" applyAlignment="1">
      <alignment horizontal="right" vertical="top" shrinkToFit="1"/>
    </xf>
    <xf numFmtId="167" fontId="42" fillId="2" borderId="0" xfId="0" applyNumberFormat="1" applyFont="1" applyFill="1" applyAlignment="1">
      <alignment horizontal="center" vertical="center" shrinkToFit="1"/>
    </xf>
    <xf numFmtId="0" fontId="6" fillId="2" borderId="7" xfId="0" applyFont="1" applyFill="1" applyBorder="1" applyAlignment="1">
      <alignment vertical="top"/>
    </xf>
    <xf numFmtId="0" fontId="6" fillId="2" borderId="8" xfId="0" applyFont="1" applyFill="1" applyBorder="1" applyAlignment="1">
      <alignment vertical="top" wrapText="1"/>
    </xf>
    <xf numFmtId="0" fontId="6" fillId="2" borderId="8" xfId="0" applyFont="1" applyFill="1" applyBorder="1" applyAlignment="1">
      <alignment horizontal="center" vertical="top" wrapText="1"/>
    </xf>
    <xf numFmtId="167" fontId="6" fillId="2" borderId="8" xfId="0" applyNumberFormat="1" applyFont="1" applyFill="1" applyBorder="1" applyAlignment="1">
      <alignment horizontal="center" vertical="top" wrapText="1"/>
    </xf>
    <xf numFmtId="167" fontId="6" fillId="2" borderId="8" xfId="0" applyNumberFormat="1" applyFont="1" applyFill="1" applyBorder="1" applyAlignment="1">
      <alignment horizontal="center" vertical="center" wrapText="1"/>
    </xf>
    <xf numFmtId="0" fontId="6" fillId="2" borderId="9" xfId="0" applyFont="1" applyFill="1" applyBorder="1" applyAlignment="1">
      <alignment vertical="top"/>
    </xf>
    <xf numFmtId="0" fontId="6" fillId="2" borderId="0" xfId="0" applyFont="1" applyFill="1" applyAlignment="1">
      <alignment vertical="top" wrapText="1"/>
    </xf>
    <xf numFmtId="0" fontId="6" fillId="2" borderId="0" xfId="0" applyFont="1" applyFill="1" applyAlignment="1">
      <alignment horizontal="center" vertical="top" wrapText="1"/>
    </xf>
    <xf numFmtId="167" fontId="6" fillId="2" borderId="0" xfId="0" applyNumberFormat="1" applyFont="1" applyFill="1" applyAlignment="1">
      <alignment horizontal="center" vertical="top" wrapText="1"/>
    </xf>
    <xf numFmtId="167" fontId="6" fillId="2" borderId="0" xfId="0" applyNumberFormat="1" applyFont="1" applyFill="1" applyAlignment="1">
      <alignment horizontal="center" vertical="center" wrapText="1"/>
    </xf>
    <xf numFmtId="0" fontId="12" fillId="0" borderId="32" xfId="0" applyFont="1" applyBorder="1" applyAlignment="1">
      <alignment horizontal="center" vertical="top" wrapText="1"/>
    </xf>
    <xf numFmtId="0" fontId="6" fillId="0" borderId="33" xfId="0" applyFont="1" applyBorder="1" applyAlignment="1">
      <alignment wrapText="1"/>
    </xf>
    <xf numFmtId="0" fontId="6" fillId="0" borderId="34" xfId="0" applyFont="1" applyBorder="1" applyAlignment="1">
      <alignment wrapText="1"/>
    </xf>
    <xf numFmtId="0" fontId="6" fillId="0" borderId="0" xfId="0" applyFont="1" applyAlignment="1">
      <alignment wrapText="1"/>
    </xf>
    <xf numFmtId="0" fontId="45" fillId="0" borderId="35" xfId="0" applyFont="1" applyBorder="1" applyAlignment="1">
      <alignment vertical="top" wrapText="1"/>
    </xf>
    <xf numFmtId="0" fontId="45" fillId="0" borderId="33" xfId="0" applyFont="1" applyBorder="1" applyAlignment="1">
      <alignment vertical="top" wrapText="1"/>
    </xf>
    <xf numFmtId="0" fontId="45" fillId="0" borderId="34" xfId="0" applyFont="1" applyBorder="1" applyAlignment="1">
      <alignment vertical="top" wrapText="1"/>
    </xf>
    <xf numFmtId="0" fontId="6" fillId="0" borderId="35" xfId="0" applyFont="1" applyBorder="1" applyAlignment="1">
      <alignment wrapText="1"/>
    </xf>
    <xf numFmtId="0" fontId="48" fillId="0" borderId="0" xfId="0" applyFont="1"/>
    <xf numFmtId="0" fontId="32" fillId="2" borderId="0" xfId="0" applyFont="1" applyFill="1"/>
    <xf numFmtId="0" fontId="6" fillId="2" borderId="0" xfId="0" applyFont="1" applyFill="1" applyAlignment="1">
      <alignment wrapText="1"/>
    </xf>
    <xf numFmtId="0" fontId="6" fillId="2" borderId="0" xfId="0" applyFont="1" applyFill="1" applyAlignment="1">
      <alignment horizontal="center" wrapText="1"/>
    </xf>
    <xf numFmtId="0" fontId="6" fillId="2" borderId="0" xfId="0" applyFont="1" applyFill="1" applyAlignment="1">
      <alignment horizontal="center" vertical="center" wrapText="1"/>
    </xf>
    <xf numFmtId="167" fontId="6" fillId="2" borderId="0" xfId="0" applyNumberFormat="1" applyFont="1" applyFill="1" applyAlignment="1">
      <alignment horizontal="center" wrapText="1"/>
    </xf>
    <xf numFmtId="0" fontId="9" fillId="2" borderId="5" xfId="0" applyFont="1" applyFill="1" applyBorder="1"/>
    <xf numFmtId="0" fontId="32" fillId="2" borderId="0" xfId="0" applyFont="1" applyFill="1" applyAlignment="1">
      <alignment vertical="top"/>
    </xf>
    <xf numFmtId="0" fontId="6" fillId="7" borderId="32" xfId="0" applyFont="1" applyFill="1" applyBorder="1" applyAlignment="1">
      <alignment horizontal="left" wrapText="1"/>
    </xf>
    <xf numFmtId="0" fontId="16" fillId="7" borderId="32" xfId="0" applyFont="1" applyFill="1" applyBorder="1" applyAlignment="1">
      <alignment horizontal="left" vertical="top"/>
    </xf>
    <xf numFmtId="0" fontId="6" fillId="7" borderId="32" xfId="0" applyFont="1" applyFill="1" applyBorder="1" applyAlignment="1">
      <alignment horizontal="left" vertical="top" wrapText="1"/>
    </xf>
    <xf numFmtId="0" fontId="16" fillId="0" borderId="15" xfId="0" applyFont="1" applyBorder="1" applyAlignment="1" applyProtection="1">
      <alignment horizontal="center" vertical="center" wrapText="1"/>
      <protection locked="0"/>
    </xf>
    <xf numFmtId="0" fontId="16" fillId="0" borderId="18" xfId="0" applyFont="1" applyBorder="1" applyAlignment="1" applyProtection="1">
      <alignment horizontal="center" vertical="center" wrapText="1"/>
      <protection locked="0"/>
    </xf>
    <xf numFmtId="0" fontId="16" fillId="0" borderId="14" xfId="0" applyFont="1" applyBorder="1" applyAlignment="1">
      <alignment horizontal="center" vertical="center" wrapText="1"/>
    </xf>
    <xf numFmtId="0" fontId="16" fillId="0" borderId="15" xfId="0" applyFont="1" applyBorder="1" applyAlignment="1">
      <alignment horizontal="center" vertical="center" wrapText="1"/>
    </xf>
    <xf numFmtId="167" fontId="6" fillId="4" borderId="14" xfId="0" applyNumberFormat="1" applyFont="1" applyFill="1" applyBorder="1" applyAlignment="1">
      <alignment horizontal="center" vertical="center"/>
    </xf>
    <xf numFmtId="0" fontId="6" fillId="7" borderId="13" xfId="0" applyFont="1" applyFill="1" applyBorder="1" applyAlignment="1">
      <alignment vertical="top" wrapText="1"/>
    </xf>
    <xf numFmtId="0" fontId="6" fillId="7" borderId="19" xfId="0" applyFont="1" applyFill="1" applyBorder="1" applyAlignment="1">
      <alignment horizontal="justify" wrapText="1"/>
    </xf>
    <xf numFmtId="0" fontId="16" fillId="7" borderId="19" xfId="0" applyFont="1" applyFill="1" applyBorder="1" applyAlignment="1">
      <alignment vertical="center"/>
    </xf>
    <xf numFmtId="167" fontId="6" fillId="7" borderId="19" xfId="0" applyNumberFormat="1" applyFont="1" applyFill="1" applyBorder="1" applyAlignment="1">
      <alignment horizontal="center" vertical="center" wrapText="1"/>
    </xf>
    <xf numFmtId="167" fontId="6" fillId="4" borderId="23" xfId="0" applyNumberFormat="1" applyFont="1" applyFill="1" applyBorder="1" applyAlignment="1">
      <alignment horizontal="center" vertical="center" wrapText="1"/>
    </xf>
    <xf numFmtId="0" fontId="6" fillId="0" borderId="23" xfId="0" applyFont="1" applyBorder="1" applyAlignment="1">
      <alignment horizontal="center" vertical="center" wrapText="1"/>
    </xf>
    <xf numFmtId="0" fontId="16" fillId="7" borderId="19" xfId="0" applyFont="1" applyFill="1" applyBorder="1"/>
    <xf numFmtId="0" fontId="19" fillId="7" borderId="11" xfId="0" applyFont="1" applyFill="1" applyBorder="1" applyAlignment="1">
      <alignment horizontal="justify" wrapText="1"/>
    </xf>
    <xf numFmtId="0" fontId="32" fillId="4" borderId="17" xfId="0" applyFont="1" applyFill="1" applyBorder="1" applyAlignment="1">
      <alignment horizontal="center" vertical="center"/>
    </xf>
    <xf numFmtId="0" fontId="6" fillId="0" borderId="17" xfId="0" applyFont="1" applyBorder="1" applyAlignment="1">
      <alignment vertical="top" wrapText="1"/>
    </xf>
    <xf numFmtId="167" fontId="16" fillId="0" borderId="17" xfId="0" applyNumberFormat="1" applyFont="1" applyBorder="1" applyAlignment="1">
      <alignment horizontal="center" vertical="top" wrapText="1"/>
    </xf>
    <xf numFmtId="0" fontId="6" fillId="0" borderId="15" xfId="0" applyFont="1" applyBorder="1" applyAlignment="1">
      <alignment vertical="top" wrapText="1"/>
    </xf>
    <xf numFmtId="167" fontId="16" fillId="0" borderId="15" xfId="0" applyNumberFormat="1" applyFont="1" applyBorder="1" applyAlignment="1">
      <alignment horizontal="center" vertical="top" wrapText="1"/>
    </xf>
    <xf numFmtId="0" fontId="6" fillId="0" borderId="18" xfId="0" applyFont="1" applyBorder="1" applyAlignment="1">
      <alignment vertical="top" wrapText="1"/>
    </xf>
    <xf numFmtId="0" fontId="16" fillId="7" borderId="19" xfId="0" applyFont="1" applyFill="1" applyBorder="1" applyAlignment="1">
      <alignment vertical="top"/>
    </xf>
    <xf numFmtId="167" fontId="6" fillId="7" borderId="19" xfId="0" applyNumberFormat="1" applyFont="1" applyFill="1" applyBorder="1" applyAlignment="1">
      <alignment horizontal="center" vertical="top" wrapText="1"/>
    </xf>
    <xf numFmtId="0" fontId="0" fillId="2" borderId="0" xfId="0" applyFill="1" applyAlignment="1">
      <alignment vertical="center"/>
    </xf>
    <xf numFmtId="0" fontId="19" fillId="2" borderId="0" xfId="0" applyFont="1" applyFill="1" applyAlignment="1">
      <alignment wrapText="1"/>
    </xf>
    <xf numFmtId="0" fontId="9" fillId="2" borderId="0" xfId="0" applyFont="1" applyFill="1" applyAlignment="1">
      <alignment horizontal="center"/>
    </xf>
    <xf numFmtId="0" fontId="7" fillId="2" borderId="0" xfId="0" applyFont="1" applyFill="1" applyAlignment="1">
      <alignment vertical="top"/>
    </xf>
    <xf numFmtId="167" fontId="42" fillId="2" borderId="0" xfId="0" applyNumberFormat="1" applyFont="1" applyFill="1" applyAlignment="1">
      <alignment vertical="top" shrinkToFit="1"/>
    </xf>
    <xf numFmtId="0" fontId="0" fillId="2" borderId="7" xfId="0" applyFill="1" applyBorder="1" applyAlignment="1">
      <alignment vertical="top"/>
    </xf>
    <xf numFmtId="0" fontId="0" fillId="2" borderId="8" xfId="0" applyFill="1" applyBorder="1" applyAlignment="1">
      <alignment vertical="top"/>
    </xf>
    <xf numFmtId="0" fontId="0" fillId="2" borderId="8" xfId="0" applyFill="1" applyBorder="1" applyAlignment="1">
      <alignment vertical="center"/>
    </xf>
    <xf numFmtId="0" fontId="7" fillId="2" borderId="8" xfId="0" applyFont="1" applyFill="1" applyBorder="1" applyAlignment="1">
      <alignment vertical="top"/>
    </xf>
    <xf numFmtId="0" fontId="0" fillId="2" borderId="9" xfId="0" applyFill="1" applyBorder="1" applyAlignment="1">
      <alignment vertical="top"/>
    </xf>
    <xf numFmtId="167" fontId="3" fillId="7" borderId="0" xfId="0" applyNumberFormat="1" applyFont="1" applyFill="1" applyAlignment="1">
      <alignment horizontal="center" vertical="center" wrapText="1"/>
    </xf>
    <xf numFmtId="0" fontId="0" fillId="7" borderId="19" xfId="0" applyFill="1" applyBorder="1" applyAlignment="1">
      <alignment vertical="top"/>
    </xf>
    <xf numFmtId="167" fontId="3" fillId="7" borderId="19" xfId="0" applyNumberFormat="1" applyFont="1" applyFill="1" applyBorder="1" applyAlignment="1">
      <alignment horizontal="center" vertical="center" wrapText="1"/>
    </xf>
    <xf numFmtId="0" fontId="6" fillId="7" borderId="11" xfId="0" applyFont="1" applyFill="1" applyBorder="1" applyAlignment="1">
      <alignment horizontal="justify" wrapText="1"/>
    </xf>
    <xf numFmtId="0" fontId="6" fillId="0" borderId="23" xfId="0" applyFont="1" applyBorder="1" applyAlignment="1">
      <alignment vertical="top" wrapText="1"/>
    </xf>
    <xf numFmtId="0" fontId="32" fillId="4" borderId="28" xfId="0" applyFont="1" applyFill="1" applyBorder="1" applyAlignment="1">
      <alignment horizontal="center" vertical="center"/>
    </xf>
    <xf numFmtId="167" fontId="16" fillId="0" borderId="23" xfId="4" applyNumberFormat="1" applyFont="1" applyFill="1" applyBorder="1" applyAlignment="1">
      <alignment horizontal="center" vertical="top"/>
    </xf>
    <xf numFmtId="0" fontId="28" fillId="0" borderId="28" xfId="0" applyFont="1" applyBorder="1" applyAlignment="1">
      <alignment horizontal="left" vertical="top" wrapText="1"/>
    </xf>
    <xf numFmtId="167" fontId="5" fillId="7" borderId="0" xfId="0" applyNumberFormat="1" applyFont="1" applyFill="1" applyAlignment="1">
      <alignment horizontal="center" wrapText="1"/>
    </xf>
    <xf numFmtId="167" fontId="3" fillId="7" borderId="0" xfId="0" applyNumberFormat="1" applyFont="1" applyFill="1" applyAlignment="1">
      <alignment horizontal="center" vertical="top" wrapText="1"/>
    </xf>
    <xf numFmtId="0" fontId="16" fillId="0" borderId="24" xfId="0" applyFont="1" applyBorder="1" applyAlignment="1">
      <alignment horizontal="center" vertical="center" wrapText="1"/>
    </xf>
    <xf numFmtId="0" fontId="16" fillId="7" borderId="19" xfId="0" applyFont="1" applyFill="1" applyBorder="1" applyAlignment="1">
      <alignment horizontal="left" vertical="top" wrapText="1"/>
    </xf>
    <xf numFmtId="0" fontId="16" fillId="7" borderId="19" xfId="0" applyFont="1" applyFill="1" applyBorder="1" applyAlignment="1">
      <alignment vertical="top" wrapText="1"/>
    </xf>
    <xf numFmtId="0" fontId="6" fillId="7" borderId="19" xfId="0" applyFont="1" applyFill="1" applyBorder="1" applyAlignment="1">
      <alignment horizontal="center" vertical="top" wrapText="1"/>
    </xf>
    <xf numFmtId="0" fontId="6" fillId="7" borderId="19" xfId="0" applyFont="1" applyFill="1" applyBorder="1" applyAlignment="1">
      <alignment horizontal="center" wrapText="1"/>
    </xf>
    <xf numFmtId="0" fontId="19" fillId="7" borderId="11" xfId="0" applyFont="1" applyFill="1" applyBorder="1" applyAlignment="1">
      <alignment horizontal="left" vertical="top" wrapText="1"/>
    </xf>
    <xf numFmtId="0" fontId="28" fillId="0" borderId="17" xfId="0" applyFont="1" applyBorder="1" applyAlignment="1">
      <alignment horizontal="left" wrapText="1"/>
    </xf>
    <xf numFmtId="0" fontId="32" fillId="4" borderId="15" xfId="0" applyFont="1" applyFill="1" applyBorder="1" applyAlignment="1">
      <alignment horizontal="center" vertical="center"/>
    </xf>
    <xf numFmtId="0" fontId="28" fillId="0" borderId="15" xfId="0" applyFont="1" applyBorder="1" applyAlignment="1">
      <alignment horizontal="left" wrapText="1"/>
    </xf>
    <xf numFmtId="0" fontId="32" fillId="4" borderId="23" xfId="0" applyFont="1" applyFill="1" applyBorder="1" applyAlignment="1">
      <alignment horizontal="center" vertical="center"/>
    </xf>
    <xf numFmtId="167" fontId="16" fillId="0" borderId="23" xfId="1" applyNumberFormat="1" applyFont="1" applyFill="1" applyBorder="1" applyAlignment="1">
      <alignment horizontal="center" vertical="center"/>
    </xf>
    <xf numFmtId="167" fontId="16" fillId="0" borderId="23" xfId="1" applyNumberFormat="1" applyFont="1" applyFill="1" applyBorder="1" applyAlignment="1">
      <alignment horizontal="center" vertical="top"/>
    </xf>
    <xf numFmtId="0" fontId="28" fillId="0" borderId="23" xfId="0" applyFont="1" applyBorder="1" applyAlignment="1">
      <alignment horizontal="left" wrapText="1"/>
    </xf>
    <xf numFmtId="0" fontId="0" fillId="2" borderId="0" xfId="0" applyFill="1" applyAlignment="1" applyProtection="1">
      <alignment vertical="top"/>
      <protection locked="0"/>
    </xf>
    <xf numFmtId="0" fontId="6" fillId="2" borderId="0" xfId="0" applyFont="1" applyFill="1" applyAlignment="1" applyProtection="1">
      <alignment vertical="top"/>
      <protection locked="0"/>
    </xf>
    <xf numFmtId="0" fontId="7" fillId="2" borderId="0" xfId="0" applyFont="1" applyFill="1" applyAlignment="1" applyProtection="1">
      <alignment vertical="top"/>
      <protection locked="0"/>
    </xf>
    <xf numFmtId="0" fontId="17" fillId="2" borderId="0" xfId="0" applyFont="1" applyFill="1" applyAlignment="1" applyProtection="1">
      <alignment vertical="top"/>
      <protection locked="0"/>
    </xf>
    <xf numFmtId="0" fontId="9" fillId="2" borderId="0" xfId="0" applyFont="1" applyFill="1" applyAlignment="1" applyProtection="1">
      <alignment horizontal="center" wrapText="1"/>
      <protection locked="0"/>
    </xf>
    <xf numFmtId="0" fontId="0" fillId="2" borderId="7" xfId="0" applyFill="1" applyBorder="1" applyAlignment="1" applyProtection="1">
      <alignment vertical="top"/>
      <protection locked="0"/>
    </xf>
    <xf numFmtId="0" fontId="0" fillId="2" borderId="8" xfId="0" applyFill="1" applyBorder="1" applyAlignment="1" applyProtection="1">
      <alignment vertical="top"/>
      <protection locked="0"/>
    </xf>
    <xf numFmtId="0" fontId="0" fillId="2" borderId="8" xfId="0" applyFill="1" applyBorder="1" applyAlignment="1" applyProtection="1">
      <alignment horizontal="center" vertical="top"/>
      <protection locked="0"/>
    </xf>
    <xf numFmtId="0" fontId="0" fillId="2" borderId="9" xfId="0" applyFill="1" applyBorder="1" applyAlignment="1" applyProtection="1">
      <alignment vertical="top"/>
      <protection locked="0"/>
    </xf>
    <xf numFmtId="0" fontId="0" fillId="2" borderId="1" xfId="0" applyFill="1" applyBorder="1" applyAlignment="1" applyProtection="1">
      <alignment vertical="top"/>
      <protection locked="0"/>
    </xf>
    <xf numFmtId="0" fontId="0" fillId="2" borderId="4" xfId="0" applyFill="1" applyBorder="1" applyAlignment="1" applyProtection="1">
      <alignment vertical="top"/>
      <protection locked="0"/>
    </xf>
    <xf numFmtId="0" fontId="6" fillId="2" borderId="4" xfId="0" applyFont="1" applyFill="1" applyBorder="1" applyAlignment="1" applyProtection="1">
      <alignment vertical="top"/>
      <protection locked="0"/>
    </xf>
    <xf numFmtId="0" fontId="7" fillId="2" borderId="4" xfId="0" applyFont="1" applyFill="1" applyBorder="1" applyAlignment="1" applyProtection="1">
      <alignment vertical="top"/>
      <protection locked="0"/>
    </xf>
    <xf numFmtId="0" fontId="17" fillId="2" borderId="4" xfId="0" applyFont="1" applyFill="1" applyBorder="1" applyAlignment="1" applyProtection="1">
      <alignment vertical="top"/>
      <protection locked="0"/>
    </xf>
    <xf numFmtId="0" fontId="17" fillId="2" borderId="5" xfId="0" applyFont="1" applyFill="1" applyBorder="1" applyAlignment="1" applyProtection="1">
      <alignment vertical="top"/>
      <protection locked="0"/>
    </xf>
    <xf numFmtId="0" fontId="20" fillId="2" borderId="0" xfId="0" applyFont="1" applyFill="1" applyAlignment="1">
      <alignment vertical="top"/>
    </xf>
    <xf numFmtId="0" fontId="17" fillId="2" borderId="0" xfId="0" applyFont="1" applyFill="1" applyAlignment="1" applyProtection="1">
      <alignment horizontal="center" vertical="top" readingOrder="1"/>
      <protection locked="0"/>
    </xf>
    <xf numFmtId="0" fontId="0" fillId="2" borderId="5" xfId="0" applyFill="1" applyBorder="1" applyAlignment="1" applyProtection="1">
      <alignment vertical="top"/>
      <protection locked="0"/>
    </xf>
    <xf numFmtId="0" fontId="6" fillId="2" borderId="5" xfId="0" applyFont="1" applyFill="1" applyBorder="1" applyAlignment="1" applyProtection="1">
      <alignment vertical="top"/>
      <protection locked="0"/>
    </xf>
    <xf numFmtId="0" fontId="7" fillId="2" borderId="5" xfId="0" applyFont="1" applyFill="1" applyBorder="1" applyAlignment="1" applyProtection="1">
      <alignment vertical="top"/>
      <protection locked="0"/>
    </xf>
    <xf numFmtId="167" fontId="19" fillId="2" borderId="0" xfId="0" applyNumberFormat="1" applyFont="1" applyFill="1" applyAlignment="1">
      <alignment horizontal="left" vertical="top"/>
    </xf>
    <xf numFmtId="0" fontId="50" fillId="2" borderId="0" xfId="0" applyFont="1" applyFill="1" applyAlignment="1" applyProtection="1">
      <alignment vertical="top"/>
      <protection locked="0"/>
    </xf>
    <xf numFmtId="0" fontId="0" fillId="2" borderId="0" xfId="0" applyFill="1" applyAlignment="1" applyProtection="1">
      <alignment horizontal="center" vertical="top"/>
      <protection locked="0"/>
    </xf>
    <xf numFmtId="0" fontId="0" fillId="2" borderId="2" xfId="0" applyFill="1" applyBorder="1" applyAlignment="1" applyProtection="1">
      <alignment vertical="top"/>
      <protection locked="0"/>
    </xf>
    <xf numFmtId="0" fontId="0" fillId="2" borderId="2" xfId="0" applyFill="1" applyBorder="1" applyAlignment="1" applyProtection="1">
      <alignment horizontal="center" vertical="top"/>
      <protection locked="0"/>
    </xf>
    <xf numFmtId="0" fontId="0" fillId="2" borderId="3" xfId="0" applyFill="1" applyBorder="1" applyAlignment="1" applyProtection="1">
      <alignment vertical="top"/>
      <protection locked="0"/>
    </xf>
    <xf numFmtId="0" fontId="22" fillId="3" borderId="13" xfId="0" applyFont="1" applyFill="1" applyBorder="1" applyAlignment="1">
      <alignment horizontal="center" vertical="top" wrapText="1"/>
    </xf>
    <xf numFmtId="0" fontId="22" fillId="3" borderId="19" xfId="0" applyFont="1" applyFill="1" applyBorder="1" applyAlignment="1">
      <alignment horizontal="center" vertical="top" wrapText="1"/>
    </xf>
    <xf numFmtId="0" fontId="22" fillId="3" borderId="19" xfId="0" applyFont="1" applyFill="1" applyBorder="1" applyAlignment="1">
      <alignment horizontal="center" wrapText="1"/>
    </xf>
    <xf numFmtId="0" fontId="52" fillId="3" borderId="19" xfId="0" applyFont="1" applyFill="1" applyBorder="1" applyAlignment="1">
      <alignment horizontal="center" vertical="top" wrapText="1"/>
    </xf>
    <xf numFmtId="167" fontId="22" fillId="3" borderId="19" xfId="0" applyNumberFormat="1" applyFont="1" applyFill="1" applyBorder="1" applyAlignment="1">
      <alignment horizontal="center" wrapText="1"/>
    </xf>
    <xf numFmtId="167" fontId="22" fillId="3" borderId="19" xfId="0" applyNumberFormat="1" applyFont="1" applyFill="1" applyBorder="1" applyAlignment="1">
      <alignment horizontal="center" vertical="top" wrapText="1"/>
    </xf>
    <xf numFmtId="167" fontId="22" fillId="3" borderId="11" xfId="0" applyNumberFormat="1" applyFont="1" applyFill="1" applyBorder="1" applyAlignment="1">
      <alignment horizontal="center" vertical="top" wrapText="1"/>
    </xf>
    <xf numFmtId="167" fontId="16" fillId="0" borderId="16" xfId="0" applyNumberFormat="1" applyFont="1" applyBorder="1" applyAlignment="1">
      <alignment horizontal="center" vertical="top" wrapText="1"/>
    </xf>
    <xf numFmtId="167" fontId="6" fillId="4" borderId="22" xfId="0" applyNumberFormat="1" applyFont="1" applyFill="1" applyBorder="1" applyAlignment="1">
      <alignment horizontal="center" vertical="center" wrapText="1"/>
    </xf>
    <xf numFmtId="0" fontId="19" fillId="0" borderId="18" xfId="0" applyFont="1" applyBorder="1" applyAlignment="1">
      <alignment horizontal="left" vertical="top" wrapText="1"/>
    </xf>
    <xf numFmtId="0" fontId="6" fillId="0" borderId="7" xfId="0" applyFont="1" applyBorder="1" applyAlignment="1">
      <alignment vertical="top" wrapText="1"/>
    </xf>
    <xf numFmtId="0" fontId="32" fillId="4" borderId="16" xfId="0" applyFont="1" applyFill="1" applyBorder="1" applyAlignment="1">
      <alignment horizontal="center" vertical="top"/>
    </xf>
    <xf numFmtId="0" fontId="6" fillId="0" borderId="8" xfId="0" applyFont="1" applyBorder="1" applyAlignment="1">
      <alignment horizontal="center" vertical="top" wrapText="1"/>
    </xf>
    <xf numFmtId="167" fontId="6" fillId="4" borderId="17" xfId="0" applyNumberFormat="1" applyFont="1" applyFill="1" applyBorder="1" applyAlignment="1">
      <alignment horizontal="center" vertical="top" wrapText="1"/>
    </xf>
    <xf numFmtId="0" fontId="6" fillId="0" borderId="36" xfId="0" applyFont="1" applyBorder="1" applyAlignment="1">
      <alignment vertical="top" wrapText="1"/>
    </xf>
    <xf numFmtId="0" fontId="32" fillId="4" borderId="21" xfId="0" applyFont="1" applyFill="1" applyBorder="1" applyAlignment="1">
      <alignment horizontal="center" vertical="top"/>
    </xf>
    <xf numFmtId="0" fontId="6" fillId="0" borderId="20" xfId="0" applyFont="1" applyBorder="1" applyAlignment="1">
      <alignment horizontal="center" vertical="top" wrapText="1"/>
    </xf>
    <xf numFmtId="167" fontId="6" fillId="4" borderId="15" xfId="0" applyNumberFormat="1" applyFont="1" applyFill="1" applyBorder="1" applyAlignment="1">
      <alignment horizontal="center" vertical="top" wrapText="1"/>
    </xf>
    <xf numFmtId="167" fontId="16" fillId="0" borderId="21" xfId="0" applyNumberFormat="1" applyFont="1" applyBorder="1" applyAlignment="1">
      <alignment horizontal="center" vertical="top" wrapText="1"/>
    </xf>
    <xf numFmtId="0" fontId="32" fillId="4" borderId="31" xfId="0" applyFont="1" applyFill="1" applyBorder="1" applyAlignment="1">
      <alignment horizontal="center" vertical="top"/>
    </xf>
    <xf numFmtId="167" fontId="6" fillId="4" borderId="23" xfId="0" applyNumberFormat="1" applyFont="1" applyFill="1" applyBorder="1" applyAlignment="1">
      <alignment horizontal="center" vertical="top" wrapText="1"/>
    </xf>
    <xf numFmtId="167" fontId="16" fillId="0" borderId="28" xfId="1" applyNumberFormat="1" applyFont="1" applyFill="1" applyBorder="1" applyAlignment="1">
      <alignment horizontal="center" vertical="top"/>
    </xf>
    <xf numFmtId="0" fontId="1" fillId="2" borderId="0" xfId="0" applyFont="1" applyFill="1" applyAlignment="1">
      <alignment horizontal="center" vertical="top"/>
    </xf>
    <xf numFmtId="0" fontId="12" fillId="2" borderId="0" xfId="0" applyFont="1" applyFill="1" applyAlignment="1">
      <alignment vertical="top"/>
    </xf>
    <xf numFmtId="0" fontId="1" fillId="2" borderId="0" xfId="0" applyFont="1" applyFill="1" applyAlignment="1">
      <alignment vertical="top"/>
    </xf>
    <xf numFmtId="0" fontId="1" fillId="2" borderId="8" xfId="0" applyFont="1" applyFill="1" applyBorder="1" applyAlignment="1">
      <alignment horizontal="center" vertical="top"/>
    </xf>
    <xf numFmtId="0" fontId="3" fillId="2" borderId="8" xfId="0" applyFont="1" applyFill="1" applyBorder="1" applyAlignment="1">
      <alignment vertical="top"/>
    </xf>
    <xf numFmtId="0" fontId="0" fillId="2" borderId="8" xfId="0" applyFill="1" applyBorder="1" applyAlignment="1">
      <alignment horizontal="left" vertical="top"/>
    </xf>
    <xf numFmtId="0" fontId="11" fillId="2" borderId="4" xfId="0" applyFont="1" applyFill="1" applyBorder="1" applyAlignment="1">
      <alignment vertical="top"/>
    </xf>
    <xf numFmtId="167" fontId="11" fillId="2" borderId="0" xfId="0" applyNumberFormat="1" applyFont="1" applyFill="1" applyAlignment="1">
      <alignment horizontal="center" vertical="top" wrapText="1"/>
    </xf>
    <xf numFmtId="0" fontId="11" fillId="2" borderId="5" xfId="0" applyFont="1" applyFill="1" applyBorder="1" applyAlignment="1">
      <alignment vertical="top"/>
    </xf>
    <xf numFmtId="49" fontId="19" fillId="2" borderId="0" xfId="0" applyNumberFormat="1" applyFont="1" applyFill="1" applyAlignment="1">
      <alignment horizontal="left" vertical="top"/>
    </xf>
    <xf numFmtId="0" fontId="11" fillId="2" borderId="0" xfId="0" applyFont="1" applyFill="1" applyAlignment="1">
      <alignment vertical="top" wrapText="1"/>
    </xf>
    <xf numFmtId="0" fontId="11" fillId="2" borderId="0" xfId="0" applyFont="1" applyFill="1" applyAlignment="1">
      <alignment horizontal="center" vertical="top" wrapText="1"/>
    </xf>
    <xf numFmtId="0" fontId="7" fillId="2" borderId="0" xfId="0" applyFont="1" applyFill="1" applyAlignment="1">
      <alignment vertical="top" wrapText="1"/>
    </xf>
    <xf numFmtId="0" fontId="0" fillId="2" borderId="2" xfId="0" applyFill="1" applyBorder="1" applyAlignment="1">
      <alignment vertical="top"/>
    </xf>
    <xf numFmtId="0" fontId="1" fillId="2" borderId="2" xfId="0" applyFont="1" applyFill="1" applyBorder="1" applyAlignment="1">
      <alignment horizontal="center" vertical="top"/>
    </xf>
    <xf numFmtId="0" fontId="3" fillId="2" borderId="2" xfId="0" applyFont="1" applyFill="1" applyBorder="1" applyAlignment="1">
      <alignment vertical="top"/>
    </xf>
    <xf numFmtId="0" fontId="12" fillId="2" borderId="5" xfId="0" applyFont="1" applyFill="1" applyBorder="1" applyAlignment="1">
      <alignment vertical="top"/>
    </xf>
    <xf numFmtId="167" fontId="6" fillId="4" borderId="8" xfId="0" applyNumberFormat="1" applyFont="1" applyFill="1" applyBorder="1" applyAlignment="1">
      <alignment horizontal="center" vertical="center"/>
    </xf>
    <xf numFmtId="0" fontId="6" fillId="0" borderId="17" xfId="0" applyFont="1" applyBorder="1" applyAlignment="1">
      <alignment horizontal="center" vertical="center"/>
    </xf>
    <xf numFmtId="167" fontId="6" fillId="4" borderId="2" xfId="0" applyNumberFormat="1" applyFont="1" applyFill="1" applyBorder="1" applyAlignment="1">
      <alignment horizontal="center" vertical="center" wrapText="1"/>
    </xf>
    <xf numFmtId="0" fontId="16" fillId="7" borderId="19" xfId="0" applyFont="1" applyFill="1" applyBorder="1" applyAlignment="1">
      <alignment horizontal="left" vertical="center"/>
    </xf>
    <xf numFmtId="167" fontId="16" fillId="0" borderId="23" xfId="0" applyNumberFormat="1" applyFont="1" applyBorder="1" applyAlignment="1">
      <alignment horizontal="center" vertical="center" wrapText="1"/>
    </xf>
    <xf numFmtId="0" fontId="32" fillId="4" borderId="14" xfId="0" applyFont="1" applyFill="1" applyBorder="1" applyAlignment="1">
      <alignment horizontal="center" vertical="center"/>
    </xf>
    <xf numFmtId="0" fontId="32" fillId="4" borderId="18" xfId="0" applyFont="1" applyFill="1" applyBorder="1" applyAlignment="1">
      <alignment horizontal="center" vertical="center"/>
    </xf>
    <xf numFmtId="0" fontId="12" fillId="2" borderId="32" xfId="0" applyFont="1" applyFill="1" applyBorder="1" applyAlignment="1">
      <alignment vertical="top"/>
    </xf>
    <xf numFmtId="0" fontId="0" fillId="2" borderId="32" xfId="0" applyFill="1" applyBorder="1" applyAlignment="1">
      <alignment vertical="top"/>
    </xf>
    <xf numFmtId="0" fontId="1" fillId="2" borderId="32" xfId="0" applyFont="1" applyFill="1" applyBorder="1" applyAlignment="1">
      <alignment horizontal="center" vertical="top"/>
    </xf>
    <xf numFmtId="167" fontId="7" fillId="2" borderId="0" xfId="0" applyNumberFormat="1" applyFont="1" applyFill="1" applyAlignment="1">
      <alignment horizontal="center" vertical="top" wrapText="1"/>
    </xf>
    <xf numFmtId="167" fontId="42" fillId="2" borderId="0" xfId="0" applyNumberFormat="1" applyFont="1" applyFill="1" applyAlignment="1">
      <alignment vertical="top"/>
    </xf>
    <xf numFmtId="0" fontId="6" fillId="0" borderId="33" xfId="0" applyFont="1" applyBorder="1"/>
    <xf numFmtId="0" fontId="6" fillId="0" borderId="34" xfId="0" applyFont="1" applyBorder="1"/>
    <xf numFmtId="167" fontId="16" fillId="0" borderId="14" xfId="0" applyNumberFormat="1" applyFont="1" applyBorder="1" applyAlignment="1">
      <alignment horizontal="center" vertical="top" wrapText="1"/>
    </xf>
    <xf numFmtId="167" fontId="6" fillId="4" borderId="16" xfId="0" applyNumberFormat="1" applyFont="1" applyFill="1" applyBorder="1" applyAlignment="1">
      <alignment horizontal="center" vertical="center"/>
    </xf>
    <xf numFmtId="0" fontId="16" fillId="0" borderId="17" xfId="0" applyFont="1" applyBorder="1" applyAlignment="1">
      <alignment horizontal="center" vertical="center" wrapText="1"/>
    </xf>
    <xf numFmtId="0" fontId="47" fillId="0" borderId="15" xfId="0" applyFont="1" applyBorder="1" applyAlignment="1">
      <alignment horizontal="left" vertical="top" wrapText="1"/>
    </xf>
    <xf numFmtId="0" fontId="32" fillId="2" borderId="37" xfId="0" applyFont="1" applyFill="1" applyBorder="1" applyAlignment="1">
      <alignment horizontal="center" vertical="center"/>
    </xf>
    <xf numFmtId="167" fontId="6" fillId="4" borderId="28" xfId="0" applyNumberFormat="1" applyFont="1" applyFill="1" applyBorder="1" applyAlignment="1">
      <alignment horizontal="center" vertical="center" wrapText="1"/>
    </xf>
    <xf numFmtId="167" fontId="16" fillId="0" borderId="21" xfId="0" applyNumberFormat="1" applyFont="1" applyBorder="1" applyAlignment="1">
      <alignment horizontal="center" vertical="center" wrapText="1"/>
    </xf>
    <xf numFmtId="0" fontId="47" fillId="0" borderId="18" xfId="0" applyFont="1" applyBorder="1" applyAlignment="1">
      <alignment horizontal="left" vertical="top" wrapText="1"/>
    </xf>
    <xf numFmtId="0" fontId="32" fillId="2" borderId="38" xfId="0" applyFont="1" applyFill="1" applyBorder="1" applyAlignment="1">
      <alignment horizontal="center" vertical="center"/>
    </xf>
    <xf numFmtId="167" fontId="6" fillId="4" borderId="31" xfId="0" applyNumberFormat="1" applyFont="1" applyFill="1" applyBorder="1" applyAlignment="1">
      <alignment horizontal="center" vertical="center" wrapText="1"/>
    </xf>
    <xf numFmtId="167" fontId="16" fillId="0" borderId="18" xfId="0" applyNumberFormat="1" applyFont="1" applyBorder="1" applyAlignment="1">
      <alignment horizontal="center" vertical="top" wrapText="1"/>
    </xf>
    <xf numFmtId="167" fontId="17" fillId="2" borderId="32" xfId="0" applyNumberFormat="1" applyFont="1" applyFill="1" applyBorder="1" applyAlignment="1">
      <alignment horizontal="center" vertical="top" wrapText="1"/>
    </xf>
    <xf numFmtId="167" fontId="35" fillId="9" borderId="19" xfId="0" applyNumberFormat="1" applyFont="1" applyFill="1" applyBorder="1" applyAlignment="1">
      <alignment horizontal="left"/>
    </xf>
    <xf numFmtId="0" fontId="0" fillId="9" borderId="19" xfId="0" applyFill="1" applyBorder="1"/>
    <xf numFmtId="167" fontId="35" fillId="9" borderId="19" xfId="0" applyNumberFormat="1" applyFont="1" applyFill="1" applyBorder="1"/>
    <xf numFmtId="167" fontId="35" fillId="9" borderId="19" xfId="0" applyNumberFormat="1" applyFont="1" applyFill="1" applyBorder="1" applyAlignment="1">
      <alignment wrapText="1"/>
    </xf>
    <xf numFmtId="167" fontId="35" fillId="9" borderId="11" xfId="0" applyNumberFormat="1" applyFont="1" applyFill="1" applyBorder="1" applyAlignment="1">
      <alignment horizontal="center" wrapText="1"/>
    </xf>
    <xf numFmtId="0" fontId="22" fillId="3" borderId="11" xfId="0" applyFont="1" applyFill="1" applyBorder="1" applyAlignment="1">
      <alignment horizontal="center" wrapText="1"/>
    </xf>
    <xf numFmtId="9" fontId="16" fillId="8" borderId="15" xfId="0" applyNumberFormat="1" applyFont="1" applyFill="1" applyBorder="1" applyAlignment="1">
      <alignment horizontal="center" vertical="center" wrapText="1"/>
    </xf>
    <xf numFmtId="9" fontId="16" fillId="8" borderId="18" xfId="0" applyNumberFormat="1" applyFont="1" applyFill="1" applyBorder="1" applyAlignment="1">
      <alignment horizontal="center" vertical="center" wrapText="1"/>
    </xf>
    <xf numFmtId="167" fontId="16" fillId="0" borderId="31" xfId="0" applyNumberFormat="1" applyFont="1" applyBorder="1" applyAlignment="1">
      <alignment horizontal="center" vertical="top" wrapText="1"/>
    </xf>
    <xf numFmtId="0" fontId="19" fillId="0" borderId="31" xfId="0" applyFont="1" applyBorder="1" applyAlignment="1">
      <alignment horizontal="left" vertical="top"/>
    </xf>
    <xf numFmtId="0" fontId="6" fillId="10" borderId="13" xfId="0" applyFont="1" applyFill="1" applyBorder="1" applyAlignment="1">
      <alignment vertical="top" wrapText="1"/>
    </xf>
    <xf numFmtId="0" fontId="6" fillId="10" borderId="19" xfId="0" applyFont="1" applyFill="1" applyBorder="1" applyAlignment="1">
      <alignment vertical="top"/>
    </xf>
    <xf numFmtId="0" fontId="16" fillId="10" borderId="19" xfId="0" applyFont="1" applyFill="1" applyBorder="1" applyAlignment="1">
      <alignment horizontal="left" vertical="top"/>
    </xf>
    <xf numFmtId="0" fontId="6" fillId="10" borderId="19" xfId="0" applyFont="1" applyFill="1" applyBorder="1" applyAlignment="1">
      <alignment horizontal="center" vertical="top" wrapText="1"/>
    </xf>
    <xf numFmtId="167" fontId="6" fillId="10" borderId="19" xfId="0" applyNumberFormat="1" applyFont="1" applyFill="1" applyBorder="1" applyAlignment="1">
      <alignment horizontal="center" vertical="top" wrapText="1"/>
    </xf>
    <xf numFmtId="167" fontId="3" fillId="10" borderId="19" xfId="0" applyNumberFormat="1" applyFont="1" applyFill="1" applyBorder="1" applyAlignment="1">
      <alignment horizontal="center" vertical="top" wrapText="1"/>
    </xf>
    <xf numFmtId="167" fontId="31" fillId="10" borderId="11" xfId="0" applyNumberFormat="1" applyFont="1" applyFill="1" applyBorder="1" applyAlignment="1">
      <alignment horizontal="left" vertical="top" wrapText="1"/>
    </xf>
    <xf numFmtId="167" fontId="5" fillId="2" borderId="0" xfId="0" applyNumberFormat="1" applyFont="1" applyFill="1" applyAlignment="1">
      <alignment wrapText="1"/>
    </xf>
    <xf numFmtId="0" fontId="19" fillId="2" borderId="0" xfId="0" applyFont="1" applyFill="1" applyAlignment="1">
      <alignment horizontal="left" vertical="top"/>
    </xf>
    <xf numFmtId="0" fontId="19" fillId="2" borderId="8" xfId="0" applyFont="1" applyFill="1" applyBorder="1" applyAlignment="1">
      <alignment horizontal="left" vertical="top"/>
    </xf>
    <xf numFmtId="49" fontId="17" fillId="2" borderId="32" xfId="0" applyNumberFormat="1" applyFont="1" applyFill="1" applyBorder="1" applyAlignment="1" applyProtection="1">
      <alignment horizontal="left" vertical="top"/>
      <protection locked="0"/>
    </xf>
    <xf numFmtId="0" fontId="16" fillId="0" borderId="18" xfId="0" applyFont="1" applyBorder="1" applyAlignment="1">
      <alignment horizontal="center" vertical="center" wrapText="1"/>
    </xf>
    <xf numFmtId="167" fontId="16" fillId="0" borderId="15" xfId="0" applyNumberFormat="1" applyFont="1" applyBorder="1" applyAlignment="1">
      <alignment horizontal="center" wrapText="1"/>
    </xf>
    <xf numFmtId="167" fontId="6" fillId="4" borderId="15" xfId="0" applyNumberFormat="1" applyFont="1" applyFill="1" applyBorder="1" applyAlignment="1">
      <alignment horizontal="center" wrapText="1"/>
    </xf>
    <xf numFmtId="0" fontId="6" fillId="7" borderId="19" xfId="0" applyFont="1" applyFill="1" applyBorder="1" applyAlignment="1">
      <alignment vertical="top"/>
    </xf>
    <xf numFmtId="167" fontId="6" fillId="7" borderId="29" xfId="0" applyNumberFormat="1" applyFont="1" applyFill="1" applyBorder="1" applyAlignment="1">
      <alignment horizontal="center" vertical="top" wrapText="1"/>
    </xf>
    <xf numFmtId="0" fontId="6" fillId="0" borderId="14" xfId="0" applyFont="1" applyBorder="1" applyAlignment="1">
      <alignment vertical="top" wrapText="1"/>
    </xf>
    <xf numFmtId="167" fontId="6" fillId="4" borderId="18" xfId="0" applyNumberFormat="1" applyFont="1" applyFill="1" applyBorder="1" applyAlignment="1">
      <alignment horizontal="center" vertical="top" wrapText="1"/>
    </xf>
    <xf numFmtId="167" fontId="16" fillId="0" borderId="18" xfId="1" applyNumberFormat="1" applyFont="1" applyFill="1" applyBorder="1" applyAlignment="1">
      <alignment horizontal="center" vertical="top"/>
    </xf>
    <xf numFmtId="0" fontId="0" fillId="11" borderId="0" xfId="0" applyFill="1"/>
    <xf numFmtId="0" fontId="0" fillId="2" borderId="8" xfId="0" applyFill="1" applyBorder="1" applyAlignment="1">
      <alignment vertical="top" wrapText="1"/>
    </xf>
    <xf numFmtId="0" fontId="0" fillId="2" borderId="8" xfId="0" applyFill="1" applyBorder="1" applyAlignment="1">
      <alignment horizontal="right" vertical="top"/>
    </xf>
    <xf numFmtId="167" fontId="42" fillId="2" borderId="8" xfId="0" applyNumberFormat="1" applyFont="1" applyFill="1" applyBorder="1" applyAlignment="1">
      <alignment vertical="top" shrinkToFit="1"/>
    </xf>
    <xf numFmtId="0" fontId="6" fillId="5" borderId="14" xfId="0" applyFont="1" applyFill="1" applyBorder="1" applyAlignment="1" applyProtection="1">
      <alignment horizontal="center" vertical="center" wrapText="1"/>
      <protection locked="0"/>
    </xf>
    <xf numFmtId="0" fontId="28" fillId="0" borderId="26" xfId="0" applyFont="1" applyBorder="1" applyAlignment="1">
      <alignment horizontal="left" vertical="top" wrapText="1"/>
    </xf>
    <xf numFmtId="167" fontId="5" fillId="7" borderId="29" xfId="0" applyNumberFormat="1" applyFont="1" applyFill="1" applyBorder="1" applyAlignment="1">
      <alignment horizontal="left" vertical="center" wrapText="1"/>
    </xf>
    <xf numFmtId="0" fontId="6" fillId="7" borderId="29" xfId="0" applyFont="1" applyFill="1" applyBorder="1" applyAlignment="1">
      <alignment horizontal="left" vertical="center"/>
    </xf>
    <xf numFmtId="167" fontId="16" fillId="0" borderId="18" xfId="0" applyNumberFormat="1" applyFont="1" applyBorder="1" applyAlignment="1">
      <alignment horizontal="center" vertical="center" wrapText="1"/>
    </xf>
    <xf numFmtId="167" fontId="16" fillId="0" borderId="15" xfId="1" applyNumberFormat="1" applyFont="1" applyFill="1" applyBorder="1" applyAlignment="1">
      <alignment horizontal="center" vertical="center"/>
    </xf>
    <xf numFmtId="167" fontId="16" fillId="0" borderId="14" xfId="3" applyNumberFormat="1" applyFont="1" applyFill="1" applyBorder="1" applyAlignment="1" applyProtection="1">
      <alignment horizontal="center" vertical="center" wrapText="1"/>
      <protection locked="0"/>
    </xf>
    <xf numFmtId="167" fontId="6" fillId="7" borderId="32" xfId="0" applyNumberFormat="1" applyFont="1" applyFill="1" applyBorder="1" applyAlignment="1">
      <alignment horizontal="center" vertical="top" wrapText="1"/>
    </xf>
    <xf numFmtId="167" fontId="6" fillId="4" borderId="14" xfId="0" applyNumberFormat="1" applyFont="1" applyFill="1" applyBorder="1" applyAlignment="1">
      <alignment horizontal="center" vertical="top" wrapText="1"/>
    </xf>
    <xf numFmtId="167" fontId="6" fillId="7" borderId="19" xfId="0" applyNumberFormat="1" applyFont="1" applyFill="1" applyBorder="1" applyAlignment="1" applyProtection="1">
      <alignment horizontal="center" vertical="top" wrapText="1"/>
      <protection hidden="1"/>
    </xf>
    <xf numFmtId="167" fontId="16" fillId="0" borderId="14" xfId="0" applyNumberFormat="1" applyFont="1" applyBorder="1" applyAlignment="1" applyProtection="1">
      <alignment horizontal="center" vertical="top" wrapText="1"/>
      <protection locked="0"/>
    </xf>
    <xf numFmtId="167" fontId="16" fillId="0" borderId="15" xfId="0" applyNumberFormat="1" applyFont="1" applyBorder="1" applyAlignment="1" applyProtection="1">
      <alignment horizontal="center" vertical="top" wrapText="1"/>
      <protection locked="0"/>
    </xf>
    <xf numFmtId="0" fontId="28" fillId="0" borderId="15" xfId="0" applyFont="1" applyBorder="1" applyAlignment="1" applyProtection="1">
      <alignment horizontal="left" vertical="top" wrapText="1"/>
      <protection locked="0"/>
    </xf>
    <xf numFmtId="167" fontId="16" fillId="0" borderId="18" xfId="1" applyNumberFormat="1" applyFont="1" applyFill="1" applyBorder="1" applyAlignment="1" applyProtection="1">
      <alignment horizontal="center" vertical="top"/>
      <protection locked="0"/>
    </xf>
    <xf numFmtId="0" fontId="28" fillId="0" borderId="18" xfId="0" applyFont="1" applyBorder="1" applyAlignment="1" applyProtection="1">
      <alignment horizontal="left" vertical="top" wrapText="1"/>
      <protection locked="0"/>
    </xf>
    <xf numFmtId="0" fontId="6" fillId="7" borderId="13" xfId="0" applyFont="1" applyFill="1" applyBorder="1" applyAlignment="1" applyProtection="1">
      <alignment vertical="top" wrapText="1"/>
      <protection locked="0"/>
    </xf>
    <xf numFmtId="0" fontId="6" fillId="7" borderId="19" xfId="0" applyFont="1" applyFill="1" applyBorder="1" applyAlignment="1" applyProtection="1">
      <alignment vertical="top" wrapText="1"/>
      <protection locked="0"/>
    </xf>
    <xf numFmtId="0" fontId="6" fillId="7" borderId="19" xfId="0" applyFont="1" applyFill="1" applyBorder="1" applyAlignment="1" applyProtection="1">
      <alignment horizontal="center" vertical="top" wrapText="1"/>
      <protection locked="0"/>
    </xf>
    <xf numFmtId="167" fontId="6" fillId="7" borderId="19" xfId="0" applyNumberFormat="1" applyFont="1" applyFill="1" applyBorder="1" applyAlignment="1" applyProtection="1">
      <alignment horizontal="center" vertical="top" wrapText="1"/>
      <protection locked="0"/>
    </xf>
    <xf numFmtId="167" fontId="3" fillId="7" borderId="19" xfId="0" applyNumberFormat="1" applyFont="1" applyFill="1" applyBorder="1" applyAlignment="1" applyProtection="1">
      <alignment horizontal="center" vertical="top" wrapText="1"/>
      <protection locked="0"/>
    </xf>
    <xf numFmtId="0" fontId="16" fillId="7" borderId="19" xfId="0" applyFont="1" applyFill="1" applyBorder="1" applyAlignment="1" applyProtection="1">
      <alignment vertical="top" wrapText="1"/>
      <protection locked="0"/>
    </xf>
    <xf numFmtId="0" fontId="16" fillId="7" borderId="19" xfId="0" applyFont="1" applyFill="1" applyBorder="1" applyAlignment="1" applyProtection="1">
      <alignment vertical="top"/>
      <protection locked="0"/>
    </xf>
    <xf numFmtId="0" fontId="0" fillId="2" borderId="0" xfId="0" applyFill="1" applyAlignment="1" applyProtection="1">
      <alignment horizontal="left" vertical="top"/>
      <protection locked="0"/>
    </xf>
    <xf numFmtId="0" fontId="6" fillId="0" borderId="14" xfId="0" applyFont="1" applyBorder="1" applyAlignment="1" applyProtection="1">
      <alignment horizontal="left" vertical="top" wrapText="1"/>
      <protection locked="0"/>
    </xf>
    <xf numFmtId="0" fontId="6" fillId="0" borderId="15" xfId="0" applyFont="1" applyBorder="1" applyAlignment="1" applyProtection="1">
      <alignment horizontal="left" vertical="top" wrapText="1"/>
      <protection locked="0"/>
    </xf>
    <xf numFmtId="0" fontId="6" fillId="0" borderId="18" xfId="0" applyFont="1" applyBorder="1" applyAlignment="1" applyProtection="1">
      <alignment horizontal="left" vertical="top" wrapText="1"/>
      <protection locked="0"/>
    </xf>
    <xf numFmtId="0" fontId="28" fillId="0" borderId="14" xfId="0" applyFont="1" applyBorder="1" applyAlignment="1" applyProtection="1">
      <alignment horizontal="left" vertical="top" wrapText="1"/>
      <protection locked="0"/>
    </xf>
    <xf numFmtId="167" fontId="3" fillId="7" borderId="32" xfId="0" applyNumberFormat="1" applyFont="1" applyFill="1" applyBorder="1" applyAlignment="1" applyProtection="1">
      <alignment horizontal="center" vertical="top" wrapText="1"/>
      <protection locked="0"/>
    </xf>
    <xf numFmtId="167" fontId="5" fillId="7" borderId="32" xfId="0" applyNumberFormat="1" applyFont="1" applyFill="1" applyBorder="1" applyAlignment="1">
      <alignment horizontal="center" wrapText="1"/>
    </xf>
    <xf numFmtId="167" fontId="16" fillId="0" borderId="14" xfId="1" applyNumberFormat="1" applyFont="1" applyFill="1" applyBorder="1" applyAlignment="1">
      <alignment horizontal="center" vertical="center" wrapText="1"/>
    </xf>
    <xf numFmtId="0" fontId="6" fillId="0" borderId="14" xfId="0" applyFont="1" applyBorder="1" applyAlignment="1">
      <alignment horizontal="center" vertical="top" wrapText="1"/>
    </xf>
    <xf numFmtId="0" fontId="6" fillId="0" borderId="15" xfId="0" applyFont="1" applyBorder="1" applyAlignment="1">
      <alignment horizontal="center" vertical="top" wrapText="1"/>
    </xf>
    <xf numFmtId="0" fontId="6" fillId="0" borderId="18" xfId="0" applyFont="1" applyBorder="1" applyAlignment="1">
      <alignment horizontal="center" vertical="top" wrapText="1"/>
    </xf>
    <xf numFmtId="167" fontId="6" fillId="4" borderId="14" xfId="0" applyNumberFormat="1" applyFont="1" applyFill="1" applyBorder="1" applyAlignment="1">
      <alignment horizontal="center"/>
    </xf>
    <xf numFmtId="167" fontId="6" fillId="4" borderId="18" xfId="0" applyNumberFormat="1" applyFont="1" applyFill="1" applyBorder="1" applyAlignment="1">
      <alignment horizontal="center" wrapText="1"/>
    </xf>
    <xf numFmtId="0" fontId="6" fillId="0" borderId="14" xfId="0" applyFont="1" applyBorder="1" applyAlignment="1" applyProtection="1">
      <alignment horizontal="center" vertical="center" wrapText="1"/>
      <protection locked="0"/>
    </xf>
    <xf numFmtId="0" fontId="32" fillId="4" borderId="14" xfId="0" applyFont="1" applyFill="1" applyBorder="1" applyAlignment="1" applyProtection="1">
      <alignment horizontal="center" vertical="center"/>
      <protection locked="0"/>
    </xf>
    <xf numFmtId="0" fontId="6" fillId="0" borderId="15" xfId="0" applyFont="1" applyBorder="1" applyAlignment="1" applyProtection="1">
      <alignment horizontal="center" vertical="center" wrapText="1"/>
      <protection locked="0"/>
    </xf>
    <xf numFmtId="0" fontId="6" fillId="0" borderId="18" xfId="0" applyFont="1" applyBorder="1" applyAlignment="1" applyProtection="1">
      <alignment horizontal="center" vertical="center" wrapText="1"/>
      <protection locked="0"/>
    </xf>
    <xf numFmtId="0" fontId="2" fillId="2" borderId="8" xfId="0" applyFont="1" applyFill="1" applyBorder="1" applyAlignment="1">
      <alignment horizontal="right" vertical="top"/>
    </xf>
    <xf numFmtId="167" fontId="3" fillId="7" borderId="29" xfId="0" applyNumberFormat="1" applyFont="1" applyFill="1" applyBorder="1" applyAlignment="1">
      <alignment horizontal="center" vertical="center" wrapText="1"/>
    </xf>
    <xf numFmtId="167" fontId="5" fillId="7" borderId="29" xfId="0" applyNumberFormat="1" applyFont="1" applyFill="1" applyBorder="1" applyAlignment="1">
      <alignment horizontal="center" wrapText="1"/>
    </xf>
    <xf numFmtId="167" fontId="3" fillId="7" borderId="32" xfId="0" applyNumberFormat="1" applyFont="1" applyFill="1" applyBorder="1" applyAlignment="1">
      <alignment horizontal="center" vertical="top" wrapText="1"/>
    </xf>
    <xf numFmtId="0" fontId="6" fillId="7" borderId="29" xfId="0" applyFont="1" applyFill="1" applyBorder="1" applyAlignment="1">
      <alignment horizontal="left" wrapText="1"/>
    </xf>
    <xf numFmtId="0" fontId="16" fillId="7" borderId="29" xfId="0" applyFont="1" applyFill="1" applyBorder="1"/>
    <xf numFmtId="0" fontId="16" fillId="7" borderId="29" xfId="0" applyFont="1" applyFill="1" applyBorder="1" applyAlignment="1">
      <alignment horizontal="center"/>
    </xf>
    <xf numFmtId="0" fontId="6" fillId="7" borderId="29" xfId="0" applyFont="1" applyFill="1" applyBorder="1" applyAlignment="1">
      <alignment vertical="top" wrapText="1"/>
    </xf>
    <xf numFmtId="0" fontId="16" fillId="7" borderId="29" xfId="0" applyFont="1" applyFill="1" applyBorder="1" applyAlignment="1">
      <alignment vertical="top"/>
    </xf>
    <xf numFmtId="0" fontId="6" fillId="7" borderId="29" xfId="0" applyFont="1" applyFill="1" applyBorder="1" applyAlignment="1">
      <alignment horizontal="center" vertical="top" wrapText="1"/>
    </xf>
    <xf numFmtId="0" fontId="6" fillId="7" borderId="29" xfId="0" applyFont="1" applyFill="1" applyBorder="1" applyAlignment="1">
      <alignment horizontal="center" wrapText="1"/>
    </xf>
    <xf numFmtId="167" fontId="6" fillId="7" borderId="29" xfId="0" applyNumberFormat="1" applyFont="1" applyFill="1" applyBorder="1" applyAlignment="1">
      <alignment horizontal="center" wrapText="1"/>
    </xf>
    <xf numFmtId="0" fontId="16" fillId="7" borderId="29" xfId="0" applyFont="1" applyFill="1" applyBorder="1" applyAlignment="1">
      <alignment vertical="center"/>
    </xf>
    <xf numFmtId="0" fontId="6" fillId="7" borderId="29" xfId="0" applyFont="1" applyFill="1" applyBorder="1" applyAlignment="1">
      <alignment horizontal="center" vertical="center" wrapText="1"/>
    </xf>
    <xf numFmtId="167" fontId="6" fillId="7" borderId="29" xfId="0" applyNumberFormat="1" applyFont="1" applyFill="1" applyBorder="1" applyAlignment="1">
      <alignment horizontal="center" vertical="center" wrapText="1"/>
    </xf>
    <xf numFmtId="0" fontId="32" fillId="4" borderId="14" xfId="0" applyFont="1" applyFill="1" applyBorder="1" applyAlignment="1">
      <alignment horizontal="center" vertical="top"/>
    </xf>
    <xf numFmtId="0" fontId="32" fillId="4" borderId="15" xfId="0" applyFont="1" applyFill="1" applyBorder="1" applyAlignment="1">
      <alignment horizontal="center" vertical="top"/>
    </xf>
    <xf numFmtId="0" fontId="32" fillId="4" borderId="18" xfId="0" applyFont="1" applyFill="1" applyBorder="1" applyAlignment="1">
      <alignment horizontal="center" vertical="top"/>
    </xf>
    <xf numFmtId="167" fontId="6" fillId="4" borderId="15" xfId="0" applyNumberFormat="1" applyFont="1" applyFill="1" applyBorder="1" applyAlignment="1">
      <alignment horizontal="left" vertical="center" indent="2"/>
    </xf>
    <xf numFmtId="0" fontId="6" fillId="0" borderId="39" xfId="0" applyFont="1" applyBorder="1" applyAlignment="1">
      <alignment horizontal="left" vertical="top" wrapText="1"/>
    </xf>
    <xf numFmtId="167" fontId="16" fillId="6" borderId="39" xfId="0" applyNumberFormat="1" applyFont="1" applyFill="1" applyBorder="1" applyAlignment="1">
      <alignment horizontal="center" vertical="center" wrapText="1"/>
    </xf>
    <xf numFmtId="0" fontId="52" fillId="3" borderId="12" xfId="0" applyFont="1" applyFill="1" applyBorder="1" applyAlignment="1">
      <alignment horizontal="center" vertical="top" wrapText="1"/>
    </xf>
    <xf numFmtId="0" fontId="6" fillId="7" borderId="10" xfId="0" applyFont="1" applyFill="1" applyBorder="1" applyAlignment="1">
      <alignment horizontal="left" vertical="top" wrapText="1"/>
    </xf>
    <xf numFmtId="0" fontId="6" fillId="0" borderId="30" xfId="0" applyFont="1" applyBorder="1" applyAlignment="1">
      <alignment horizontal="left" vertical="top" wrapText="1"/>
    </xf>
    <xf numFmtId="0" fontId="47" fillId="0" borderId="30" xfId="0" applyFont="1" applyBorder="1" applyAlignment="1">
      <alignment horizontal="left" vertical="top" wrapText="1"/>
    </xf>
    <xf numFmtId="0" fontId="6" fillId="5" borderId="21" xfId="0" applyFont="1" applyFill="1" applyBorder="1" applyAlignment="1" applyProtection="1">
      <alignment horizontal="center" vertical="center" wrapText="1"/>
      <protection locked="0"/>
    </xf>
    <xf numFmtId="0" fontId="32" fillId="0" borderId="21" xfId="0" applyFont="1" applyBorder="1" applyAlignment="1">
      <alignment horizontal="center" vertical="center"/>
    </xf>
    <xf numFmtId="0" fontId="22" fillId="3" borderId="40" xfId="0" applyFont="1" applyFill="1" applyBorder="1" applyAlignment="1">
      <alignment horizontal="center" wrapText="1"/>
    </xf>
    <xf numFmtId="0" fontId="0" fillId="0" borderId="0" xfId="0" applyAlignment="1">
      <alignment vertical="top"/>
    </xf>
    <xf numFmtId="0" fontId="0" fillId="0" borderId="8" xfId="0" applyBorder="1"/>
    <xf numFmtId="0" fontId="47" fillId="0" borderId="37" xfId="0" applyFont="1" applyBorder="1" applyAlignment="1">
      <alignment horizontal="left" vertical="top" wrapText="1"/>
    </xf>
    <xf numFmtId="0" fontId="32" fillId="0" borderId="28" xfId="0" applyFont="1" applyBorder="1" applyAlignment="1">
      <alignment horizontal="center" vertical="center"/>
    </xf>
    <xf numFmtId="0" fontId="22" fillId="3" borderId="10" xfId="0" applyFont="1" applyFill="1" applyBorder="1" applyAlignment="1">
      <alignment horizontal="center" wrapText="1"/>
    </xf>
    <xf numFmtId="167" fontId="22" fillId="3" borderId="13" xfId="0" applyNumberFormat="1" applyFont="1" applyFill="1" applyBorder="1" applyAlignment="1">
      <alignment horizontal="center" wrapText="1"/>
    </xf>
    <xf numFmtId="167" fontId="22" fillId="3" borderId="10" xfId="0" applyNumberFormat="1" applyFont="1" applyFill="1" applyBorder="1" applyAlignment="1">
      <alignment horizontal="center" wrapText="1"/>
    </xf>
    <xf numFmtId="167" fontId="22" fillId="3" borderId="12" xfId="0" applyNumberFormat="1" applyFont="1" applyFill="1" applyBorder="1" applyAlignment="1">
      <alignment horizontal="center" wrapText="1"/>
    </xf>
    <xf numFmtId="0" fontId="32" fillId="4" borderId="15" xfId="0" applyFont="1" applyFill="1" applyBorder="1" applyAlignment="1">
      <alignment horizontal="center"/>
    </xf>
    <xf numFmtId="167" fontId="16" fillId="6" borderId="18" xfId="0" applyNumberFormat="1" applyFont="1" applyFill="1" applyBorder="1" applyAlignment="1">
      <alignment horizontal="center" vertical="center" wrapText="1"/>
    </xf>
    <xf numFmtId="0" fontId="17" fillId="0" borderId="15" xfId="0" applyFont="1" applyBorder="1" applyAlignment="1">
      <alignment horizontal="center" vertical="center" wrapText="1"/>
    </xf>
    <xf numFmtId="165" fontId="6" fillId="4" borderId="15" xfId="0" applyNumberFormat="1" applyFont="1" applyFill="1" applyBorder="1" applyAlignment="1">
      <alignment horizontal="center" vertical="center"/>
    </xf>
    <xf numFmtId="167" fontId="22" fillId="3" borderId="41" xfId="0" applyNumberFormat="1" applyFont="1" applyFill="1" applyBorder="1" applyAlignment="1">
      <alignment horizontal="center" wrapText="1"/>
    </xf>
    <xf numFmtId="0" fontId="6" fillId="0" borderId="22" xfId="0" applyFont="1" applyBorder="1" applyAlignment="1">
      <alignment horizontal="left" vertical="top" wrapText="1"/>
    </xf>
    <xf numFmtId="0" fontId="16" fillId="0" borderId="23" xfId="0" applyFont="1" applyBorder="1" applyAlignment="1" applyProtection="1">
      <alignment horizontal="center" vertical="center" wrapText="1"/>
      <protection locked="0"/>
    </xf>
    <xf numFmtId="167" fontId="16" fillId="6" borderId="22" xfId="0" applyNumberFormat="1" applyFont="1" applyFill="1" applyBorder="1" applyAlignment="1">
      <alignment horizontal="center" vertical="center" wrapText="1"/>
    </xf>
    <xf numFmtId="167" fontId="16" fillId="0" borderId="23" xfId="0" applyNumberFormat="1" applyFont="1" applyBorder="1" applyAlignment="1" applyProtection="1">
      <alignment horizontal="center" vertical="center" wrapText="1"/>
      <protection locked="0"/>
    </xf>
    <xf numFmtId="0" fontId="6" fillId="7" borderId="11" xfId="0" applyFont="1" applyFill="1" applyBorder="1" applyAlignment="1">
      <alignment horizontal="left"/>
    </xf>
    <xf numFmtId="49" fontId="56" fillId="2" borderId="0" xfId="0" applyNumberFormat="1" applyFont="1" applyFill="1" applyAlignment="1" applyProtection="1">
      <alignment horizontal="left" vertical="top"/>
      <protection locked="0"/>
    </xf>
    <xf numFmtId="0" fontId="58" fillId="2" borderId="0" xfId="0" applyFont="1" applyFill="1" applyAlignment="1">
      <alignment horizontal="left" vertical="top"/>
    </xf>
    <xf numFmtId="0" fontId="5" fillId="2" borderId="0" xfId="0" applyFont="1" applyFill="1" applyAlignment="1">
      <alignment vertical="top"/>
    </xf>
    <xf numFmtId="0" fontId="6" fillId="7" borderId="29" xfId="0" applyFont="1" applyFill="1" applyBorder="1" applyAlignment="1">
      <alignment horizontal="justify" wrapText="1"/>
    </xf>
    <xf numFmtId="0" fontId="6" fillId="5" borderId="23" xfId="0" applyFont="1" applyFill="1" applyBorder="1" applyAlignment="1" applyProtection="1">
      <alignment horizontal="center" vertical="center" wrapText="1"/>
      <protection locked="0"/>
    </xf>
    <xf numFmtId="167" fontId="22" fillId="3" borderId="40" xfId="0" applyNumberFormat="1" applyFont="1" applyFill="1" applyBorder="1" applyAlignment="1">
      <alignment horizontal="center" vertical="top" wrapText="1"/>
    </xf>
    <xf numFmtId="0" fontId="22" fillId="3" borderId="40" xfId="0" applyFont="1" applyFill="1" applyBorder="1" applyAlignment="1">
      <alignment horizontal="center" vertical="top" wrapText="1"/>
    </xf>
    <xf numFmtId="0" fontId="17" fillId="2" borderId="0" xfId="0" applyFont="1" applyFill="1" applyAlignment="1" applyProtection="1">
      <alignment vertical="top" readingOrder="1"/>
      <protection locked="0"/>
    </xf>
    <xf numFmtId="0" fontId="22" fillId="3" borderId="29" xfId="0" applyFont="1" applyFill="1" applyBorder="1" applyAlignment="1">
      <alignment horizontal="center" wrapText="1"/>
    </xf>
    <xf numFmtId="0" fontId="22" fillId="3" borderId="29" xfId="0" applyFont="1" applyFill="1" applyBorder="1" applyAlignment="1">
      <alignment horizontal="center" vertical="top" wrapText="1"/>
    </xf>
    <xf numFmtId="167" fontId="22" fillId="3" borderId="29" xfId="0" applyNumberFormat="1" applyFont="1" applyFill="1" applyBorder="1" applyAlignment="1">
      <alignment horizontal="center" wrapText="1"/>
    </xf>
    <xf numFmtId="167" fontId="22" fillId="3" borderId="29" xfId="0" applyNumberFormat="1" applyFont="1" applyFill="1" applyBorder="1" applyAlignment="1">
      <alignment horizontal="center" vertical="top" wrapText="1"/>
    </xf>
    <xf numFmtId="0" fontId="16" fillId="0" borderId="22" xfId="0" applyFont="1" applyBorder="1" applyAlignment="1" applyProtection="1">
      <alignment horizontal="center" vertical="center" wrapText="1"/>
      <protection locked="0"/>
    </xf>
    <xf numFmtId="0" fontId="6" fillId="5" borderId="22" xfId="0" applyFont="1" applyFill="1" applyBorder="1" applyAlignment="1" applyProtection="1">
      <alignment horizontal="center" vertical="center" wrapText="1"/>
      <protection locked="0"/>
    </xf>
    <xf numFmtId="167" fontId="22" fillId="3" borderId="41" xfId="0" applyNumberFormat="1" applyFont="1" applyFill="1" applyBorder="1" applyAlignment="1">
      <alignment horizontal="center" vertical="top" wrapText="1"/>
    </xf>
    <xf numFmtId="167" fontId="42" fillId="2" borderId="0" xfId="0" applyNumberFormat="1" applyFont="1" applyFill="1" applyAlignment="1">
      <alignment horizontal="center" vertical="top"/>
    </xf>
    <xf numFmtId="167" fontId="16" fillId="0" borderId="16" xfId="0" applyNumberFormat="1" applyFont="1" applyBorder="1" applyAlignment="1">
      <alignment horizontal="center" vertical="center" wrapText="1"/>
    </xf>
    <xf numFmtId="0" fontId="32" fillId="9" borderId="37" xfId="0" applyFont="1" applyFill="1" applyBorder="1" applyAlignment="1">
      <alignment horizontal="center" vertical="center"/>
    </xf>
    <xf numFmtId="0" fontId="32" fillId="9" borderId="38" xfId="0" applyFont="1" applyFill="1" applyBorder="1" applyAlignment="1">
      <alignment horizontal="center" vertical="center"/>
    </xf>
    <xf numFmtId="167" fontId="22" fillId="3" borderId="12" xfId="0" applyNumberFormat="1" applyFont="1" applyFill="1" applyBorder="1" applyAlignment="1">
      <alignment horizontal="justify" wrapText="1"/>
    </xf>
    <xf numFmtId="0" fontId="6" fillId="2" borderId="0" xfId="0" applyFont="1" applyFill="1" applyAlignment="1">
      <alignment horizontal="justify" wrapText="1"/>
    </xf>
    <xf numFmtId="0" fontId="22" fillId="3" borderId="40" xfId="0" applyFont="1" applyFill="1" applyBorder="1" applyAlignment="1">
      <alignment horizontal="justify" wrapText="1"/>
    </xf>
    <xf numFmtId="0" fontId="22" fillId="3" borderId="12" xfId="0" applyFont="1" applyFill="1" applyBorder="1" applyAlignment="1">
      <alignment horizontal="center" wrapText="1"/>
    </xf>
    <xf numFmtId="0" fontId="19" fillId="0" borderId="18" xfId="0" applyFont="1" applyBorder="1" applyAlignment="1">
      <alignment horizontal="center" vertical="center"/>
    </xf>
    <xf numFmtId="0" fontId="17" fillId="2" borderId="0" xfId="0" applyFont="1" applyFill="1" applyAlignment="1">
      <alignment horizontal="justify" wrapText="1"/>
    </xf>
    <xf numFmtId="0" fontId="17" fillId="2" borderId="0" xfId="0" applyFont="1" applyFill="1" applyAlignment="1">
      <alignment horizontal="justify"/>
    </xf>
    <xf numFmtId="0" fontId="16" fillId="2" borderId="0" xfId="0" applyFont="1" applyFill="1" applyAlignment="1">
      <alignment horizontal="left"/>
    </xf>
    <xf numFmtId="167" fontId="3" fillId="2" borderId="0" xfId="0" applyNumberFormat="1" applyFont="1" applyFill="1" applyAlignment="1">
      <alignment horizontal="center" wrapText="1"/>
    </xf>
    <xf numFmtId="0" fontId="0" fillId="2" borderId="8" xfId="0" applyFill="1" applyBorder="1" applyAlignment="1">
      <alignment horizontal="justify"/>
    </xf>
    <xf numFmtId="0" fontId="28" fillId="2" borderId="8" xfId="0" applyFont="1" applyFill="1" applyBorder="1" applyAlignment="1">
      <alignment horizontal="justify" wrapText="1"/>
    </xf>
    <xf numFmtId="0" fontId="0" fillId="2" borderId="0" xfId="0" applyFill="1" applyAlignment="1">
      <alignment horizontal="justify"/>
    </xf>
    <xf numFmtId="0" fontId="28" fillId="2" borderId="0" xfId="0" applyFont="1" applyFill="1" applyAlignment="1">
      <alignment horizontal="justify" wrapText="1"/>
    </xf>
    <xf numFmtId="0" fontId="33" fillId="9" borderId="13" xfId="0" applyFont="1" applyFill="1" applyBorder="1" applyAlignment="1">
      <alignment wrapText="1"/>
    </xf>
    <xf numFmtId="167" fontId="34" fillId="9" borderId="19" xfId="0" applyNumberFormat="1" applyFont="1" applyFill="1" applyBorder="1" applyAlignment="1">
      <alignment wrapText="1"/>
    </xf>
    <xf numFmtId="0" fontId="16" fillId="0" borderId="42" xfId="0" applyFont="1" applyBorder="1" applyAlignment="1" applyProtection="1">
      <alignment horizontal="center" vertical="center" wrapText="1"/>
      <protection locked="0"/>
    </xf>
    <xf numFmtId="167" fontId="6" fillId="4" borderId="23" xfId="0" applyNumberFormat="1" applyFont="1" applyFill="1" applyBorder="1" applyAlignment="1" applyProtection="1">
      <alignment horizontal="center" vertical="center" wrapText="1"/>
      <protection locked="0"/>
    </xf>
    <xf numFmtId="0" fontId="28" fillId="0" borderId="22" xfId="0" applyFont="1" applyBorder="1" applyAlignment="1">
      <alignment horizontal="left" vertical="top" wrapText="1"/>
    </xf>
    <xf numFmtId="0" fontId="6" fillId="0" borderId="28" xfId="0" applyFont="1" applyBorder="1" applyAlignment="1">
      <alignment vertical="top" wrapText="1"/>
    </xf>
    <xf numFmtId="0" fontId="6" fillId="0" borderId="28" xfId="0" applyFont="1" applyBorder="1" applyAlignment="1" applyProtection="1">
      <alignment horizontal="center" vertical="center" wrapText="1"/>
      <protection locked="0"/>
    </xf>
    <xf numFmtId="0" fontId="32" fillId="4" borderId="23" xfId="0" applyFont="1" applyFill="1" applyBorder="1" applyAlignment="1" applyProtection="1">
      <alignment horizontal="center" vertical="center"/>
      <protection locked="0"/>
    </xf>
    <xf numFmtId="0" fontId="6" fillId="0" borderId="2" xfId="0" applyFont="1" applyBorder="1" applyAlignment="1" applyProtection="1">
      <alignment horizontal="center" vertical="center" wrapText="1"/>
      <protection locked="0"/>
    </xf>
    <xf numFmtId="0" fontId="28" fillId="0" borderId="23" xfId="0" applyFont="1" applyBorder="1" applyAlignment="1">
      <alignment wrapText="1"/>
    </xf>
    <xf numFmtId="9" fontId="6" fillId="8" borderId="23" xfId="0" applyNumberFormat="1" applyFont="1" applyFill="1" applyBorder="1" applyAlignment="1">
      <alignment horizontal="center" vertical="center" wrapText="1"/>
    </xf>
    <xf numFmtId="167" fontId="31" fillId="7" borderId="19" xfId="0" applyNumberFormat="1" applyFont="1" applyFill="1" applyBorder="1" applyAlignment="1">
      <alignment horizontal="left" vertical="top" wrapText="1"/>
    </xf>
    <xf numFmtId="0" fontId="16" fillId="7" borderId="29" xfId="0" applyFont="1" applyFill="1" applyBorder="1" applyAlignment="1">
      <alignment horizontal="left"/>
    </xf>
    <xf numFmtId="0" fontId="6" fillId="7" borderId="19" xfId="0" applyFont="1" applyFill="1" applyBorder="1" applyAlignment="1">
      <alignment horizontal="justify"/>
    </xf>
    <xf numFmtId="0" fontId="16" fillId="8" borderId="18" xfId="0" applyFont="1" applyFill="1" applyBorder="1" applyAlignment="1">
      <alignment horizontal="center" vertical="center" wrapText="1"/>
    </xf>
    <xf numFmtId="0" fontId="19" fillId="0" borderId="15" xfId="0" applyFont="1" applyBorder="1" applyAlignment="1">
      <alignment horizontal="center" vertical="center"/>
    </xf>
    <xf numFmtId="0" fontId="6" fillId="0" borderId="37" xfId="0" applyFont="1" applyBorder="1" applyAlignment="1">
      <alignment horizontal="left" vertical="top" wrapText="1"/>
    </xf>
    <xf numFmtId="0" fontId="16" fillId="0" borderId="23" xfId="0" applyFont="1" applyBorder="1" applyAlignment="1">
      <alignment horizontal="center" vertical="center" wrapText="1"/>
    </xf>
    <xf numFmtId="9" fontId="16" fillId="8" borderId="23" xfId="0" applyNumberFormat="1" applyFont="1" applyFill="1" applyBorder="1" applyAlignment="1">
      <alignment horizontal="center" vertical="center" wrapText="1"/>
    </xf>
    <xf numFmtId="0" fontId="19" fillId="0" borderId="23" xfId="0" applyFont="1" applyBorder="1" applyAlignment="1">
      <alignment horizontal="center" vertical="center"/>
    </xf>
    <xf numFmtId="0" fontId="16" fillId="8" borderId="23" xfId="0" applyFont="1" applyFill="1" applyBorder="1" applyAlignment="1">
      <alignment horizontal="center" vertical="center" wrapText="1"/>
    </xf>
    <xf numFmtId="0" fontId="33" fillId="9" borderId="43" xfId="0" applyFont="1" applyFill="1" applyBorder="1" applyAlignment="1">
      <alignment wrapText="1"/>
    </xf>
    <xf numFmtId="167" fontId="34" fillId="9" borderId="32" xfId="0" applyNumberFormat="1" applyFont="1" applyFill="1" applyBorder="1" applyAlignment="1">
      <alignment wrapText="1"/>
    </xf>
    <xf numFmtId="0" fontId="6" fillId="0" borderId="24" xfId="0" applyFont="1" applyBorder="1" applyAlignment="1">
      <alignment horizontal="left" vertical="top" wrapText="1"/>
    </xf>
    <xf numFmtId="0" fontId="16" fillId="7" borderId="19" xfId="0" applyFont="1" applyFill="1" applyBorder="1" applyAlignment="1">
      <alignment horizontal="center" vertical="center"/>
    </xf>
    <xf numFmtId="167" fontId="5" fillId="7" borderId="19" xfId="0" applyNumberFormat="1" applyFont="1" applyFill="1" applyBorder="1" applyAlignment="1">
      <alignment horizontal="center" vertical="center" wrapText="1"/>
    </xf>
    <xf numFmtId="0" fontId="5" fillId="2" borderId="0" xfId="0" applyFont="1" applyFill="1" applyAlignment="1">
      <alignment horizontal="right"/>
    </xf>
    <xf numFmtId="0" fontId="62" fillId="2" borderId="0" xfId="0" applyFont="1" applyFill="1"/>
    <xf numFmtId="0" fontId="64" fillId="2" borderId="0" xfId="0" applyFont="1" applyFill="1"/>
    <xf numFmtId="0" fontId="65" fillId="2" borderId="0" xfId="0" applyFont="1" applyFill="1"/>
    <xf numFmtId="0" fontId="67" fillId="2" borderId="0" xfId="0" applyFont="1" applyFill="1"/>
    <xf numFmtId="0" fontId="66" fillId="2" borderId="0" xfId="0" applyFont="1" applyFill="1" applyAlignment="1">
      <alignment vertical="center" wrapText="1"/>
    </xf>
    <xf numFmtId="0" fontId="66" fillId="0" borderId="0" xfId="0" applyFont="1" applyAlignment="1">
      <alignment vertical="center" wrapText="1"/>
    </xf>
    <xf numFmtId="0" fontId="67" fillId="2" borderId="0" xfId="0" applyFont="1" applyFill="1" applyAlignment="1">
      <alignment vertical="center" wrapText="1"/>
    </xf>
    <xf numFmtId="0" fontId="67" fillId="0" borderId="0" xfId="0" applyFont="1" applyAlignment="1">
      <alignment vertical="center" wrapText="1"/>
    </xf>
    <xf numFmtId="0" fontId="0" fillId="2" borderId="0" xfId="0" applyFill="1" applyAlignment="1">
      <alignment vertical="center" wrapText="1"/>
    </xf>
    <xf numFmtId="0" fontId="0" fillId="0" borderId="0" xfId="0" applyAlignment="1">
      <alignment vertical="center" wrapText="1"/>
    </xf>
    <xf numFmtId="0" fontId="12" fillId="2" borderId="0" xfId="0" applyFont="1" applyFill="1" applyAlignment="1">
      <alignment vertical="center" wrapText="1"/>
    </xf>
    <xf numFmtId="0" fontId="17" fillId="2" borderId="0" xfId="0" applyFont="1" applyFill="1" applyAlignment="1">
      <alignment vertical="center" wrapText="1"/>
    </xf>
    <xf numFmtId="0" fontId="3" fillId="2" borderId="0" xfId="0" applyFont="1" applyFill="1" applyAlignment="1">
      <alignment horizontal="left"/>
    </xf>
    <xf numFmtId="0" fontId="3" fillId="2" borderId="5" xfId="0" applyFont="1" applyFill="1" applyBorder="1" applyAlignment="1">
      <alignment horizontal="left"/>
    </xf>
    <xf numFmtId="0" fontId="6" fillId="12" borderId="17" xfId="0" applyFont="1" applyFill="1" applyBorder="1" applyAlignment="1" applyProtection="1">
      <alignment horizontal="center" vertical="center" wrapText="1"/>
      <protection locked="0"/>
    </xf>
    <xf numFmtId="167" fontId="16" fillId="2" borderId="14" xfId="0" applyNumberFormat="1" applyFont="1" applyFill="1" applyBorder="1" applyAlignment="1" applyProtection="1">
      <alignment horizontal="center" vertical="center" wrapText="1"/>
      <protection locked="0"/>
    </xf>
    <xf numFmtId="167" fontId="16" fillId="2" borderId="17" xfId="0" applyNumberFormat="1" applyFont="1" applyFill="1" applyBorder="1" applyAlignment="1" applyProtection="1">
      <alignment horizontal="center" vertical="center" wrapText="1"/>
      <protection locked="0"/>
    </xf>
    <xf numFmtId="167" fontId="16" fillId="2" borderId="15" xfId="0" applyNumberFormat="1" applyFont="1" applyFill="1" applyBorder="1" applyAlignment="1" applyProtection="1">
      <alignment horizontal="center" vertical="center" wrapText="1"/>
      <protection locked="0"/>
    </xf>
    <xf numFmtId="0" fontId="6" fillId="2" borderId="17" xfId="0" applyFont="1" applyFill="1" applyBorder="1" applyAlignment="1">
      <alignment horizontal="left" vertical="top" wrapText="1"/>
    </xf>
    <xf numFmtId="167" fontId="3" fillId="7" borderId="0" xfId="0" applyNumberFormat="1" applyFont="1" applyFill="1" applyAlignment="1" applyProtection="1">
      <alignment horizontal="center" vertical="top" wrapText="1"/>
      <protection locked="0"/>
    </xf>
    <xf numFmtId="167" fontId="16" fillId="2" borderId="39" xfId="0" applyNumberFormat="1" applyFont="1" applyFill="1" applyBorder="1" applyAlignment="1" applyProtection="1">
      <alignment horizontal="center" vertical="center" wrapText="1"/>
      <protection locked="0"/>
    </xf>
    <xf numFmtId="167" fontId="16" fillId="0" borderId="30" xfId="0" applyNumberFormat="1" applyFont="1" applyBorder="1" applyAlignment="1" applyProtection="1">
      <alignment horizontal="center" vertical="center" wrapText="1"/>
      <protection locked="0"/>
    </xf>
    <xf numFmtId="167" fontId="16" fillId="2" borderId="18" xfId="0" applyNumberFormat="1" applyFont="1" applyFill="1" applyBorder="1" applyAlignment="1" applyProtection="1">
      <alignment horizontal="center" vertical="center" wrapText="1"/>
      <protection locked="0"/>
    </xf>
    <xf numFmtId="0" fontId="48" fillId="2" borderId="0" xfId="0" applyFont="1" applyFill="1"/>
    <xf numFmtId="167" fontId="22" fillId="0" borderId="17" xfId="0" applyNumberFormat="1" applyFont="1" applyBorder="1" applyAlignment="1" applyProtection="1">
      <alignment horizontal="center" vertical="center" wrapText="1"/>
      <protection locked="0"/>
    </xf>
    <xf numFmtId="167" fontId="22" fillId="2" borderId="17" xfId="0" applyNumberFormat="1" applyFont="1" applyFill="1" applyBorder="1" applyAlignment="1" applyProtection="1">
      <alignment horizontal="center" vertical="center" wrapText="1"/>
      <protection locked="0"/>
    </xf>
    <xf numFmtId="0" fontId="6" fillId="0" borderId="0" xfId="0" applyFont="1" applyAlignment="1">
      <alignment vertical="top"/>
    </xf>
    <xf numFmtId="167" fontId="16" fillId="2" borderId="23" xfId="0" applyNumberFormat="1" applyFont="1" applyFill="1" applyBorder="1" applyAlignment="1" applyProtection="1">
      <alignment horizontal="center" vertical="center" wrapText="1"/>
      <protection locked="0"/>
    </xf>
    <xf numFmtId="0" fontId="19" fillId="2" borderId="0" xfId="0" applyFont="1" applyFill="1"/>
    <xf numFmtId="0" fontId="19" fillId="2" borderId="2" xfId="0" applyFont="1" applyFill="1" applyBorder="1"/>
    <xf numFmtId="167" fontId="31" fillId="7" borderId="11" xfId="0" applyNumberFormat="1" applyFont="1" applyFill="1" applyBorder="1" applyAlignment="1">
      <alignment wrapText="1"/>
    </xf>
    <xf numFmtId="0" fontId="28" fillId="7" borderId="11" xfId="0" applyFont="1" applyFill="1" applyBorder="1" applyAlignment="1">
      <alignment wrapText="1"/>
    </xf>
    <xf numFmtId="0" fontId="28" fillId="2" borderId="11" xfId="0" applyFont="1" applyFill="1" applyBorder="1" applyAlignment="1">
      <alignment wrapText="1"/>
    </xf>
    <xf numFmtId="0" fontId="28" fillId="0" borderId="0" xfId="0" applyFont="1"/>
    <xf numFmtId="0" fontId="19" fillId="2" borderId="2" xfId="0" applyFont="1" applyFill="1" applyBorder="1" applyAlignment="1">
      <alignment horizontal="left" vertical="top"/>
    </xf>
    <xf numFmtId="0" fontId="28" fillId="2" borderId="0" xfId="0" applyFont="1" applyFill="1" applyAlignment="1">
      <alignment horizontal="left" vertical="top"/>
    </xf>
    <xf numFmtId="0" fontId="28" fillId="7" borderId="11" xfId="0" applyFont="1" applyFill="1" applyBorder="1" applyAlignment="1">
      <alignment horizontal="left" vertical="top"/>
    </xf>
    <xf numFmtId="0" fontId="28" fillId="7" borderId="11" xfId="0" applyFont="1" applyFill="1" applyBorder="1" applyAlignment="1">
      <alignment horizontal="left" vertical="top" wrapText="1"/>
    </xf>
    <xf numFmtId="0" fontId="19" fillId="2" borderId="0" xfId="0" applyFont="1" applyFill="1" applyAlignment="1">
      <alignment vertical="top"/>
    </xf>
    <xf numFmtId="0" fontId="19" fillId="2" borderId="2" xfId="0" applyFont="1" applyFill="1" applyBorder="1" applyAlignment="1">
      <alignment vertical="top"/>
    </xf>
    <xf numFmtId="0" fontId="28" fillId="2" borderId="0" xfId="0" applyFont="1" applyFill="1" applyAlignment="1">
      <alignment vertical="top"/>
    </xf>
    <xf numFmtId="0" fontId="28" fillId="7" borderId="11" xfId="0" applyFont="1" applyFill="1" applyBorder="1" applyAlignment="1">
      <alignment horizontal="justify" wrapText="1"/>
    </xf>
    <xf numFmtId="0" fontId="19" fillId="2" borderId="8" xfId="0" applyFont="1" applyFill="1" applyBorder="1" applyAlignment="1">
      <alignment vertical="top"/>
    </xf>
    <xf numFmtId="0" fontId="28" fillId="2" borderId="0" xfId="0" applyFont="1" applyFill="1" applyAlignment="1" applyProtection="1">
      <alignment vertical="top"/>
      <protection locked="0"/>
    </xf>
    <xf numFmtId="0" fontId="28" fillId="2" borderId="2" xfId="0" applyFont="1" applyFill="1" applyBorder="1" applyAlignment="1" applyProtection="1">
      <alignment vertical="top"/>
      <protection locked="0"/>
    </xf>
    <xf numFmtId="0" fontId="19" fillId="2" borderId="0" xfId="0" applyFont="1" applyFill="1" applyAlignment="1" applyProtection="1">
      <alignment vertical="top"/>
      <protection locked="0"/>
    </xf>
    <xf numFmtId="0" fontId="28" fillId="2" borderId="8" xfId="0" applyFont="1" applyFill="1" applyBorder="1" applyAlignment="1" applyProtection="1">
      <alignment vertical="top"/>
      <protection locked="0"/>
    </xf>
    <xf numFmtId="0" fontId="28" fillId="2" borderId="2" xfId="0" applyFont="1" applyFill="1" applyBorder="1" applyAlignment="1">
      <alignment vertical="top"/>
    </xf>
    <xf numFmtId="0" fontId="28" fillId="2" borderId="8" xfId="0" applyFont="1" applyFill="1" applyBorder="1" applyAlignment="1">
      <alignment horizontal="left" vertical="top"/>
    </xf>
    <xf numFmtId="0" fontId="28" fillId="2" borderId="32" xfId="0" applyFont="1" applyFill="1" applyBorder="1" applyAlignment="1">
      <alignment vertical="top"/>
    </xf>
    <xf numFmtId="167" fontId="16" fillId="2" borderId="22" xfId="0" applyNumberFormat="1" applyFont="1" applyFill="1" applyBorder="1" applyAlignment="1" applyProtection="1">
      <alignment horizontal="center" vertical="center" wrapText="1"/>
      <protection locked="0"/>
    </xf>
    <xf numFmtId="167" fontId="16" fillId="0" borderId="31" xfId="0" applyNumberFormat="1" applyFont="1" applyBorder="1" applyAlignment="1">
      <alignment horizontal="center" vertical="center" wrapText="1"/>
    </xf>
    <xf numFmtId="0" fontId="28" fillId="2" borderId="8" xfId="0" applyFont="1" applyFill="1" applyBorder="1" applyAlignment="1">
      <alignment vertical="top"/>
    </xf>
    <xf numFmtId="0" fontId="28" fillId="2" borderId="0" xfId="0" applyFont="1" applyFill="1"/>
    <xf numFmtId="0" fontId="28" fillId="2" borderId="2" xfId="0" applyFont="1" applyFill="1" applyBorder="1"/>
    <xf numFmtId="0" fontId="28" fillId="7" borderId="11" xfId="0" applyFont="1" applyFill="1" applyBorder="1" applyAlignment="1">
      <alignment vertical="top"/>
    </xf>
    <xf numFmtId="0" fontId="28" fillId="7" borderId="11" xfId="0" applyFont="1" applyFill="1" applyBorder="1" applyAlignment="1" applyProtection="1">
      <alignment horizontal="left" vertical="top"/>
      <protection locked="0"/>
    </xf>
    <xf numFmtId="0" fontId="28" fillId="7" borderId="11" xfId="0" applyFont="1" applyFill="1" applyBorder="1" applyAlignment="1" applyProtection="1">
      <alignment horizontal="left" vertical="top" wrapText="1"/>
      <protection locked="0"/>
    </xf>
    <xf numFmtId="0" fontId="28" fillId="2" borderId="0" xfId="0" applyFont="1" applyFill="1" applyAlignment="1" applyProtection="1">
      <alignment horizontal="left" vertical="top"/>
      <protection locked="0"/>
    </xf>
    <xf numFmtId="0" fontId="19" fillId="0" borderId="15" xfId="0" applyFont="1" applyBorder="1" applyAlignment="1">
      <alignment horizontal="justify" vertical="top" wrapText="1"/>
    </xf>
    <xf numFmtId="0" fontId="28" fillId="0" borderId="15" xfId="0" applyFont="1" applyBorder="1" applyAlignment="1">
      <alignment horizontal="justify" vertical="top" wrapText="1"/>
    </xf>
    <xf numFmtId="0" fontId="28" fillId="0" borderId="18" xfId="0" applyFont="1" applyBorder="1" applyAlignment="1">
      <alignment horizontal="justify" vertical="top" wrapText="1"/>
    </xf>
    <xf numFmtId="0" fontId="13" fillId="2" borderId="0" xfId="0" applyFont="1" applyFill="1" applyAlignment="1">
      <alignment vertical="top"/>
    </xf>
    <xf numFmtId="0" fontId="74" fillId="2" borderId="0" xfId="0" applyFont="1" applyFill="1" applyProtection="1">
      <protection locked="0"/>
    </xf>
    <xf numFmtId="0" fontId="48" fillId="2" borderId="0" xfId="0" applyFont="1" applyFill="1" applyAlignment="1">
      <alignment vertical="top"/>
    </xf>
    <xf numFmtId="0" fontId="17" fillId="2" borderId="0" xfId="0" applyFont="1" applyFill="1" applyProtection="1">
      <protection locked="0"/>
    </xf>
    <xf numFmtId="0" fontId="6" fillId="2" borderId="0" xfId="0" applyFont="1" applyFill="1" applyProtection="1">
      <protection locked="0"/>
    </xf>
    <xf numFmtId="0" fontId="11" fillId="2" borderId="0" xfId="0" applyFont="1" applyFill="1" applyProtection="1">
      <protection locked="0"/>
    </xf>
    <xf numFmtId="0" fontId="48" fillId="2" borderId="0" xfId="0" applyFont="1" applyFill="1" applyProtection="1">
      <protection locked="0"/>
    </xf>
    <xf numFmtId="0" fontId="6" fillId="0" borderId="2" xfId="0" applyFont="1" applyBorder="1"/>
    <xf numFmtId="0" fontId="75" fillId="2" borderId="0" xfId="0" applyFont="1" applyFill="1"/>
    <xf numFmtId="0" fontId="6" fillId="2" borderId="0" xfId="0" applyFont="1" applyFill="1" applyAlignment="1">
      <alignment horizontal="center"/>
    </xf>
    <xf numFmtId="0" fontId="10" fillId="0" borderId="0" xfId="0" applyFont="1"/>
    <xf numFmtId="0" fontId="22" fillId="3" borderId="41" xfId="0" applyFont="1" applyFill="1" applyBorder="1" applyAlignment="1">
      <alignment horizontal="center" vertical="top" wrapText="1"/>
    </xf>
    <xf numFmtId="0" fontId="1" fillId="2" borderId="0" xfId="0" applyFont="1" applyFill="1" applyAlignment="1" applyProtection="1">
      <alignment vertical="top"/>
      <protection locked="0"/>
    </xf>
    <xf numFmtId="0" fontId="48" fillId="2" borderId="0" xfId="0" applyFont="1" applyFill="1" applyAlignment="1" applyProtection="1">
      <alignment vertical="top"/>
      <protection locked="0"/>
    </xf>
    <xf numFmtId="49" fontId="17" fillId="2" borderId="0" xfId="0" applyNumberFormat="1" applyFont="1" applyFill="1" applyAlignment="1">
      <alignment horizontal="left" vertical="top"/>
    </xf>
    <xf numFmtId="0" fontId="68" fillId="0" borderId="18" xfId="0" applyFont="1" applyBorder="1" applyAlignment="1">
      <alignment horizontal="left" vertical="top" wrapText="1"/>
    </xf>
    <xf numFmtId="0" fontId="6" fillId="7" borderId="13" xfId="0" applyFont="1" applyFill="1" applyBorder="1" applyAlignment="1">
      <alignment horizontal="center" vertical="top" wrapText="1"/>
    </xf>
    <xf numFmtId="0" fontId="16" fillId="9" borderId="15" xfId="0" applyFont="1" applyFill="1" applyBorder="1" applyAlignment="1">
      <alignment horizontal="center" vertical="center" wrapText="1"/>
    </xf>
    <xf numFmtId="0" fontId="16" fillId="9" borderId="14" xfId="0" applyFont="1" applyFill="1" applyBorder="1" applyAlignment="1">
      <alignment horizontal="center" vertical="center" wrapText="1"/>
    </xf>
    <xf numFmtId="0" fontId="32" fillId="9" borderId="17" xfId="0" applyFont="1" applyFill="1" applyBorder="1" applyAlignment="1">
      <alignment horizontal="center" vertical="center"/>
    </xf>
    <xf numFmtId="0" fontId="2" fillId="2" borderId="7" xfId="0" applyFont="1" applyFill="1" applyBorder="1"/>
    <xf numFmtId="0" fontId="0" fillId="7" borderId="0" xfId="0" applyFill="1"/>
    <xf numFmtId="0" fontId="57" fillId="2" borderId="0" xfId="0" applyFont="1" applyFill="1"/>
    <xf numFmtId="166" fontId="56" fillId="2" borderId="0" xfId="1" applyFont="1" applyFill="1" applyBorder="1" applyAlignment="1"/>
    <xf numFmtId="166" fontId="1" fillId="2" borderId="0" xfId="1" applyFill="1" applyBorder="1" applyAlignment="1"/>
    <xf numFmtId="0" fontId="56" fillId="2" borderId="0" xfId="2" applyNumberFormat="1" applyFont="1" applyFill="1" applyBorder="1" applyAlignment="1"/>
    <xf numFmtId="0" fontId="61" fillId="2" borderId="0" xfId="5" applyNumberFormat="1" applyFont="1" applyFill="1" applyBorder="1" applyAlignment="1" applyProtection="1"/>
    <xf numFmtId="0" fontId="56" fillId="2" borderId="0" xfId="0" applyFont="1" applyFill="1"/>
    <xf numFmtId="0" fontId="63" fillId="0" borderId="0" xfId="0" applyFont="1" applyAlignment="1">
      <alignment vertical="center"/>
    </xf>
    <xf numFmtId="0" fontId="10" fillId="0" borderId="0" xfId="0" applyFont="1" applyAlignment="1">
      <alignment vertical="center"/>
    </xf>
    <xf numFmtId="167" fontId="56" fillId="0" borderId="0" xfId="0" applyNumberFormat="1" applyFont="1"/>
    <xf numFmtId="167" fontId="0" fillId="0" borderId="0" xfId="0" applyNumberFormat="1"/>
    <xf numFmtId="0" fontId="54" fillId="2" borderId="0" xfId="0" applyFont="1" applyFill="1"/>
    <xf numFmtId="0" fontId="54" fillId="0" borderId="0" xfId="0" applyFont="1"/>
    <xf numFmtId="0" fontId="56" fillId="0" borderId="0" xfId="0" applyFont="1"/>
    <xf numFmtId="0" fontId="5" fillId="0" borderId="0" xfId="0" applyFont="1" applyAlignment="1">
      <alignment vertical="center"/>
    </xf>
    <xf numFmtId="0" fontId="3" fillId="0" borderId="0" xfId="0" applyFont="1" applyAlignment="1">
      <alignment vertical="center"/>
    </xf>
    <xf numFmtId="167" fontId="5" fillId="0" borderId="0" xfId="0" applyNumberFormat="1" applyFont="1"/>
    <xf numFmtId="167" fontId="3" fillId="0" borderId="0" xfId="0" applyNumberFormat="1" applyFont="1" applyAlignment="1">
      <alignment vertical="center"/>
    </xf>
    <xf numFmtId="0" fontId="12" fillId="2" borderId="0" xfId="0" applyFont="1" applyFill="1" applyAlignment="1">
      <alignment horizontal="left" vertical="top"/>
    </xf>
    <xf numFmtId="167" fontId="22" fillId="2" borderId="0" xfId="0" applyNumberFormat="1" applyFont="1" applyFill="1" applyAlignment="1">
      <alignment horizontal="center" vertical="top" wrapText="1"/>
    </xf>
    <xf numFmtId="167" fontId="16" fillId="2" borderId="16" xfId="0" applyNumberFormat="1" applyFont="1" applyFill="1" applyBorder="1" applyAlignment="1" applyProtection="1">
      <alignment horizontal="center" vertical="center" wrapText="1"/>
      <protection locked="0"/>
    </xf>
    <xf numFmtId="167" fontId="35" fillId="2" borderId="0" xfId="0" applyNumberFormat="1" applyFont="1" applyFill="1" applyAlignment="1">
      <alignment horizontal="center" wrapText="1"/>
    </xf>
    <xf numFmtId="167" fontId="40" fillId="2" borderId="0" xfId="0" applyNumberFormat="1" applyFont="1" applyFill="1" applyAlignment="1">
      <alignment wrapText="1"/>
    </xf>
    <xf numFmtId="0" fontId="6" fillId="2" borderId="44" xfId="0" applyFont="1" applyFill="1" applyBorder="1" applyAlignment="1">
      <alignment horizontal="center"/>
    </xf>
    <xf numFmtId="0" fontId="72" fillId="0" borderId="0" xfId="0" applyFont="1"/>
    <xf numFmtId="0" fontId="78" fillId="2" borderId="0" xfId="0" applyFont="1" applyFill="1" applyProtection="1">
      <protection locked="0"/>
    </xf>
    <xf numFmtId="0" fontId="45" fillId="2" borderId="0" xfId="0" applyFont="1" applyFill="1" applyProtection="1">
      <protection locked="0"/>
    </xf>
    <xf numFmtId="0" fontId="70" fillId="2" borderId="0" xfId="0" applyFont="1" applyFill="1" applyProtection="1">
      <protection locked="0"/>
    </xf>
    <xf numFmtId="0" fontId="72" fillId="2" borderId="0" xfId="0" applyFont="1" applyFill="1"/>
    <xf numFmtId="0" fontId="19" fillId="0" borderId="17" xfId="0" applyFont="1" applyBorder="1" applyAlignment="1">
      <alignment vertical="top" wrapText="1"/>
    </xf>
    <xf numFmtId="0" fontId="19" fillId="0" borderId="15" xfId="0" applyFont="1" applyBorder="1" applyAlignment="1">
      <alignment vertical="top" wrapText="1"/>
    </xf>
    <xf numFmtId="0" fontId="28" fillId="0" borderId="17" xfId="0" applyFont="1" applyBorder="1" applyAlignment="1">
      <alignment vertical="top" wrapText="1"/>
    </xf>
    <xf numFmtId="167" fontId="16" fillId="0" borderId="17" xfId="3" applyNumberFormat="1" applyFont="1" applyFill="1" applyBorder="1" applyAlignment="1" applyProtection="1">
      <alignment horizontal="center" vertical="center" wrapText="1"/>
      <protection locked="0"/>
    </xf>
    <xf numFmtId="0" fontId="72" fillId="2" borderId="0" xfId="0" applyFont="1" applyFill="1" applyAlignment="1">
      <alignment vertical="top"/>
    </xf>
    <xf numFmtId="0" fontId="80" fillId="2" borderId="0" xfId="0" applyFont="1" applyFill="1" applyAlignment="1">
      <alignment vertical="top"/>
    </xf>
    <xf numFmtId="0" fontId="77" fillId="2" borderId="0" xfId="0" applyFont="1" applyFill="1" applyAlignment="1">
      <alignment vertical="top"/>
    </xf>
    <xf numFmtId="0" fontId="70" fillId="2" borderId="0" xfId="0" applyFont="1" applyFill="1" applyAlignment="1">
      <alignment vertical="top"/>
    </xf>
    <xf numFmtId="0" fontId="79" fillId="2" borderId="0" xfId="0" applyFont="1" applyFill="1" applyAlignment="1">
      <alignment vertical="top"/>
    </xf>
    <xf numFmtId="167" fontId="16" fillId="2" borderId="0" xfId="0" applyNumberFormat="1" applyFont="1" applyFill="1" applyAlignment="1" applyProtection="1">
      <alignment horizontal="center" vertical="center" wrapText="1"/>
      <protection locked="0"/>
    </xf>
    <xf numFmtId="0" fontId="45" fillId="0" borderId="0" xfId="0" applyFont="1"/>
    <xf numFmtId="167" fontId="16" fillId="2" borderId="8" xfId="0" applyNumberFormat="1" applyFont="1" applyFill="1" applyBorder="1" applyAlignment="1" applyProtection="1">
      <alignment horizontal="center" vertical="center" wrapText="1"/>
      <protection locked="0"/>
    </xf>
    <xf numFmtId="0" fontId="45" fillId="2" borderId="0" xfId="0" applyFont="1" applyFill="1"/>
    <xf numFmtId="0" fontId="45" fillId="2" borderId="0" xfId="0" applyFont="1" applyFill="1" applyAlignment="1">
      <alignment vertical="top"/>
    </xf>
    <xf numFmtId="0" fontId="45" fillId="2" borderId="0" xfId="0" applyFont="1" applyFill="1" applyAlignment="1">
      <alignment horizontal="left" vertical="top"/>
    </xf>
    <xf numFmtId="0" fontId="72" fillId="2" borderId="0" xfId="0" applyFont="1" applyFill="1" applyAlignment="1">
      <alignment horizontal="left" vertical="top"/>
    </xf>
    <xf numFmtId="0" fontId="45" fillId="2" borderId="45" xfId="0" applyFont="1" applyFill="1" applyBorder="1" applyAlignment="1" applyProtection="1">
      <alignment horizontal="center" wrapText="1"/>
      <protection locked="0"/>
    </xf>
    <xf numFmtId="0" fontId="17" fillId="0" borderId="46" xfId="0" applyFont="1" applyBorder="1" applyAlignment="1" applyProtection="1">
      <alignment horizontal="center"/>
      <protection locked="0"/>
    </xf>
    <xf numFmtId="0" fontId="45" fillId="2" borderId="47" xfId="0" applyFont="1" applyFill="1" applyBorder="1" applyAlignment="1" applyProtection="1">
      <alignment horizontal="center" wrapText="1"/>
      <protection locked="0"/>
    </xf>
    <xf numFmtId="0" fontId="17" fillId="0" borderId="48" xfId="0" applyFont="1" applyBorder="1" applyAlignment="1" applyProtection="1">
      <alignment horizontal="center"/>
      <protection locked="0"/>
    </xf>
    <xf numFmtId="0" fontId="6" fillId="0" borderId="49" xfId="0" applyFont="1" applyBorder="1" applyAlignment="1" applyProtection="1">
      <alignment horizontal="center"/>
      <protection locked="0"/>
    </xf>
    <xf numFmtId="0" fontId="45" fillId="2" borderId="0" xfId="0" applyFont="1" applyFill="1" applyAlignment="1">
      <alignment horizontal="left"/>
    </xf>
    <xf numFmtId="3" fontId="45" fillId="2" borderId="0" xfId="0" applyNumberFormat="1" applyFont="1" applyFill="1"/>
    <xf numFmtId="0" fontId="6" fillId="2" borderId="0" xfId="0" applyFont="1" applyFill="1" applyAlignment="1" applyProtection="1">
      <alignment horizontal="center" wrapText="1"/>
      <protection locked="0"/>
    </xf>
    <xf numFmtId="0" fontId="81" fillId="2" borderId="0" xfId="0" applyFont="1" applyFill="1" applyAlignment="1">
      <alignment vertical="top"/>
    </xf>
    <xf numFmtId="0" fontId="74" fillId="2" borderId="0" xfId="0" applyFont="1" applyFill="1" applyAlignment="1">
      <alignment vertical="top"/>
    </xf>
    <xf numFmtId="0" fontId="6" fillId="2" borderId="49" xfId="0" applyFont="1" applyFill="1" applyBorder="1" applyAlignment="1">
      <alignment horizontal="center"/>
    </xf>
    <xf numFmtId="0" fontId="6" fillId="2" borderId="48" xfId="0" applyFont="1" applyFill="1" applyBorder="1" applyAlignment="1">
      <alignment horizontal="center"/>
    </xf>
    <xf numFmtId="0" fontId="6" fillId="2" borderId="44" xfId="0" applyFont="1" applyFill="1" applyBorder="1"/>
    <xf numFmtId="0" fontId="6" fillId="2" borderId="50" xfId="0" applyFont="1" applyFill="1" applyBorder="1" applyAlignment="1">
      <alignment horizontal="center"/>
    </xf>
    <xf numFmtId="0" fontId="6" fillId="2" borderId="51" xfId="0" applyFont="1" applyFill="1" applyBorder="1" applyAlignment="1">
      <alignment horizontal="center"/>
    </xf>
    <xf numFmtId="0" fontId="6" fillId="2" borderId="52" xfId="0" applyFont="1" applyFill="1" applyBorder="1" applyAlignment="1">
      <alignment horizontal="center"/>
    </xf>
    <xf numFmtId="0" fontId="12" fillId="0" borderId="32" xfId="0" applyFont="1" applyBorder="1" applyAlignment="1">
      <alignment horizontal="center" vertical="top"/>
    </xf>
    <xf numFmtId="0" fontId="6" fillId="0" borderId="35" xfId="0" applyFont="1" applyBorder="1" applyAlignment="1">
      <alignment horizontal="justify" vertical="top" wrapText="1"/>
    </xf>
    <xf numFmtId="0" fontId="6" fillId="0" borderId="29" xfId="0" applyFont="1" applyBorder="1" applyAlignment="1">
      <alignment wrapText="1"/>
    </xf>
    <xf numFmtId="0" fontId="6" fillId="0" borderId="3" xfId="0" applyFont="1" applyBorder="1"/>
    <xf numFmtId="0" fontId="6" fillId="0" borderId="5" xfId="0" applyFont="1" applyBorder="1"/>
    <xf numFmtId="0" fontId="6" fillId="0" borderId="9" xfId="0" applyFont="1" applyBorder="1"/>
    <xf numFmtId="0" fontId="6" fillId="0" borderId="35" xfId="0" applyFont="1" applyBorder="1"/>
    <xf numFmtId="0" fontId="6" fillId="2" borderId="48" xfId="0" applyFont="1" applyFill="1" applyBorder="1" applyAlignment="1">
      <alignment vertical="center" wrapText="1"/>
    </xf>
    <xf numFmtId="0" fontId="6" fillId="2" borderId="48" xfId="0" applyFont="1" applyFill="1" applyBorder="1" applyProtection="1">
      <protection locked="0"/>
    </xf>
    <xf numFmtId="0" fontId="82" fillId="2" borderId="0" xfId="0" applyFont="1" applyFill="1" applyAlignment="1">
      <alignment horizontal="left" vertical="top"/>
    </xf>
    <xf numFmtId="0" fontId="74" fillId="2" borderId="0" xfId="0" applyFont="1" applyFill="1"/>
    <xf numFmtId="167" fontId="16" fillId="2" borderId="0" xfId="0" applyNumberFormat="1" applyFont="1" applyFill="1" applyAlignment="1">
      <alignment wrapText="1"/>
    </xf>
    <xf numFmtId="167" fontId="32" fillId="2" borderId="0" xfId="0" applyNumberFormat="1" applyFont="1" applyFill="1" applyAlignment="1">
      <alignment horizontal="center" wrapText="1"/>
    </xf>
    <xf numFmtId="167" fontId="68" fillId="2" borderId="0" xfId="0" applyNumberFormat="1" applyFont="1" applyFill="1" applyAlignment="1">
      <alignment wrapText="1"/>
    </xf>
    <xf numFmtId="0" fontId="9" fillId="0" borderId="0" xfId="0" applyFont="1"/>
    <xf numFmtId="0" fontId="6" fillId="2" borderId="45" xfId="0" applyFont="1" applyFill="1" applyBorder="1" applyAlignment="1" applyProtection="1">
      <alignment wrapText="1"/>
      <protection locked="0"/>
    </xf>
    <xf numFmtId="0" fontId="6" fillId="2" borderId="46" xfId="0" applyFont="1" applyFill="1" applyBorder="1" applyAlignment="1" applyProtection="1">
      <alignment horizontal="center"/>
      <protection locked="0"/>
    </xf>
    <xf numFmtId="0" fontId="6" fillId="2" borderId="47" xfId="0" applyFont="1" applyFill="1" applyBorder="1" applyAlignment="1" applyProtection="1">
      <alignment wrapText="1"/>
      <protection locked="0"/>
    </xf>
    <xf numFmtId="0" fontId="6" fillId="2" borderId="48" xfId="0" applyFont="1" applyFill="1" applyBorder="1" applyAlignment="1" applyProtection="1">
      <alignment horizontal="center"/>
      <protection locked="0"/>
    </xf>
    <xf numFmtId="0" fontId="6" fillId="2" borderId="0" xfId="0" applyFont="1" applyFill="1" applyAlignment="1" applyProtection="1">
      <alignment wrapText="1"/>
      <protection locked="0"/>
    </xf>
    <xf numFmtId="0" fontId="6" fillId="2" borderId="53" xfId="0" applyFont="1" applyFill="1" applyBorder="1" applyProtection="1">
      <protection locked="0"/>
    </xf>
    <xf numFmtId="0" fontId="6" fillId="2" borderId="49" xfId="0" applyFont="1" applyFill="1" applyBorder="1" applyProtection="1">
      <protection locked="0"/>
    </xf>
    <xf numFmtId="0" fontId="6" fillId="2" borderId="54" xfId="0" applyFont="1" applyFill="1" applyBorder="1" applyProtection="1">
      <protection locked="0"/>
    </xf>
    <xf numFmtId="167" fontId="22" fillId="3" borderId="12" xfId="0" applyNumberFormat="1" applyFont="1" applyFill="1" applyBorder="1" applyAlignment="1">
      <alignment vertical="top" wrapText="1"/>
    </xf>
    <xf numFmtId="0" fontId="6" fillId="2" borderId="46" xfId="0" applyFont="1" applyFill="1" applyBorder="1" applyAlignment="1">
      <alignment horizontal="center"/>
    </xf>
    <xf numFmtId="0" fontId="6" fillId="0" borderId="48" xfId="0" applyFont="1" applyBorder="1" applyAlignment="1">
      <alignment horizontal="center"/>
    </xf>
    <xf numFmtId="0" fontId="6" fillId="2" borderId="48" xfId="0" applyFont="1" applyFill="1" applyBorder="1" applyAlignment="1">
      <alignment horizontal="center" vertical="center" wrapText="1"/>
    </xf>
    <xf numFmtId="0" fontId="6" fillId="0" borderId="49" xfId="0" applyFont="1" applyBorder="1" applyAlignment="1">
      <alignment horizontal="center"/>
    </xf>
    <xf numFmtId="0" fontId="6" fillId="2" borderId="55" xfId="0" applyFont="1" applyFill="1" applyBorder="1" applyAlignment="1" applyProtection="1">
      <alignment wrapText="1"/>
      <protection locked="0"/>
    </xf>
    <xf numFmtId="0" fontId="6" fillId="0" borderId="35" xfId="0" applyFont="1" applyBorder="1" applyAlignment="1">
      <alignment horizontal="center"/>
    </xf>
    <xf numFmtId="0" fontId="6" fillId="2" borderId="56" xfId="0" applyFont="1" applyFill="1" applyBorder="1" applyAlignment="1" applyProtection="1">
      <alignment wrapText="1"/>
      <protection locked="0"/>
    </xf>
    <xf numFmtId="0" fontId="6" fillId="0" borderId="34" xfId="0" applyFont="1" applyBorder="1" applyAlignment="1">
      <alignment horizontal="center"/>
    </xf>
    <xf numFmtId="167" fontId="16" fillId="2" borderId="0" xfId="0" applyNumberFormat="1" applyFont="1" applyFill="1" applyAlignment="1">
      <alignment horizontal="right" vertical="top" wrapText="1"/>
    </xf>
    <xf numFmtId="167" fontId="68" fillId="2" borderId="0" xfId="0" applyNumberFormat="1" applyFont="1" applyFill="1" applyAlignment="1">
      <alignment horizontal="center" vertical="top"/>
    </xf>
    <xf numFmtId="0" fontId="16" fillId="2" borderId="17" xfId="0" applyFont="1" applyFill="1" applyBorder="1" applyAlignment="1" applyProtection="1">
      <alignment horizontal="center" vertical="center" wrapText="1"/>
      <protection locked="0"/>
    </xf>
    <xf numFmtId="0" fontId="6" fillId="0" borderId="8" xfId="0" applyFont="1" applyBorder="1" applyAlignment="1" applyProtection="1">
      <alignment horizontal="center"/>
      <protection locked="0"/>
    </xf>
    <xf numFmtId="0" fontId="6" fillId="0" borderId="20" xfId="0" applyFont="1" applyBorder="1" applyAlignment="1">
      <alignment horizontal="center"/>
    </xf>
    <xf numFmtId="0" fontId="6" fillId="0" borderId="20" xfId="0" applyFont="1" applyBorder="1" applyAlignment="1" applyProtection="1">
      <alignment horizontal="center"/>
      <protection locked="0"/>
    </xf>
    <xf numFmtId="0" fontId="6" fillId="0" borderId="57" xfId="0" applyFont="1" applyBorder="1" applyAlignment="1">
      <alignment vertical="top"/>
    </xf>
    <xf numFmtId="0" fontId="6" fillId="0" borderId="58" xfId="0" applyFont="1" applyBorder="1" applyAlignment="1">
      <alignment vertical="top"/>
    </xf>
    <xf numFmtId="0" fontId="6" fillId="0" borderId="59" xfId="0" applyFont="1" applyBorder="1" applyAlignment="1">
      <alignment vertical="top"/>
    </xf>
    <xf numFmtId="0" fontId="6" fillId="2" borderId="60" xfId="0" applyFont="1" applyFill="1" applyBorder="1" applyAlignment="1" applyProtection="1">
      <alignment wrapText="1"/>
      <protection locked="0"/>
    </xf>
    <xf numFmtId="0" fontId="6" fillId="0" borderId="48" xfId="0" applyFont="1" applyBorder="1" applyAlignment="1">
      <alignment vertical="center" wrapText="1"/>
    </xf>
    <xf numFmtId="0" fontId="6" fillId="0" borderId="53" xfId="0" applyFont="1" applyBorder="1" applyAlignment="1">
      <alignment vertical="top"/>
    </xf>
    <xf numFmtId="0" fontId="6" fillId="0" borderId="49" xfId="0" applyFont="1" applyBorder="1" applyAlignment="1">
      <alignment vertical="top"/>
    </xf>
    <xf numFmtId="0" fontId="6" fillId="0" borderId="54" xfId="0" applyFont="1" applyBorder="1" applyAlignment="1">
      <alignment vertical="top"/>
    </xf>
    <xf numFmtId="0" fontId="6" fillId="2" borderId="61" xfId="0" applyFont="1" applyFill="1" applyBorder="1" applyAlignment="1">
      <alignment horizontal="center" vertical="center" wrapText="1"/>
    </xf>
    <xf numFmtId="0" fontId="6" fillId="0" borderId="46" xfId="0" applyFont="1" applyBorder="1" applyAlignment="1">
      <alignment horizontal="center"/>
    </xf>
    <xf numFmtId="167" fontId="16" fillId="2" borderId="39" xfId="0" applyNumberFormat="1" applyFont="1" applyFill="1" applyBorder="1" applyAlignment="1" applyProtection="1">
      <alignment vertical="center" wrapText="1"/>
      <protection locked="0"/>
    </xf>
    <xf numFmtId="0" fontId="19" fillId="2" borderId="0" xfId="0" applyFont="1" applyFill="1" applyAlignment="1">
      <alignment horizontal="justify" wrapText="1"/>
    </xf>
    <xf numFmtId="0" fontId="6" fillId="2" borderId="46" xfId="0" applyFont="1" applyFill="1" applyBorder="1" applyAlignment="1">
      <alignment horizontal="center" vertical="center" wrapText="1"/>
    </xf>
    <xf numFmtId="0" fontId="6" fillId="2" borderId="53" xfId="0" applyFont="1" applyFill="1" applyBorder="1" applyAlignment="1">
      <alignment horizontal="center" vertical="center" wrapText="1"/>
    </xf>
    <xf numFmtId="0" fontId="6" fillId="2" borderId="49" xfId="0" applyFont="1" applyFill="1" applyBorder="1" applyAlignment="1">
      <alignment horizontal="center" vertical="center" wrapText="1"/>
    </xf>
    <xf numFmtId="0" fontId="6" fillId="2" borderId="54" xfId="0" applyFont="1" applyFill="1" applyBorder="1" applyAlignment="1">
      <alignment horizontal="center" vertical="center" wrapText="1"/>
    </xf>
    <xf numFmtId="0" fontId="6" fillId="2" borderId="45" xfId="0" applyFont="1" applyFill="1" applyBorder="1" applyAlignment="1" applyProtection="1">
      <alignment horizontal="center" vertical="center" wrapText="1"/>
      <protection locked="0"/>
    </xf>
    <xf numFmtId="0" fontId="6" fillId="2" borderId="62" xfId="0" applyFont="1" applyFill="1" applyBorder="1" applyAlignment="1">
      <alignment horizontal="center" vertical="center"/>
    </xf>
    <xf numFmtId="0" fontId="6" fillId="2" borderId="47" xfId="0" applyFont="1" applyFill="1" applyBorder="1" applyAlignment="1" applyProtection="1">
      <alignment horizontal="center" vertical="center" wrapText="1"/>
      <protection locked="0"/>
    </xf>
    <xf numFmtId="0" fontId="6" fillId="2" borderId="44" xfId="0" applyFont="1" applyFill="1" applyBorder="1" applyAlignment="1">
      <alignment horizontal="center" vertical="center"/>
    </xf>
    <xf numFmtId="0" fontId="6" fillId="2" borderId="60" xfId="0" applyFont="1" applyFill="1" applyBorder="1" applyAlignment="1" applyProtection="1">
      <alignment horizontal="center" vertical="center" wrapText="1"/>
      <protection locked="0"/>
    </xf>
    <xf numFmtId="0" fontId="6" fillId="2" borderId="63" xfId="0" applyFont="1" applyFill="1" applyBorder="1" applyAlignment="1">
      <alignment horizontal="center" vertical="center"/>
    </xf>
    <xf numFmtId="0" fontId="6" fillId="2" borderId="64" xfId="0" applyFont="1" applyFill="1" applyBorder="1" applyAlignment="1">
      <alignment horizontal="center" vertical="center"/>
    </xf>
    <xf numFmtId="0" fontId="6" fillId="2" borderId="56" xfId="0" applyFont="1" applyFill="1" applyBorder="1" applyAlignment="1" applyProtection="1">
      <alignment horizontal="center" vertical="center" wrapText="1"/>
      <protection locked="0"/>
    </xf>
    <xf numFmtId="0" fontId="6" fillId="0" borderId="52" xfId="0" applyFont="1" applyBorder="1" applyAlignment="1">
      <alignment horizontal="center"/>
    </xf>
    <xf numFmtId="0" fontId="6" fillId="0" borderId="35" xfId="0" applyFont="1" applyBorder="1" applyAlignment="1">
      <alignment horizontal="center" vertical="center" wrapText="1"/>
    </xf>
    <xf numFmtId="0" fontId="6" fillId="2" borderId="55" xfId="0" applyFont="1" applyFill="1" applyBorder="1" applyAlignment="1" applyProtection="1">
      <alignment horizontal="center" vertical="center" wrapText="1"/>
      <protection locked="0"/>
    </xf>
    <xf numFmtId="0" fontId="6" fillId="2" borderId="65" xfId="0" applyFont="1" applyFill="1" applyBorder="1" applyAlignment="1">
      <alignment horizontal="center" vertical="center"/>
    </xf>
    <xf numFmtId="0" fontId="6" fillId="0" borderId="46" xfId="0" applyFont="1" applyBorder="1" applyAlignment="1">
      <alignment horizontal="center" vertical="center" wrapText="1"/>
    </xf>
    <xf numFmtId="0" fontId="6" fillId="0" borderId="48" xfId="0" applyFont="1" applyBorder="1" applyAlignment="1">
      <alignment horizontal="center" vertical="center" wrapText="1"/>
    </xf>
    <xf numFmtId="0" fontId="6" fillId="0" borderId="48" xfId="0" applyFont="1" applyBorder="1" applyAlignment="1" applyProtection="1">
      <alignment horizontal="center" vertical="center"/>
      <protection locked="0"/>
    </xf>
    <xf numFmtId="0" fontId="6" fillId="0" borderId="61" xfId="0" applyFont="1" applyBorder="1" applyAlignment="1">
      <alignment horizontal="center" vertical="center" wrapText="1"/>
    </xf>
    <xf numFmtId="0" fontId="6" fillId="0" borderId="61" xfId="0" applyFont="1" applyBorder="1" applyAlignment="1" applyProtection="1">
      <alignment horizontal="center" vertical="center"/>
      <protection locked="0"/>
    </xf>
    <xf numFmtId="0" fontId="6" fillId="2" borderId="34" xfId="0" applyFont="1" applyFill="1" applyBorder="1" applyAlignment="1">
      <alignment horizontal="center" vertical="center" wrapText="1"/>
    </xf>
    <xf numFmtId="0" fontId="6" fillId="0" borderId="46" xfId="0" applyFont="1" applyBorder="1" applyAlignment="1">
      <alignment horizontal="center" vertical="center"/>
    </xf>
    <xf numFmtId="0" fontId="6" fillId="0" borderId="48" xfId="0" applyFont="1" applyBorder="1" applyAlignment="1">
      <alignment horizontal="center" vertical="center"/>
    </xf>
    <xf numFmtId="0" fontId="6" fillId="0" borderId="61" xfId="0" applyFont="1" applyBorder="1" applyAlignment="1">
      <alignment horizontal="center" vertical="center"/>
    </xf>
    <xf numFmtId="0" fontId="6" fillId="0" borderId="53" xfId="0" applyFont="1" applyBorder="1" applyAlignment="1">
      <alignment horizontal="center" vertical="center"/>
    </xf>
    <xf numFmtId="0" fontId="6" fillId="0" borderId="49" xfId="0" applyFont="1" applyBorder="1" applyAlignment="1">
      <alignment horizontal="center" vertical="center"/>
    </xf>
    <xf numFmtId="0" fontId="6" fillId="0" borderId="54" xfId="0" applyFont="1" applyBorder="1" applyAlignment="1">
      <alignment horizontal="center" vertical="center"/>
    </xf>
    <xf numFmtId="0" fontId="6" fillId="0" borderId="34" xfId="0" applyFont="1" applyBorder="1" applyAlignment="1" applyProtection="1">
      <alignment horizontal="center" vertical="center"/>
      <protection locked="0"/>
    </xf>
    <xf numFmtId="0" fontId="6" fillId="0" borderId="53" xfId="0" applyFont="1" applyBorder="1" applyAlignment="1">
      <alignment horizontal="center" vertical="center" wrapText="1"/>
    </xf>
    <xf numFmtId="0" fontId="6" fillId="0" borderId="49" xfId="0" applyFont="1" applyBorder="1" applyAlignment="1">
      <alignment horizontal="center" vertical="center" wrapText="1"/>
    </xf>
    <xf numFmtId="0" fontId="6" fillId="0" borderId="54" xfId="0" applyFont="1" applyBorder="1" applyAlignment="1">
      <alignment horizontal="center" vertical="center" wrapText="1"/>
    </xf>
    <xf numFmtId="0" fontId="6" fillId="2" borderId="0" xfId="0" applyFont="1" applyFill="1" applyAlignment="1">
      <alignment horizontal="center" vertical="center"/>
    </xf>
    <xf numFmtId="0" fontId="19" fillId="7" borderId="40" xfId="0" applyFont="1" applyFill="1" applyBorder="1" applyAlignment="1">
      <alignment horizontal="justify" wrapText="1"/>
    </xf>
    <xf numFmtId="0" fontId="19" fillId="7" borderId="40" xfId="0" applyFont="1" applyFill="1" applyBorder="1" applyAlignment="1">
      <alignment horizontal="left" wrapText="1"/>
    </xf>
    <xf numFmtId="0" fontId="16" fillId="7" borderId="29" xfId="0" applyFont="1" applyFill="1" applyBorder="1" applyAlignment="1">
      <alignment horizontal="left" vertical="center"/>
    </xf>
    <xf numFmtId="0" fontId="6" fillId="7" borderId="40" xfId="0" applyFont="1" applyFill="1" applyBorder="1" applyAlignment="1">
      <alignment horizontal="left" vertical="top" wrapText="1"/>
    </xf>
    <xf numFmtId="0" fontId="6" fillId="0" borderId="53" xfId="0" applyFont="1" applyBorder="1" applyAlignment="1" applyProtection="1">
      <alignment horizontal="center" vertical="center"/>
      <protection locked="0"/>
    </xf>
    <xf numFmtId="0" fontId="6" fillId="0" borderId="49" xfId="0" applyFont="1" applyBorder="1" applyAlignment="1" applyProtection="1">
      <alignment horizontal="center" vertical="center"/>
      <protection locked="0"/>
    </xf>
    <xf numFmtId="0" fontId="6" fillId="0" borderId="54" xfId="0" applyFont="1" applyBorder="1" applyAlignment="1" applyProtection="1">
      <alignment horizontal="center" vertical="center"/>
      <protection locked="0"/>
    </xf>
    <xf numFmtId="0" fontId="6" fillId="0" borderId="46" xfId="0" applyFont="1" applyBorder="1" applyAlignment="1" applyProtection="1">
      <alignment horizontal="center" vertical="center"/>
      <protection locked="0"/>
    </xf>
    <xf numFmtId="0" fontId="16" fillId="7" borderId="29" xfId="0" applyFont="1" applyFill="1" applyBorder="1" applyAlignment="1">
      <alignment horizontal="left" vertical="top"/>
    </xf>
    <xf numFmtId="0" fontId="6" fillId="7" borderId="19" xfId="0" applyFont="1" applyFill="1" applyBorder="1" applyAlignment="1">
      <alignment horizontal="left" vertical="center"/>
    </xf>
    <xf numFmtId="0" fontId="6" fillId="2" borderId="53"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54" xfId="0" applyFont="1" applyFill="1" applyBorder="1" applyAlignment="1">
      <alignment horizontal="center" vertical="center"/>
    </xf>
    <xf numFmtId="167" fontId="16" fillId="0" borderId="17" xfId="1" applyNumberFormat="1" applyFont="1" applyFill="1" applyBorder="1" applyAlignment="1">
      <alignment horizontal="center" vertical="center" wrapText="1"/>
    </xf>
    <xf numFmtId="0" fontId="6" fillId="0" borderId="35" xfId="0" applyFont="1" applyBorder="1" applyAlignment="1">
      <alignment horizontal="center" vertical="center"/>
    </xf>
    <xf numFmtId="0" fontId="6" fillId="0" borderId="34" xfId="0" applyFont="1" applyBorder="1" applyAlignment="1">
      <alignment horizontal="center" vertical="center"/>
    </xf>
    <xf numFmtId="167" fontId="16" fillId="0" borderId="15" xfId="1" applyNumberFormat="1" applyFont="1" applyFill="1" applyBorder="1" applyAlignment="1">
      <alignment horizontal="center" vertical="center" wrapText="1"/>
    </xf>
    <xf numFmtId="0" fontId="32" fillId="2" borderId="0" xfId="0" applyFont="1" applyFill="1" applyAlignment="1">
      <alignment horizontal="left"/>
    </xf>
    <xf numFmtId="167" fontId="32" fillId="2" borderId="0" xfId="0" applyNumberFormat="1" applyFont="1" applyFill="1" applyAlignment="1">
      <alignment horizontal="left"/>
    </xf>
    <xf numFmtId="167" fontId="32" fillId="2" borderId="0" xfId="0" applyNumberFormat="1" applyFont="1" applyFill="1"/>
    <xf numFmtId="167" fontId="32" fillId="2" borderId="0" xfId="0" applyNumberFormat="1" applyFont="1" applyFill="1" applyAlignment="1">
      <alignment wrapText="1"/>
    </xf>
    <xf numFmtId="0" fontId="6" fillId="0" borderId="14" xfId="0" applyFont="1" applyBorder="1" applyAlignment="1">
      <alignment wrapText="1"/>
    </xf>
    <xf numFmtId="0" fontId="32" fillId="4" borderId="14" xfId="0" applyFont="1" applyFill="1" applyBorder="1" applyAlignment="1">
      <alignment horizontal="center"/>
    </xf>
    <xf numFmtId="0" fontId="6" fillId="0" borderId="14" xfId="0" applyFont="1" applyBorder="1" applyAlignment="1">
      <alignment horizontal="center" wrapText="1"/>
    </xf>
    <xf numFmtId="167" fontId="6" fillId="4" borderId="14" xfId="0" applyNumberFormat="1" applyFont="1" applyFill="1" applyBorder="1" applyAlignment="1">
      <alignment horizontal="center" wrapText="1"/>
    </xf>
    <xf numFmtId="167" fontId="16" fillId="0" borderId="14" xfId="0" applyNumberFormat="1" applyFont="1" applyBorder="1" applyAlignment="1">
      <alignment horizontal="center" wrapText="1"/>
    </xf>
    <xf numFmtId="0" fontId="6" fillId="0" borderId="15" xfId="0" applyFont="1" applyBorder="1" applyAlignment="1">
      <alignment wrapText="1"/>
    </xf>
    <xf numFmtId="0" fontId="6" fillId="0" borderId="15" xfId="0" applyFont="1" applyBorder="1" applyAlignment="1">
      <alignment horizontal="center" wrapText="1"/>
    </xf>
    <xf numFmtId="0" fontId="6" fillId="0" borderId="18" xfId="0" applyFont="1" applyBorder="1" applyAlignment="1">
      <alignment wrapText="1"/>
    </xf>
    <xf numFmtId="0" fontId="32" fillId="4" borderId="18" xfId="0" applyFont="1" applyFill="1" applyBorder="1" applyAlignment="1">
      <alignment horizontal="center"/>
    </xf>
    <xf numFmtId="0" fontId="6" fillId="0" borderId="18" xfId="0" applyFont="1" applyBorder="1" applyAlignment="1">
      <alignment horizontal="center" wrapText="1"/>
    </xf>
    <xf numFmtId="167" fontId="16" fillId="0" borderId="18" xfId="0" applyNumberFormat="1" applyFont="1" applyBorder="1" applyAlignment="1">
      <alignment horizontal="center" wrapText="1"/>
    </xf>
    <xf numFmtId="167" fontId="16" fillId="0" borderId="18" xfId="1" applyNumberFormat="1" applyFont="1" applyFill="1" applyBorder="1" applyAlignment="1">
      <alignment horizontal="center"/>
    </xf>
    <xf numFmtId="0" fontId="16" fillId="2" borderId="66" xfId="0" applyFont="1" applyFill="1" applyBorder="1" applyAlignment="1" applyProtection="1">
      <alignment horizontal="center" vertical="top"/>
      <protection locked="0"/>
    </xf>
    <xf numFmtId="0" fontId="16" fillId="2" borderId="67" xfId="0" applyFont="1" applyFill="1" applyBorder="1" applyAlignment="1">
      <alignment horizontal="center" vertical="top" wrapText="1"/>
    </xf>
    <xf numFmtId="0" fontId="16" fillId="0" borderId="67" xfId="0" applyFont="1" applyBorder="1" applyAlignment="1">
      <alignment horizontal="center" vertical="center"/>
    </xf>
    <xf numFmtId="0" fontId="16" fillId="2" borderId="68" xfId="0" applyFont="1" applyFill="1" applyBorder="1" applyAlignment="1">
      <alignment horizontal="center" vertical="top" wrapText="1"/>
    </xf>
    <xf numFmtId="0" fontId="17" fillId="2" borderId="69" xfId="0" applyFont="1" applyFill="1" applyBorder="1" applyAlignment="1" applyProtection="1">
      <alignment horizontal="left" vertical="top"/>
      <protection locked="0"/>
    </xf>
    <xf numFmtId="0" fontId="17" fillId="2" borderId="70" xfId="0" applyFont="1" applyFill="1" applyBorder="1" applyAlignment="1">
      <alignment horizontal="center" vertical="top" wrapText="1"/>
    </xf>
    <xf numFmtId="0" fontId="17" fillId="2" borderId="71" xfId="0" applyFont="1" applyFill="1" applyBorder="1" applyAlignment="1" applyProtection="1">
      <alignment horizontal="left" vertical="top"/>
      <protection locked="0"/>
    </xf>
    <xf numFmtId="0" fontId="17" fillId="2" borderId="72" xfId="0" applyFont="1" applyFill="1" applyBorder="1" applyAlignment="1">
      <alignment horizontal="center" vertical="top" wrapText="1"/>
    </xf>
    <xf numFmtId="167" fontId="19" fillId="2" borderId="0" xfId="0" applyNumberFormat="1" applyFont="1" applyFill="1" applyAlignment="1">
      <alignment horizontal="left" vertical="top" wrapText="1"/>
    </xf>
    <xf numFmtId="167" fontId="68" fillId="2" borderId="0" xfId="0" applyNumberFormat="1" applyFont="1" applyFill="1" applyAlignment="1">
      <alignment horizontal="center"/>
    </xf>
    <xf numFmtId="167" fontId="5" fillId="2" borderId="0" xfId="0" applyNumberFormat="1" applyFont="1" applyFill="1" applyAlignment="1">
      <alignment horizontal="left" vertical="top"/>
    </xf>
    <xf numFmtId="167" fontId="16" fillId="2" borderId="0" xfId="0" applyNumberFormat="1" applyFont="1" applyFill="1" applyAlignment="1">
      <alignment horizontal="right"/>
    </xf>
    <xf numFmtId="0" fontId="16" fillId="2" borderId="0" xfId="0" applyFont="1" applyFill="1" applyAlignment="1" applyProtection="1">
      <alignment horizontal="left" vertical="top"/>
      <protection locked="0"/>
    </xf>
    <xf numFmtId="0" fontId="17" fillId="2" borderId="0" xfId="0" applyFont="1" applyFill="1" applyAlignment="1" applyProtection="1">
      <alignment horizontal="left" vertical="top"/>
      <protection locked="0"/>
    </xf>
    <xf numFmtId="0" fontId="0" fillId="2" borderId="1" xfId="0" applyFill="1" applyBorder="1" applyAlignment="1">
      <alignment vertical="top" wrapText="1"/>
    </xf>
    <xf numFmtId="0" fontId="0" fillId="2" borderId="3" xfId="0" applyFill="1" applyBorder="1" applyAlignment="1">
      <alignment vertical="top" wrapText="1"/>
    </xf>
    <xf numFmtId="0" fontId="0" fillId="2" borderId="4" xfId="0" applyFill="1" applyBorder="1" applyAlignment="1">
      <alignment vertical="top" wrapText="1"/>
    </xf>
    <xf numFmtId="0" fontId="0" fillId="2" borderId="5" xfId="0" applyFill="1" applyBorder="1" applyAlignment="1">
      <alignment vertical="top" wrapText="1"/>
    </xf>
    <xf numFmtId="0" fontId="0" fillId="2" borderId="7" xfId="0" applyFill="1" applyBorder="1" applyAlignment="1">
      <alignment vertical="top" wrapText="1"/>
    </xf>
    <xf numFmtId="0" fontId="0" fillId="2" borderId="9" xfId="0" applyFill="1" applyBorder="1" applyAlignment="1">
      <alignment vertical="top" wrapText="1"/>
    </xf>
    <xf numFmtId="0" fontId="0" fillId="13" borderId="73" xfId="0" applyFill="1" applyBorder="1" applyAlignment="1" applyProtection="1">
      <alignment horizontal="left"/>
      <protection locked="0"/>
    </xf>
    <xf numFmtId="0" fontId="0" fillId="13" borderId="74" xfId="0" applyFill="1" applyBorder="1" applyAlignment="1" applyProtection="1">
      <alignment horizontal="left"/>
      <protection locked="0"/>
    </xf>
    <xf numFmtId="0" fontId="0" fillId="13" borderId="75" xfId="0" applyFill="1" applyBorder="1" applyAlignment="1" applyProtection="1">
      <alignment horizontal="left"/>
      <protection locked="0"/>
    </xf>
    <xf numFmtId="0" fontId="32" fillId="9" borderId="17" xfId="0" applyFont="1" applyFill="1" applyBorder="1" applyAlignment="1">
      <alignment horizontal="center" vertical="center" wrapText="1"/>
    </xf>
    <xf numFmtId="0" fontId="32" fillId="9" borderId="15" xfId="0" applyFont="1" applyFill="1" applyBorder="1" applyAlignment="1">
      <alignment horizontal="center" vertical="center" wrapText="1"/>
    </xf>
    <xf numFmtId="0" fontId="17" fillId="5" borderId="17" xfId="0" applyFont="1" applyFill="1" applyBorder="1" applyAlignment="1" applyProtection="1">
      <alignment horizontal="center" vertical="center" wrapText="1"/>
      <protection locked="0"/>
    </xf>
    <xf numFmtId="0" fontId="17" fillId="5" borderId="15" xfId="0" applyFont="1" applyFill="1" applyBorder="1" applyAlignment="1" applyProtection="1">
      <alignment horizontal="center" vertical="center" wrapText="1"/>
      <protection locked="0"/>
    </xf>
    <xf numFmtId="0" fontId="17" fillId="5" borderId="23" xfId="0" applyFont="1" applyFill="1" applyBorder="1" applyAlignment="1" applyProtection="1">
      <alignment horizontal="center" vertical="center" wrapText="1"/>
      <protection locked="0"/>
    </xf>
    <xf numFmtId="0" fontId="17" fillId="5" borderId="14" xfId="0" applyFont="1" applyFill="1" applyBorder="1" applyAlignment="1" applyProtection="1">
      <alignment horizontal="center" vertical="center" wrapText="1"/>
      <protection locked="0"/>
    </xf>
    <xf numFmtId="0" fontId="17" fillId="5" borderId="18" xfId="0" applyFont="1" applyFill="1" applyBorder="1" applyAlignment="1" applyProtection="1">
      <alignment horizontal="center" vertical="center" wrapText="1"/>
      <protection locked="0"/>
    </xf>
    <xf numFmtId="0" fontId="6" fillId="2" borderId="15" xfId="0" applyFont="1" applyFill="1" applyBorder="1" applyAlignment="1">
      <alignment horizontal="left" vertical="top" wrapText="1"/>
    </xf>
    <xf numFmtId="0" fontId="6" fillId="2" borderId="62" xfId="0" applyFont="1" applyFill="1" applyBorder="1" applyAlignment="1">
      <alignment horizontal="center"/>
    </xf>
    <xf numFmtId="0" fontId="7" fillId="2" borderId="8" xfId="0" applyFont="1" applyFill="1" applyBorder="1"/>
    <xf numFmtId="0" fontId="3" fillId="2" borderId="0" xfId="0" applyFont="1" applyFill="1"/>
    <xf numFmtId="0" fontId="3" fillId="2" borderId="0" xfId="0" applyFont="1" applyFill="1" applyAlignment="1">
      <alignment horizontal="right"/>
    </xf>
    <xf numFmtId="0" fontId="32" fillId="7" borderId="19" xfId="0" applyFont="1" applyFill="1" applyBorder="1"/>
    <xf numFmtId="0" fontId="6" fillId="2" borderId="65" xfId="0" applyFont="1" applyFill="1" applyBorder="1" applyAlignment="1">
      <alignment horizontal="center"/>
    </xf>
    <xf numFmtId="0" fontId="6" fillId="2" borderId="64" xfId="0" applyFont="1" applyFill="1" applyBorder="1" applyAlignment="1">
      <alignment horizontal="center"/>
    </xf>
    <xf numFmtId="9" fontId="16" fillId="8" borderId="17" xfId="0" applyNumberFormat="1" applyFont="1" applyFill="1" applyBorder="1" applyAlignment="1">
      <alignment horizontal="center" vertical="center" wrapText="1"/>
    </xf>
    <xf numFmtId="0" fontId="54" fillId="2" borderId="32" xfId="0" applyFont="1" applyFill="1" applyBorder="1" applyAlignment="1">
      <alignment vertical="top"/>
    </xf>
    <xf numFmtId="0" fontId="6" fillId="2" borderId="62" xfId="0" applyFont="1" applyFill="1" applyBorder="1" applyProtection="1">
      <protection locked="0"/>
    </xf>
    <xf numFmtId="0" fontId="6" fillId="2" borderId="44" xfId="0" applyFont="1" applyFill="1" applyBorder="1" applyProtection="1">
      <protection locked="0"/>
    </xf>
    <xf numFmtId="0" fontId="6" fillId="5" borderId="24" xfId="0" applyFont="1" applyFill="1" applyBorder="1" applyAlignment="1" applyProtection="1">
      <alignment horizontal="center" vertical="center" wrapText="1"/>
      <protection locked="0"/>
    </xf>
    <xf numFmtId="167" fontId="16" fillId="6" borderId="21" xfId="0" applyNumberFormat="1" applyFont="1" applyFill="1" applyBorder="1" applyAlignment="1">
      <alignment horizontal="center" vertical="center" wrapText="1"/>
    </xf>
    <xf numFmtId="167" fontId="16" fillId="6" borderId="31" xfId="0" applyNumberFormat="1" applyFont="1" applyFill="1" applyBorder="1" applyAlignment="1">
      <alignment horizontal="center" vertical="center" wrapText="1"/>
    </xf>
    <xf numFmtId="167" fontId="16" fillId="6" borderId="26" xfId="0" applyNumberFormat="1" applyFont="1" applyFill="1" applyBorder="1" applyAlignment="1">
      <alignment horizontal="center" vertical="center" wrapText="1"/>
    </xf>
    <xf numFmtId="167" fontId="16" fillId="6" borderId="28" xfId="0" applyNumberFormat="1" applyFont="1" applyFill="1" applyBorder="1" applyAlignment="1">
      <alignment horizontal="center" vertical="center" wrapText="1"/>
    </xf>
    <xf numFmtId="167" fontId="6" fillId="7" borderId="0" xfId="0" applyNumberFormat="1" applyFont="1" applyFill="1" applyAlignment="1">
      <alignment horizontal="left" vertical="top" wrapText="1"/>
    </xf>
    <xf numFmtId="167" fontId="16" fillId="6" borderId="80" xfId="0" applyNumberFormat="1" applyFont="1" applyFill="1" applyBorder="1" applyAlignment="1">
      <alignment horizontal="center" vertical="center" wrapText="1"/>
    </xf>
    <xf numFmtId="0" fontId="6" fillId="7" borderId="29" xfId="0" applyFont="1" applyFill="1" applyBorder="1" applyAlignment="1">
      <alignment horizontal="left" vertical="top" wrapText="1"/>
    </xf>
    <xf numFmtId="0" fontId="32" fillId="7" borderId="32" xfId="0" applyFont="1" applyFill="1" applyBorder="1"/>
    <xf numFmtId="0" fontId="6" fillId="7" borderId="32" xfId="0" applyFont="1" applyFill="1" applyBorder="1" applyAlignment="1">
      <alignment horizontal="center" vertical="center" wrapText="1"/>
    </xf>
    <xf numFmtId="0" fontId="60" fillId="2" borderId="81" xfId="0" applyFont="1" applyFill="1" applyBorder="1"/>
    <xf numFmtId="0" fontId="70" fillId="2" borderId="82" xfId="0" applyFont="1" applyFill="1" applyBorder="1" applyAlignment="1">
      <alignment horizontal="justify" vertical="top" wrapText="1"/>
    </xf>
    <xf numFmtId="0" fontId="45" fillId="2" borderId="82" xfId="0" applyFont="1" applyFill="1" applyBorder="1" applyAlignment="1">
      <alignment horizontal="left" vertical="top"/>
    </xf>
    <xf numFmtId="0" fontId="70" fillId="2" borderId="82" xfId="0" applyFont="1" applyFill="1" applyBorder="1" applyAlignment="1">
      <alignment horizontal="center" vertical="center"/>
    </xf>
    <xf numFmtId="0" fontId="79" fillId="2" borderId="62" xfId="0" applyFont="1" applyFill="1" applyBorder="1" applyAlignment="1" applyProtection="1">
      <alignment horizontal="center"/>
      <protection locked="0"/>
    </xf>
    <xf numFmtId="0" fontId="70" fillId="2" borderId="44" xfId="0" applyFont="1" applyFill="1" applyBorder="1" applyAlignment="1" applyProtection="1">
      <alignment horizontal="center"/>
      <protection locked="0"/>
    </xf>
    <xf numFmtId="0" fontId="45" fillId="2" borderId="44" xfId="0" applyFont="1" applyFill="1" applyBorder="1" applyAlignment="1" applyProtection="1">
      <alignment horizontal="center"/>
      <protection locked="0"/>
    </xf>
    <xf numFmtId="0" fontId="6" fillId="2" borderId="44" xfId="0" applyFont="1" applyFill="1" applyBorder="1" applyAlignment="1">
      <alignment vertical="top"/>
    </xf>
    <xf numFmtId="0" fontId="6" fillId="2" borderId="62" xfId="0" applyFont="1" applyFill="1" applyBorder="1" applyAlignment="1">
      <alignment vertical="top"/>
    </xf>
    <xf numFmtId="0" fontId="6" fillId="2" borderId="63" xfId="0" applyFont="1" applyFill="1" applyBorder="1" applyAlignment="1">
      <alignment vertical="top"/>
    </xf>
    <xf numFmtId="0" fontId="6" fillId="2" borderId="44" xfId="0" applyFont="1" applyFill="1" applyBorder="1" applyAlignment="1" applyProtection="1">
      <alignment horizontal="center" vertical="center"/>
      <protection locked="0"/>
    </xf>
    <xf numFmtId="0" fontId="6" fillId="2" borderId="64" xfId="0" applyFont="1" applyFill="1" applyBorder="1" applyAlignment="1" applyProtection="1">
      <alignment horizontal="center" vertical="center"/>
      <protection locked="0"/>
    </xf>
    <xf numFmtId="0" fontId="6" fillId="2" borderId="63" xfId="0" applyFont="1" applyFill="1" applyBorder="1" applyAlignment="1" applyProtection="1">
      <alignment horizontal="center" vertical="center"/>
      <protection locked="0"/>
    </xf>
    <xf numFmtId="0" fontId="6" fillId="2" borderId="62" xfId="0" applyFont="1" applyFill="1" applyBorder="1" applyAlignment="1" applyProtection="1">
      <alignment horizontal="center" vertical="center"/>
      <protection locked="0"/>
    </xf>
    <xf numFmtId="0" fontId="32" fillId="2" borderId="62" xfId="0" applyFont="1" applyFill="1" applyBorder="1" applyAlignment="1" applyProtection="1">
      <alignment horizontal="center" vertical="center"/>
      <protection locked="0"/>
    </xf>
    <xf numFmtId="0" fontId="12" fillId="2" borderId="32" xfId="0" applyFont="1" applyFill="1" applyBorder="1" applyAlignment="1">
      <alignment horizontal="left" vertical="top"/>
    </xf>
    <xf numFmtId="0" fontId="17" fillId="2" borderId="85" xfId="0" applyFont="1" applyFill="1" applyBorder="1" applyAlignment="1">
      <alignment horizontal="left" vertical="top"/>
    </xf>
    <xf numFmtId="0" fontId="17" fillId="2" borderId="86" xfId="0" applyFont="1" applyFill="1" applyBorder="1" applyAlignment="1">
      <alignment horizontal="left" vertical="top"/>
    </xf>
    <xf numFmtId="0" fontId="6" fillId="2" borderId="87" xfId="0" applyFont="1" applyFill="1" applyBorder="1" applyAlignment="1">
      <alignment horizontal="center"/>
    </xf>
    <xf numFmtId="0" fontId="6" fillId="2" borderId="88" xfId="0" applyFont="1" applyFill="1" applyBorder="1" applyAlignment="1">
      <alignment horizontal="center"/>
    </xf>
    <xf numFmtId="0" fontId="6" fillId="5" borderId="39" xfId="0" applyFont="1" applyFill="1" applyBorder="1" applyAlignment="1" applyProtection="1">
      <alignment horizontal="center" vertical="center" wrapText="1"/>
      <protection locked="0"/>
    </xf>
    <xf numFmtId="0" fontId="6" fillId="2" borderId="39" xfId="0" applyFont="1" applyFill="1" applyBorder="1" applyAlignment="1">
      <alignment horizontal="left" vertical="top" wrapText="1"/>
    </xf>
    <xf numFmtId="0" fontId="6" fillId="2" borderId="22" xfId="0" applyFont="1" applyFill="1" applyBorder="1" applyAlignment="1">
      <alignment horizontal="left" vertical="top" wrapText="1"/>
    </xf>
    <xf numFmtId="0" fontId="6" fillId="7" borderId="0" xfId="0" applyFont="1" applyFill="1" applyAlignment="1">
      <alignment horizontal="left" wrapText="1"/>
    </xf>
    <xf numFmtId="0" fontId="16" fillId="7" borderId="0" xfId="0" applyFont="1" applyFill="1"/>
    <xf numFmtId="0" fontId="28" fillId="0" borderId="89" xfId="0" applyFont="1" applyBorder="1" applyAlignment="1">
      <alignment horizontal="left" vertical="top" wrapText="1"/>
    </xf>
    <xf numFmtId="167" fontId="16" fillId="0" borderId="20" xfId="0" applyNumberFormat="1" applyFont="1" applyBorder="1" applyAlignment="1" applyProtection="1">
      <alignment horizontal="center" vertical="center" wrapText="1"/>
      <protection locked="0"/>
    </xf>
    <xf numFmtId="0" fontId="16" fillId="7" borderId="12" xfId="0" applyFont="1" applyFill="1" applyBorder="1" applyAlignment="1">
      <alignment horizontal="left"/>
    </xf>
    <xf numFmtId="0" fontId="6" fillId="2" borderId="18" xfId="0" applyFont="1" applyFill="1" applyBorder="1" applyAlignment="1">
      <alignment horizontal="left" vertical="top" wrapText="1"/>
    </xf>
    <xf numFmtId="0" fontId="6" fillId="2" borderId="14" xfId="0" applyFont="1" applyFill="1" applyBorder="1" applyAlignment="1">
      <alignment horizontal="left" vertical="top" wrapText="1"/>
    </xf>
    <xf numFmtId="0" fontId="16" fillId="0" borderId="8" xfId="0" applyFont="1" applyBorder="1" applyAlignment="1" applyProtection="1">
      <alignment horizontal="center" vertical="center" wrapText="1"/>
      <protection locked="0"/>
    </xf>
    <xf numFmtId="0" fontId="32" fillId="0" borderId="20" xfId="0" applyFont="1" applyBorder="1" applyAlignment="1" applyProtection="1">
      <alignment horizontal="center" vertical="center" wrapText="1"/>
      <protection locked="0"/>
    </xf>
    <xf numFmtId="0" fontId="32" fillId="0" borderId="2" xfId="0" applyFont="1" applyBorder="1" applyAlignment="1" applyProtection="1">
      <alignment horizontal="center" vertical="center" wrapText="1"/>
      <protection locked="0"/>
    </xf>
    <xf numFmtId="0" fontId="6" fillId="0" borderId="6" xfId="0" applyFont="1" applyBorder="1" applyAlignment="1">
      <alignment horizontal="center" vertical="center" wrapText="1"/>
    </xf>
    <xf numFmtId="0" fontId="19" fillId="0" borderId="31" xfId="0" applyFont="1" applyBorder="1" applyAlignment="1">
      <alignment horizontal="left" vertical="top" wrapText="1"/>
    </xf>
    <xf numFmtId="167" fontId="16" fillId="0" borderId="24" xfId="0" applyNumberFormat="1" applyFont="1" applyBorder="1" applyAlignment="1" applyProtection="1">
      <alignment horizontal="center" vertical="center" wrapText="1"/>
      <protection locked="0"/>
    </xf>
    <xf numFmtId="0" fontId="6" fillId="0" borderId="32" xfId="0" applyFont="1" applyBorder="1" applyAlignment="1">
      <alignment horizontal="center" vertical="center" wrapText="1"/>
    </xf>
    <xf numFmtId="167" fontId="16" fillId="6" borderId="30" xfId="0" applyNumberFormat="1" applyFont="1" applyFill="1" applyBorder="1" applyAlignment="1">
      <alignment horizontal="center" vertical="center" wrapText="1"/>
    </xf>
    <xf numFmtId="167" fontId="16" fillId="6" borderId="38" xfId="0" applyNumberFormat="1" applyFont="1" applyFill="1" applyBorder="1" applyAlignment="1">
      <alignment horizontal="center" vertical="center" wrapText="1"/>
    </xf>
    <xf numFmtId="167" fontId="16" fillId="0" borderId="28" xfId="0" applyNumberFormat="1" applyFont="1" applyBorder="1" applyAlignment="1" applyProtection="1">
      <alignment horizontal="center" vertical="center" wrapText="1"/>
      <protection locked="0"/>
    </xf>
    <xf numFmtId="167" fontId="6" fillId="7" borderId="32" xfId="0" applyNumberFormat="1" applyFont="1" applyFill="1" applyBorder="1" applyAlignment="1">
      <alignment horizontal="center" wrapText="1"/>
    </xf>
    <xf numFmtId="167" fontId="16" fillId="6" borderId="90" xfId="0" applyNumberFormat="1" applyFont="1" applyFill="1" applyBorder="1" applyAlignment="1">
      <alignment horizontal="center" vertical="center" wrapText="1"/>
    </xf>
    <xf numFmtId="167" fontId="16" fillId="0" borderId="21" xfId="0" applyNumberFormat="1" applyFont="1" applyBorder="1" applyAlignment="1" applyProtection="1">
      <alignment horizontal="center" vertical="center" wrapText="1"/>
      <protection locked="0"/>
    </xf>
    <xf numFmtId="165" fontId="6" fillId="4" borderId="15" xfId="0" applyNumberFormat="1" applyFont="1" applyFill="1" applyBorder="1" applyAlignment="1" applyProtection="1">
      <alignment horizontal="center" vertical="center"/>
      <protection locked="0"/>
    </xf>
    <xf numFmtId="165" fontId="6" fillId="4" borderId="18" xfId="0" applyNumberFormat="1" applyFont="1" applyFill="1" applyBorder="1" applyAlignment="1" applyProtection="1">
      <alignment horizontal="center" vertical="center"/>
      <protection locked="0"/>
    </xf>
    <xf numFmtId="0" fontId="28" fillId="0" borderId="3" xfId="0" applyFont="1" applyBorder="1" applyAlignment="1">
      <alignment horizontal="left" vertical="top" wrapText="1"/>
    </xf>
    <xf numFmtId="0" fontId="60" fillId="2" borderId="81" xfId="6" applyFont="1" applyFill="1" applyBorder="1"/>
    <xf numFmtId="0" fontId="45" fillId="2" borderId="82" xfId="6" applyFont="1" applyFill="1" applyBorder="1" applyAlignment="1">
      <alignment horizontal="justify" vertical="top" wrapText="1"/>
    </xf>
    <xf numFmtId="167" fontId="6" fillId="4" borderId="21" xfId="0" applyNumberFormat="1" applyFont="1" applyFill="1" applyBorder="1" applyAlignment="1" applyProtection="1">
      <alignment horizontal="center" vertical="center" wrapText="1"/>
      <protection locked="0"/>
    </xf>
    <xf numFmtId="0" fontId="6" fillId="5" borderId="37" xfId="0" applyFont="1" applyFill="1" applyBorder="1" applyAlignment="1" applyProtection="1">
      <alignment horizontal="center" vertical="center" wrapText="1"/>
      <protection locked="0"/>
    </xf>
    <xf numFmtId="0" fontId="6" fillId="5" borderId="27" xfId="0" applyFont="1" applyFill="1" applyBorder="1" applyAlignment="1" applyProtection="1">
      <alignment horizontal="center" vertical="center" wrapText="1"/>
      <protection locked="0"/>
    </xf>
    <xf numFmtId="0" fontId="45" fillId="2" borderId="82" xfId="0" applyFont="1" applyFill="1" applyBorder="1" applyAlignment="1">
      <alignment horizontal="center" vertical="center"/>
    </xf>
    <xf numFmtId="0" fontId="84" fillId="2" borderId="0" xfId="0" applyFont="1" applyFill="1"/>
    <xf numFmtId="0" fontId="17" fillId="2" borderId="32" xfId="0" applyFont="1" applyFill="1" applyBorder="1" applyAlignment="1" applyProtection="1">
      <alignment vertical="top"/>
      <protection locked="0"/>
    </xf>
    <xf numFmtId="0" fontId="0" fillId="2" borderId="0" xfId="0" applyFill="1" applyProtection="1">
      <protection locked="0"/>
    </xf>
    <xf numFmtId="0" fontId="3" fillId="8" borderId="13" xfId="0" applyFont="1" applyFill="1" applyBorder="1" applyAlignment="1" applyProtection="1">
      <alignment horizontal="center" wrapText="1"/>
      <protection locked="0"/>
    </xf>
    <xf numFmtId="0" fontId="3" fillId="9" borderId="13" xfId="0" applyFont="1" applyFill="1" applyBorder="1" applyProtection="1">
      <protection locked="0"/>
    </xf>
    <xf numFmtId="0" fontId="3" fillId="9" borderId="19" xfId="0" applyFont="1" applyFill="1" applyBorder="1" applyProtection="1">
      <protection locked="0"/>
    </xf>
    <xf numFmtId="0" fontId="3" fillId="9" borderId="11" xfId="0" applyFont="1" applyFill="1" applyBorder="1" applyProtection="1">
      <protection locked="0"/>
    </xf>
    <xf numFmtId="0" fontId="3" fillId="8" borderId="19" xfId="0" applyFont="1" applyFill="1" applyBorder="1" applyProtection="1">
      <protection locked="0"/>
    </xf>
    <xf numFmtId="0" fontId="3" fillId="8" borderId="11" xfId="0" applyFont="1" applyFill="1" applyBorder="1" applyProtection="1">
      <protection locked="0"/>
    </xf>
    <xf numFmtId="0" fontId="16" fillId="8" borderId="76" xfId="0" applyFont="1" applyFill="1" applyBorder="1" applyAlignment="1" applyProtection="1">
      <alignment horizontal="center" vertical="center"/>
      <protection locked="0"/>
    </xf>
    <xf numFmtId="167" fontId="16" fillId="9" borderId="77" xfId="0" applyNumberFormat="1" applyFont="1" applyFill="1" applyBorder="1" applyAlignment="1" applyProtection="1">
      <alignment horizontal="center" vertical="center"/>
      <protection locked="0"/>
    </xf>
    <xf numFmtId="0" fontId="3" fillId="9" borderId="78" xfId="0" applyFont="1" applyFill="1" applyBorder="1" applyAlignment="1" applyProtection="1">
      <alignment horizontal="center" vertical="center"/>
      <protection locked="0"/>
    </xf>
    <xf numFmtId="0" fontId="3" fillId="9" borderId="79" xfId="0" applyFont="1" applyFill="1" applyBorder="1" applyAlignment="1" applyProtection="1">
      <alignment horizontal="center" vertical="center"/>
      <protection locked="0"/>
    </xf>
    <xf numFmtId="0" fontId="3" fillId="8" borderId="77" xfId="0" applyFont="1" applyFill="1" applyBorder="1" applyAlignment="1" applyProtection="1">
      <alignment horizontal="center" vertical="center"/>
      <protection locked="0"/>
    </xf>
    <xf numFmtId="0" fontId="3" fillId="8" borderId="78" xfId="0" applyFont="1" applyFill="1" applyBorder="1" applyAlignment="1" applyProtection="1">
      <alignment horizontal="center" vertical="center"/>
      <protection locked="0"/>
    </xf>
    <xf numFmtId="0" fontId="3" fillId="8" borderId="79" xfId="0" applyFont="1" applyFill="1" applyBorder="1" applyAlignment="1" applyProtection="1">
      <alignment horizontal="center" vertical="center"/>
      <protection locked="0"/>
    </xf>
    <xf numFmtId="0" fontId="3" fillId="9" borderId="77" xfId="0" applyFont="1" applyFill="1" applyBorder="1" applyAlignment="1" applyProtection="1">
      <alignment horizontal="center" vertical="center"/>
      <protection locked="0"/>
    </xf>
    <xf numFmtId="167" fontId="16" fillId="8" borderId="77" xfId="0" applyNumberFormat="1" applyFont="1" applyFill="1" applyBorder="1" applyAlignment="1" applyProtection="1">
      <alignment horizontal="center" vertical="center"/>
      <protection locked="0"/>
    </xf>
    <xf numFmtId="167" fontId="46" fillId="2" borderId="82" xfId="0" applyNumberFormat="1" applyFont="1" applyFill="1" applyBorder="1" applyAlignment="1" applyProtection="1">
      <alignment horizontal="center"/>
      <protection locked="0"/>
    </xf>
    <xf numFmtId="167" fontId="46" fillId="2" borderId="84" xfId="0" applyNumberFormat="1" applyFont="1" applyFill="1" applyBorder="1" applyAlignment="1" applyProtection="1">
      <alignment horizontal="center"/>
      <protection locked="0"/>
    </xf>
    <xf numFmtId="9" fontId="16" fillId="2" borderId="84" xfId="0" applyNumberFormat="1" applyFont="1" applyFill="1" applyBorder="1" applyAlignment="1" applyProtection="1">
      <alignment horizontal="center"/>
      <protection locked="0"/>
    </xf>
    <xf numFmtId="167" fontId="16" fillId="2" borderId="84" xfId="0" applyNumberFormat="1" applyFont="1" applyFill="1" applyBorder="1" applyAlignment="1" applyProtection="1">
      <alignment horizontal="center"/>
      <protection locked="0"/>
    </xf>
    <xf numFmtId="167" fontId="32" fillId="2" borderId="84" xfId="0" applyNumberFormat="1" applyFont="1" applyFill="1" applyBorder="1" applyAlignment="1" applyProtection="1">
      <alignment horizontal="center"/>
      <protection locked="0"/>
    </xf>
    <xf numFmtId="167" fontId="46" fillId="2" borderId="22" xfId="0" applyNumberFormat="1" applyFont="1" applyFill="1" applyBorder="1" applyAlignment="1" applyProtection="1">
      <alignment horizontal="center"/>
      <protection locked="0"/>
    </xf>
    <xf numFmtId="0" fontId="3" fillId="8" borderId="0" xfId="0" applyFont="1" applyFill="1" applyProtection="1">
      <protection locked="0"/>
    </xf>
    <xf numFmtId="0" fontId="3" fillId="9" borderId="0" xfId="0" applyFont="1" applyFill="1" applyProtection="1">
      <protection locked="0"/>
    </xf>
    <xf numFmtId="0" fontId="6" fillId="2" borderId="47" xfId="0" applyFont="1" applyFill="1" applyBorder="1" applyAlignment="1" applyProtection="1">
      <alignment horizontal="center" wrapText="1"/>
      <protection locked="0"/>
    </xf>
    <xf numFmtId="0" fontId="45" fillId="2" borderId="0" xfId="0" applyFont="1" applyFill="1" applyAlignment="1">
      <alignment horizontal="center" vertical="top"/>
    </xf>
    <xf numFmtId="3" fontId="45" fillId="2" borderId="0" xfId="0" applyNumberFormat="1" applyFont="1" applyFill="1" applyAlignment="1">
      <alignment horizontal="center"/>
    </xf>
    <xf numFmtId="0" fontId="6" fillId="0" borderId="48" xfId="0" applyFont="1" applyBorder="1" applyAlignment="1" applyProtection="1">
      <alignment horizontal="center"/>
      <protection locked="0"/>
    </xf>
    <xf numFmtId="0" fontId="6" fillId="2" borderId="44" xfId="0" applyFont="1" applyFill="1" applyBorder="1" applyAlignment="1" applyProtection="1">
      <alignment horizontal="center"/>
      <protection locked="0"/>
    </xf>
    <xf numFmtId="0" fontId="6" fillId="2" borderId="65" xfId="0" applyFont="1" applyFill="1" applyBorder="1" applyAlignment="1" applyProtection="1">
      <alignment horizontal="center"/>
      <protection locked="0"/>
    </xf>
    <xf numFmtId="0" fontId="0" fillId="0" borderId="64" xfId="0" applyBorder="1"/>
    <xf numFmtId="0" fontId="29" fillId="2" borderId="5" xfId="0" applyFont="1" applyFill="1" applyBorder="1" applyAlignment="1">
      <alignment horizontal="center" wrapText="1"/>
    </xf>
    <xf numFmtId="0" fontId="6" fillId="2" borderId="5" xfId="0" applyFont="1" applyFill="1" applyBorder="1" applyAlignment="1">
      <alignment horizontal="center" vertical="top"/>
    </xf>
    <xf numFmtId="0" fontId="45" fillId="2" borderId="82" xfId="0" applyFont="1" applyFill="1" applyBorder="1" applyAlignment="1">
      <alignment horizontal="justify" vertical="top" wrapText="1"/>
    </xf>
    <xf numFmtId="0" fontId="16" fillId="2" borderId="27" xfId="0" applyFont="1" applyFill="1" applyBorder="1" applyAlignment="1">
      <alignment horizontal="center" vertical="top" wrapText="1"/>
    </xf>
    <xf numFmtId="0" fontId="1" fillId="2" borderId="0" xfId="0" applyFont="1" applyFill="1" applyAlignment="1">
      <alignment horizontal="center" vertical="center"/>
    </xf>
    <xf numFmtId="0" fontId="0" fillId="2" borderId="0" xfId="0" applyFill="1" applyAlignment="1">
      <alignment horizontal="center"/>
    </xf>
    <xf numFmtId="0" fontId="6" fillId="2" borderId="126" xfId="0" applyFont="1" applyFill="1" applyBorder="1" applyAlignment="1" applyProtection="1">
      <alignment horizontal="center" vertical="center"/>
      <protection locked="0"/>
    </xf>
    <xf numFmtId="167" fontId="6" fillId="4" borderId="37" xfId="0" applyNumberFormat="1" applyFont="1" applyFill="1" applyBorder="1" applyAlignment="1">
      <alignment horizontal="center" vertical="center" wrapText="1"/>
    </xf>
    <xf numFmtId="0" fontId="54" fillId="0" borderId="32" xfId="0" applyFont="1" applyBorder="1" applyAlignment="1">
      <alignment vertical="top"/>
    </xf>
    <xf numFmtId="167" fontId="46" fillId="0" borderId="83" xfId="0" applyNumberFormat="1" applyFont="1" applyBorder="1" applyAlignment="1">
      <alignment horizontal="center"/>
    </xf>
    <xf numFmtId="9" fontId="46" fillId="0" borderId="83" xfId="0" applyNumberFormat="1" applyFont="1" applyBorder="1" applyAlignment="1">
      <alignment horizontal="center"/>
    </xf>
    <xf numFmtId="167" fontId="83" fillId="0" borderId="83" xfId="0" applyNumberFormat="1" applyFont="1" applyBorder="1" applyAlignment="1">
      <alignment horizontal="center"/>
    </xf>
    <xf numFmtId="169" fontId="46" fillId="0" borderId="83" xfId="0" applyNumberFormat="1" applyFont="1" applyBorder="1" applyAlignment="1">
      <alignment horizontal="center"/>
    </xf>
    <xf numFmtId="0" fontId="6" fillId="0" borderId="34" xfId="0" applyFont="1" applyBorder="1" applyAlignment="1" applyProtection="1">
      <alignment horizontal="center"/>
      <protection locked="0"/>
    </xf>
    <xf numFmtId="0" fontId="6" fillId="0" borderId="34" xfId="0" applyFont="1" applyBorder="1" applyAlignment="1">
      <alignment horizontal="center" vertical="center" wrapText="1"/>
    </xf>
    <xf numFmtId="0" fontId="45" fillId="2" borderId="56" xfId="0" applyFont="1" applyFill="1" applyBorder="1" applyAlignment="1" applyProtection="1">
      <alignment horizontal="center" wrapText="1"/>
      <protection locked="0"/>
    </xf>
    <xf numFmtId="0" fontId="79" fillId="2" borderId="64" xfId="0" applyFont="1" applyFill="1" applyBorder="1" applyAlignment="1" applyProtection="1">
      <alignment horizontal="center"/>
      <protection locked="0"/>
    </xf>
    <xf numFmtId="0" fontId="32" fillId="2" borderId="64" xfId="0" applyFont="1" applyFill="1" applyBorder="1" applyAlignment="1" applyProtection="1">
      <alignment horizontal="center" vertical="center"/>
      <protection locked="0"/>
    </xf>
    <xf numFmtId="0" fontId="16" fillId="9" borderId="17" xfId="0" applyFont="1" applyFill="1" applyBorder="1" applyAlignment="1">
      <alignment horizontal="center" vertical="center" wrapText="1"/>
    </xf>
    <xf numFmtId="0" fontId="69" fillId="3" borderId="13" xfId="0" applyFont="1" applyFill="1" applyBorder="1" applyAlignment="1" applyProtection="1">
      <alignment horizontal="center" wrapText="1"/>
      <protection locked="0"/>
    </xf>
    <xf numFmtId="0" fontId="69" fillId="3" borderId="19" xfId="0" applyFont="1" applyFill="1" applyBorder="1" applyAlignment="1" applyProtection="1">
      <alignment horizontal="center" wrapText="1"/>
      <protection locked="0"/>
    </xf>
    <xf numFmtId="0" fontId="69" fillId="3" borderId="11" xfId="0" applyFont="1" applyFill="1" applyBorder="1" applyAlignment="1" applyProtection="1">
      <alignment horizontal="center" wrapText="1"/>
      <protection locked="0"/>
    </xf>
    <xf numFmtId="0" fontId="69" fillId="3" borderId="12" xfId="0" applyFont="1" applyFill="1" applyBorder="1" applyAlignment="1" applyProtection="1">
      <alignment horizontal="center" wrapText="1"/>
      <protection locked="0"/>
    </xf>
    <xf numFmtId="0" fontId="69" fillId="3" borderId="39" xfId="0" applyFont="1" applyFill="1" applyBorder="1" applyAlignment="1" applyProtection="1">
      <alignment horizontal="center" wrapText="1"/>
      <protection locked="0"/>
    </xf>
    <xf numFmtId="0" fontId="69" fillId="3" borderId="41" xfId="0" applyFont="1" applyFill="1" applyBorder="1" applyAlignment="1">
      <alignment horizontal="center" wrapText="1"/>
    </xf>
    <xf numFmtId="0" fontId="69" fillId="3" borderId="43" xfId="0" applyFont="1" applyFill="1" applyBorder="1" applyAlignment="1">
      <alignment horizontal="center" wrapText="1"/>
    </xf>
    <xf numFmtId="0" fontId="69" fillId="3" borderId="29" xfId="0" applyFont="1" applyFill="1" applyBorder="1" applyAlignment="1">
      <alignment horizontal="center" wrapText="1"/>
    </xf>
    <xf numFmtId="0" fontId="69" fillId="3" borderId="32" xfId="0" applyFont="1" applyFill="1" applyBorder="1" applyAlignment="1">
      <alignment horizontal="center" wrapText="1"/>
    </xf>
    <xf numFmtId="167" fontId="69" fillId="0" borderId="40" xfId="0" applyNumberFormat="1" applyFont="1" applyBorder="1" applyAlignment="1">
      <alignment horizontal="center" wrapText="1"/>
    </xf>
    <xf numFmtId="167" fontId="69" fillId="0" borderId="80" xfId="0" applyNumberFormat="1" applyFont="1" applyBorder="1" applyAlignment="1">
      <alignment horizontal="center" wrapText="1"/>
    </xf>
    <xf numFmtId="0" fontId="69" fillId="3" borderId="12" xfId="0" applyFont="1" applyFill="1" applyBorder="1" applyAlignment="1">
      <alignment horizontal="center" wrapText="1"/>
    </xf>
    <xf numFmtId="0" fontId="69" fillId="3" borderId="39" xfId="0" applyFont="1" applyFill="1" applyBorder="1" applyAlignment="1">
      <alignment horizontal="center" wrapText="1"/>
    </xf>
    <xf numFmtId="0" fontId="11" fillId="2" borderId="0" xfId="0" applyFont="1" applyFill="1" applyAlignment="1">
      <alignment horizontal="center" wrapText="1"/>
    </xf>
    <xf numFmtId="0" fontId="56" fillId="2" borderId="0" xfId="2" applyNumberFormat="1" applyFont="1" applyFill="1" applyAlignment="1">
      <alignment horizontal="left"/>
    </xf>
    <xf numFmtId="0" fontId="5" fillId="2" borderId="0" xfId="0" applyFont="1" applyFill="1" applyAlignment="1">
      <alignment horizontal="right"/>
    </xf>
    <xf numFmtId="0" fontId="56" fillId="2" borderId="0" xfId="0" applyFont="1" applyFill="1" applyAlignment="1">
      <alignment horizontal="left"/>
    </xf>
    <xf numFmtId="0" fontId="3" fillId="0" borderId="0" xfId="0" applyFont="1" applyAlignment="1">
      <alignment horizontal="left" vertical="center"/>
    </xf>
    <xf numFmtId="0" fontId="61" fillId="2" borderId="0" xfId="5" applyFont="1" applyFill="1" applyAlignment="1" applyProtection="1">
      <alignment horizontal="left"/>
    </xf>
    <xf numFmtId="0" fontId="63" fillId="0" borderId="0" xfId="0" applyFont="1" applyAlignment="1">
      <alignment horizontal="center" vertical="center"/>
    </xf>
    <xf numFmtId="167" fontId="56" fillId="0" borderId="0" xfId="0" applyNumberFormat="1" applyFont="1" applyAlignment="1">
      <alignment horizontal="right"/>
    </xf>
    <xf numFmtId="166" fontId="56" fillId="2" borderId="0" xfId="1" applyFont="1" applyFill="1" applyAlignment="1">
      <alignment horizontal="left"/>
    </xf>
    <xf numFmtId="167" fontId="3" fillId="0" borderId="0" xfId="0" applyNumberFormat="1" applyFont="1" applyAlignment="1">
      <alignment horizontal="right" vertical="center"/>
    </xf>
    <xf numFmtId="0" fontId="0" fillId="2" borderId="0" xfId="0" applyFill="1"/>
    <xf numFmtId="0" fontId="5" fillId="0" borderId="0" xfId="0" applyFont="1" applyAlignment="1">
      <alignment horizontal="left" vertical="center"/>
    </xf>
    <xf numFmtId="167" fontId="5" fillId="0" borderId="0" xfId="0" applyNumberFormat="1" applyFont="1" applyAlignment="1">
      <alignment horizontal="right"/>
    </xf>
    <xf numFmtId="0" fontId="54" fillId="2" borderId="0" xfId="0" applyFont="1" applyFill="1" applyAlignment="1">
      <alignment horizontal="center"/>
    </xf>
    <xf numFmtId="0" fontId="55" fillId="2" borderId="0" xfId="0" applyFont="1" applyFill="1" applyAlignment="1">
      <alignment horizontal="center" wrapText="1"/>
    </xf>
    <xf numFmtId="0" fontId="5" fillId="2" borderId="0" xfId="0" applyFont="1" applyFill="1" applyAlignment="1">
      <alignment horizontal="left"/>
    </xf>
    <xf numFmtId="0" fontId="0" fillId="13" borderId="36" xfId="0" applyFill="1" applyBorder="1" applyProtection="1">
      <protection locked="0"/>
    </xf>
    <xf numFmtId="0" fontId="0" fillId="13" borderId="89" xfId="0" applyFill="1" applyBorder="1" applyProtection="1">
      <protection locked="0"/>
    </xf>
    <xf numFmtId="0" fontId="0" fillId="13" borderId="91" xfId="0" applyFill="1" applyBorder="1" applyAlignment="1" applyProtection="1">
      <alignment horizontal="left"/>
      <protection locked="0"/>
    </xf>
    <xf numFmtId="0" fontId="0" fillId="13" borderId="92" xfId="0" applyFill="1" applyBorder="1" applyAlignment="1" applyProtection="1">
      <alignment horizontal="left"/>
      <protection locked="0"/>
    </xf>
    <xf numFmtId="0" fontId="0" fillId="13" borderId="93" xfId="0" applyFill="1" applyBorder="1" applyAlignment="1" applyProtection="1">
      <alignment horizontal="left"/>
      <protection locked="0"/>
    </xf>
    <xf numFmtId="0" fontId="0" fillId="13" borderId="94" xfId="0" applyFill="1" applyBorder="1" applyAlignment="1" applyProtection="1">
      <alignment horizontal="left"/>
      <protection locked="0"/>
    </xf>
    <xf numFmtId="0" fontId="0" fillId="13" borderId="95" xfId="0" applyFill="1" applyBorder="1" applyAlignment="1" applyProtection="1">
      <alignment horizontal="left"/>
      <protection locked="0"/>
    </xf>
    <xf numFmtId="0" fontId="0" fillId="13" borderId="96" xfId="0" applyFill="1" applyBorder="1" applyAlignment="1" applyProtection="1">
      <alignment horizontal="left"/>
      <protection locked="0"/>
    </xf>
    <xf numFmtId="0" fontId="0" fillId="13" borderId="73" xfId="0" applyFill="1" applyBorder="1" applyAlignment="1" applyProtection="1">
      <alignment horizontal="left"/>
      <protection locked="0"/>
    </xf>
    <xf numFmtId="0" fontId="0" fillId="13" borderId="74" xfId="0" applyFill="1" applyBorder="1" applyAlignment="1" applyProtection="1">
      <alignment horizontal="left"/>
      <protection locked="0"/>
    </xf>
    <xf numFmtId="0" fontId="0" fillId="13" borderId="75" xfId="0" applyFill="1" applyBorder="1" applyAlignment="1" applyProtection="1">
      <alignment horizontal="left"/>
      <protection locked="0"/>
    </xf>
    <xf numFmtId="0" fontId="0" fillId="13" borderId="20" xfId="0" applyFill="1" applyBorder="1" applyProtection="1">
      <protection locked="0"/>
    </xf>
    <xf numFmtId="0" fontId="3" fillId="2" borderId="0" xfId="0" applyFont="1" applyFill="1" applyAlignment="1">
      <alignment horizontal="left"/>
    </xf>
    <xf numFmtId="0" fontId="0" fillId="13" borderId="94" xfId="0" applyFill="1" applyBorder="1" applyProtection="1">
      <protection locked="0"/>
    </xf>
    <xf numFmtId="0" fontId="0" fillId="13" borderId="95" xfId="0" applyFill="1" applyBorder="1" applyProtection="1">
      <protection locked="0"/>
    </xf>
    <xf numFmtId="0" fontId="0" fillId="13" borderId="96" xfId="0" applyFill="1" applyBorder="1" applyProtection="1">
      <protection locked="0"/>
    </xf>
    <xf numFmtId="0" fontId="0" fillId="2" borderId="29" xfId="0" applyFill="1" applyBorder="1" applyAlignment="1">
      <alignment horizontal="justify" vertical="top" wrapText="1"/>
    </xf>
    <xf numFmtId="0" fontId="0" fillId="2" borderId="0" xfId="0" applyFill="1" applyAlignment="1">
      <alignment horizontal="justify" vertical="top" wrapText="1"/>
    </xf>
    <xf numFmtId="0" fontId="2" fillId="2" borderId="0" xfId="0" applyFont="1" applyFill="1" applyAlignment="1">
      <alignment horizontal="left"/>
    </xf>
    <xf numFmtId="0" fontId="0" fillId="13" borderId="48" xfId="0" applyFill="1" applyBorder="1" applyProtection="1">
      <protection locked="0"/>
    </xf>
    <xf numFmtId="0" fontId="3" fillId="2" borderId="5" xfId="0" applyFont="1" applyFill="1" applyBorder="1" applyAlignment="1">
      <alignment horizontal="left"/>
    </xf>
    <xf numFmtId="0" fontId="0" fillId="13" borderId="73" xfId="0" applyFill="1" applyBorder="1" applyProtection="1">
      <protection locked="0"/>
    </xf>
    <xf numFmtId="0" fontId="0" fillId="13" borderId="74" xfId="0" applyFill="1" applyBorder="1" applyProtection="1">
      <protection locked="0"/>
    </xf>
    <xf numFmtId="0" fontId="0" fillId="13" borderId="75" xfId="0" applyFill="1" applyBorder="1" applyProtection="1">
      <protection locked="0"/>
    </xf>
    <xf numFmtId="0" fontId="0" fillId="13" borderId="91" xfId="0" applyFill="1" applyBorder="1" applyProtection="1">
      <protection locked="0"/>
    </xf>
    <xf numFmtId="0" fontId="0" fillId="13" borderId="92" xfId="0" applyFill="1" applyBorder="1" applyProtection="1">
      <protection locked="0"/>
    </xf>
    <xf numFmtId="0" fontId="0" fillId="13" borderId="93" xfId="0" applyFill="1" applyBorder="1" applyProtection="1">
      <protection locked="0"/>
    </xf>
    <xf numFmtId="166" fontId="0" fillId="13" borderId="48" xfId="1" applyFont="1" applyFill="1" applyBorder="1" applyAlignment="1" applyProtection="1">
      <protection locked="0"/>
    </xf>
    <xf numFmtId="168" fontId="0" fillId="13" borderId="36" xfId="0" applyNumberFormat="1" applyFill="1" applyBorder="1" applyProtection="1">
      <protection locked="0"/>
    </xf>
    <xf numFmtId="168" fontId="0" fillId="13" borderId="89" xfId="0" applyNumberFormat="1" applyFill="1" applyBorder="1" applyProtection="1">
      <protection locked="0"/>
    </xf>
    <xf numFmtId="0" fontId="0" fillId="2" borderId="29" xfId="0" applyFill="1" applyBorder="1" applyAlignment="1">
      <alignment horizontal="left"/>
    </xf>
    <xf numFmtId="0" fontId="5" fillId="2" borderId="0" xfId="0" applyFont="1" applyFill="1" applyAlignment="1">
      <alignment vertical="top" wrapText="1"/>
    </xf>
    <xf numFmtId="0" fontId="72" fillId="2" borderId="0" xfId="0" applyFont="1" applyFill="1" applyAlignment="1">
      <alignment horizontal="center"/>
    </xf>
    <xf numFmtId="49" fontId="17" fillId="2" borderId="41" xfId="0" applyNumberFormat="1" applyFont="1" applyFill="1" applyBorder="1" applyAlignment="1" applyProtection="1">
      <alignment vertical="top" wrapText="1"/>
      <protection locked="0"/>
    </xf>
    <xf numFmtId="49" fontId="17" fillId="2" borderId="40" xfId="0" applyNumberFormat="1" applyFont="1" applyFill="1" applyBorder="1" applyAlignment="1" applyProtection="1">
      <alignment vertical="top" wrapText="1"/>
      <protection locked="0"/>
    </xf>
    <xf numFmtId="49" fontId="17" fillId="2" borderId="27" xfId="0" applyNumberFormat="1" applyFont="1" applyFill="1" applyBorder="1" applyAlignment="1" applyProtection="1">
      <alignment vertical="top" wrapText="1"/>
      <protection locked="0"/>
    </xf>
    <xf numFmtId="49" fontId="17" fillId="2" borderId="42" xfId="0" applyNumberFormat="1" applyFont="1" applyFill="1" applyBorder="1" applyAlignment="1" applyProtection="1">
      <alignment vertical="top" wrapText="1"/>
      <protection locked="0"/>
    </xf>
    <xf numFmtId="49" fontId="17" fillId="2" borderId="43" xfId="0" applyNumberFormat="1" applyFont="1" applyFill="1" applyBorder="1" applyAlignment="1" applyProtection="1">
      <alignment vertical="top" wrapText="1"/>
      <protection locked="0"/>
    </xf>
    <xf numFmtId="49" fontId="17" fillId="2" borderId="80" xfId="0" applyNumberFormat="1" applyFont="1" applyFill="1" applyBorder="1" applyAlignment="1" applyProtection="1">
      <alignment vertical="top" wrapText="1"/>
      <protection locked="0"/>
    </xf>
    <xf numFmtId="167" fontId="17" fillId="2" borderId="0" xfId="0" applyNumberFormat="1" applyFont="1" applyFill="1" applyAlignment="1">
      <alignment horizontal="left" vertical="top" readingOrder="1"/>
    </xf>
    <xf numFmtId="0" fontId="19" fillId="2" borderId="0" xfId="0" applyFont="1" applyFill="1" applyAlignment="1">
      <alignment horizontal="left" vertical="top" wrapText="1"/>
    </xf>
    <xf numFmtId="0" fontId="17" fillId="2" borderId="0" xfId="0" applyFont="1" applyFill="1" applyAlignment="1">
      <alignment horizontal="left" vertical="top" readingOrder="1"/>
    </xf>
    <xf numFmtId="167" fontId="16" fillId="0" borderId="23" xfId="0" applyNumberFormat="1" applyFont="1" applyBorder="1" applyAlignment="1" applyProtection="1">
      <alignment horizontal="center" vertical="center" wrapText="1"/>
      <protection locked="0"/>
    </xf>
    <xf numFmtId="167" fontId="16" fillId="0" borderId="17" xfId="0" applyNumberFormat="1" applyFont="1" applyBorder="1" applyAlignment="1" applyProtection="1">
      <alignment horizontal="center" vertical="center" wrapText="1"/>
      <protection locked="0"/>
    </xf>
    <xf numFmtId="0" fontId="19" fillId="0" borderId="12" xfId="0" applyFont="1" applyBorder="1" applyAlignment="1">
      <alignment horizontal="left" vertical="top" wrapText="1"/>
    </xf>
    <xf numFmtId="0" fontId="19" fillId="0" borderId="17" xfId="0" applyFont="1" applyBorder="1" applyAlignment="1">
      <alignment horizontal="left" vertical="top" wrapText="1"/>
    </xf>
    <xf numFmtId="0" fontId="6" fillId="2" borderId="45" xfId="0" applyFont="1" applyFill="1" applyBorder="1" applyAlignment="1" applyProtection="1">
      <alignment horizontal="center" wrapText="1"/>
      <protection locked="0"/>
    </xf>
    <xf numFmtId="0" fontId="6" fillId="2" borderId="47" xfId="0" applyFont="1" applyFill="1" applyBorder="1" applyAlignment="1" applyProtection="1">
      <alignment horizontal="center" wrapText="1"/>
      <protection locked="0"/>
    </xf>
    <xf numFmtId="0" fontId="17" fillId="2" borderId="46" xfId="0" applyFont="1" applyFill="1" applyBorder="1" applyAlignment="1" applyProtection="1">
      <alignment horizontal="center"/>
      <protection locked="0"/>
    </xf>
    <xf numFmtId="0" fontId="17" fillId="2" borderId="48" xfId="0" applyFont="1" applyFill="1" applyBorder="1" applyAlignment="1" applyProtection="1">
      <alignment horizontal="center"/>
      <protection locked="0"/>
    </xf>
    <xf numFmtId="167" fontId="31" fillId="10" borderId="97" xfId="0" applyNumberFormat="1" applyFont="1" applyFill="1" applyBorder="1" applyAlignment="1">
      <alignment horizontal="center" vertical="top" wrapText="1"/>
    </xf>
    <xf numFmtId="167" fontId="31" fillId="10" borderId="98" xfId="0" applyNumberFormat="1" applyFont="1" applyFill="1" applyBorder="1" applyAlignment="1">
      <alignment horizontal="center" vertical="top" wrapText="1"/>
    </xf>
    <xf numFmtId="167" fontId="31" fillId="10" borderId="99" xfId="0" applyNumberFormat="1" applyFont="1" applyFill="1" applyBorder="1" applyAlignment="1">
      <alignment horizontal="center" vertical="top" wrapText="1"/>
    </xf>
    <xf numFmtId="0" fontId="17" fillId="2" borderId="62" xfId="0" applyFont="1" applyFill="1" applyBorder="1" applyAlignment="1" applyProtection="1">
      <alignment horizontal="center"/>
      <protection locked="0"/>
    </xf>
    <xf numFmtId="0" fontId="17" fillId="2" borderId="44" xfId="0" applyFont="1" applyFill="1" applyBorder="1" applyAlignment="1" applyProtection="1">
      <alignment horizontal="center"/>
      <protection locked="0"/>
    </xf>
    <xf numFmtId="167" fontId="22" fillId="2" borderId="0" xfId="0" applyNumberFormat="1" applyFont="1" applyFill="1" applyAlignment="1">
      <alignment horizontal="center" vertical="top" wrapText="1"/>
    </xf>
    <xf numFmtId="0" fontId="16" fillId="0" borderId="27" xfId="0" applyFont="1" applyBorder="1" applyAlignment="1">
      <alignment horizontal="center" vertical="top" wrapText="1"/>
    </xf>
    <xf numFmtId="167" fontId="31" fillId="0" borderId="41" xfId="0" applyNumberFormat="1" applyFont="1" applyBorder="1" applyAlignment="1">
      <alignment horizontal="center" vertical="center" wrapText="1"/>
    </xf>
    <xf numFmtId="167" fontId="31" fillId="0" borderId="40" xfId="0" applyNumberFormat="1" applyFont="1" applyBorder="1" applyAlignment="1">
      <alignment horizontal="center" vertical="center" wrapText="1"/>
    </xf>
    <xf numFmtId="167" fontId="31" fillId="0" borderId="27" xfId="0" applyNumberFormat="1" applyFont="1" applyBorder="1" applyAlignment="1">
      <alignment horizontal="center" vertical="center" wrapText="1"/>
    </xf>
    <xf numFmtId="167" fontId="31" fillId="0" borderId="42" xfId="0" applyNumberFormat="1" applyFont="1" applyBorder="1" applyAlignment="1">
      <alignment horizontal="center" vertical="center" wrapText="1"/>
    </xf>
    <xf numFmtId="167" fontId="31" fillId="0" borderId="43" xfId="0" applyNumberFormat="1" applyFont="1" applyBorder="1" applyAlignment="1">
      <alignment horizontal="center" vertical="center" wrapText="1"/>
    </xf>
    <xf numFmtId="167" fontId="31" fillId="0" borderId="80" xfId="0" applyNumberFormat="1" applyFont="1" applyBorder="1" applyAlignment="1">
      <alignment horizontal="center" vertical="center" wrapText="1"/>
    </xf>
    <xf numFmtId="0" fontId="2" fillId="2" borderId="0" xfId="0" applyFont="1" applyFill="1" applyAlignment="1">
      <alignment horizontal="right" vertical="top"/>
    </xf>
    <xf numFmtId="0" fontId="6" fillId="2" borderId="12" xfId="0" applyFont="1" applyFill="1" applyBorder="1" applyAlignment="1">
      <alignment horizontal="left" vertical="top" wrapText="1"/>
    </xf>
    <xf numFmtId="0" fontId="6" fillId="2" borderId="17" xfId="0" applyFont="1" applyFill="1" applyBorder="1" applyAlignment="1">
      <alignment horizontal="left" vertical="top" wrapText="1"/>
    </xf>
    <xf numFmtId="0" fontId="16" fillId="0" borderId="12" xfId="0" applyFont="1" applyBorder="1" applyAlignment="1">
      <alignment horizontal="center" vertical="center" wrapText="1"/>
    </xf>
    <xf numFmtId="0" fontId="16" fillId="0" borderId="17" xfId="0" applyFont="1" applyBorder="1" applyAlignment="1">
      <alignment horizontal="center" vertical="center" wrapText="1"/>
    </xf>
    <xf numFmtId="1" fontId="16" fillId="6" borderId="12" xfId="0" applyNumberFormat="1" applyFont="1" applyFill="1" applyBorder="1" applyAlignment="1">
      <alignment horizontal="center" vertical="center" wrapText="1"/>
    </xf>
    <xf numFmtId="1" fontId="16" fillId="6" borderId="17" xfId="0" applyNumberFormat="1" applyFont="1" applyFill="1" applyBorder="1" applyAlignment="1">
      <alignment horizontal="center" vertical="center" wrapText="1"/>
    </xf>
    <xf numFmtId="0" fontId="6" fillId="0" borderId="12" xfId="0" applyFont="1" applyBorder="1" applyAlignment="1">
      <alignment horizontal="center" vertical="center" wrapText="1"/>
    </xf>
    <xf numFmtId="0" fontId="6" fillId="0" borderId="17" xfId="0" applyFont="1" applyBorder="1" applyAlignment="1">
      <alignment horizontal="center" vertical="center" wrapText="1"/>
    </xf>
    <xf numFmtId="9" fontId="16" fillId="6" borderId="41" xfId="0" applyNumberFormat="1" applyFont="1" applyFill="1" applyBorder="1" applyAlignment="1">
      <alignment horizontal="center" vertical="center" wrapText="1"/>
    </xf>
    <xf numFmtId="9" fontId="16" fillId="6" borderId="43" xfId="0" applyNumberFormat="1" applyFont="1" applyFill="1" applyBorder="1" applyAlignment="1">
      <alignment horizontal="center" vertical="center" wrapText="1"/>
    </xf>
    <xf numFmtId="167" fontId="6" fillId="4" borderId="12" xfId="0" applyNumberFormat="1" applyFont="1" applyFill="1" applyBorder="1" applyAlignment="1">
      <alignment horizontal="center" vertical="center" wrapText="1"/>
    </xf>
    <xf numFmtId="167" fontId="6" fillId="4" borderId="39" xfId="0" applyNumberFormat="1" applyFont="1" applyFill="1" applyBorder="1" applyAlignment="1">
      <alignment horizontal="center" vertical="center" wrapText="1"/>
    </xf>
    <xf numFmtId="0" fontId="11" fillId="2" borderId="0" xfId="0" applyFont="1" applyFill="1" applyAlignment="1">
      <alignment horizontal="center"/>
    </xf>
    <xf numFmtId="167" fontId="56" fillId="0" borderId="100" xfId="0" applyNumberFormat="1" applyFont="1" applyBorder="1" applyAlignment="1">
      <alignment horizontal="right"/>
    </xf>
    <xf numFmtId="167" fontId="56" fillId="0" borderId="6" xfId="0" applyNumberFormat="1" applyFont="1" applyBorder="1" applyAlignment="1">
      <alignment horizontal="right"/>
    </xf>
    <xf numFmtId="167" fontId="56" fillId="0" borderId="31" xfId="0" applyNumberFormat="1" applyFont="1" applyBorder="1" applyAlignment="1">
      <alignment horizontal="right"/>
    </xf>
    <xf numFmtId="0" fontId="57" fillId="2" borderId="36" xfId="0" applyFont="1" applyFill="1" applyBorder="1" applyAlignment="1">
      <alignment horizontal="left"/>
    </xf>
    <xf numFmtId="0" fontId="57" fillId="2" borderId="20" xfId="0" applyFont="1" applyFill="1" applyBorder="1" applyAlignment="1">
      <alignment horizontal="left"/>
    </xf>
    <xf numFmtId="0" fontId="57" fillId="2" borderId="89" xfId="0" applyFont="1" applyFill="1" applyBorder="1" applyAlignment="1">
      <alignment horizontal="left"/>
    </xf>
    <xf numFmtId="166" fontId="56" fillId="2" borderId="36" xfId="1" applyFont="1" applyFill="1" applyBorder="1" applyAlignment="1">
      <alignment horizontal="left"/>
    </xf>
    <xf numFmtId="166" fontId="0" fillId="2" borderId="89" xfId="1" applyFont="1" applyFill="1" applyBorder="1" applyAlignment="1">
      <alignment horizontal="left"/>
    </xf>
    <xf numFmtId="0" fontId="5" fillId="2" borderId="4" xfId="0" applyFont="1" applyFill="1" applyBorder="1" applyAlignment="1">
      <alignment horizontal="right"/>
    </xf>
    <xf numFmtId="0" fontId="0" fillId="2" borderId="0" xfId="0" applyFill="1" applyAlignment="1">
      <alignment horizontal="right"/>
    </xf>
    <xf numFmtId="0" fontId="0" fillId="2" borderId="5" xfId="0" applyFill="1" applyBorder="1" applyAlignment="1">
      <alignment horizontal="right"/>
    </xf>
    <xf numFmtId="168" fontId="56" fillId="2" borderId="36" xfId="2" applyNumberFormat="1" applyFont="1" applyFill="1" applyBorder="1" applyAlignment="1">
      <alignment horizontal="left"/>
    </xf>
    <xf numFmtId="168" fontId="0" fillId="2" borderId="89" xfId="0" applyNumberFormat="1" applyFill="1" applyBorder="1" applyAlignment="1">
      <alignment horizontal="left"/>
    </xf>
    <xf numFmtId="0" fontId="57" fillId="2" borderId="101" xfId="0" applyFont="1" applyFill="1" applyBorder="1" applyAlignment="1">
      <alignment horizontal="left"/>
    </xf>
    <xf numFmtId="0" fontId="57" fillId="2" borderId="102" xfId="0" applyFont="1" applyFill="1" applyBorder="1" applyAlignment="1">
      <alignment horizontal="left"/>
    </xf>
    <xf numFmtId="0" fontId="57" fillId="2" borderId="103" xfId="0" applyFont="1" applyFill="1" applyBorder="1" applyAlignment="1">
      <alignment horizontal="left"/>
    </xf>
    <xf numFmtId="0" fontId="56" fillId="2" borderId="30" xfId="0" applyFont="1" applyFill="1" applyBorder="1" applyAlignment="1">
      <alignment horizontal="left"/>
    </xf>
    <xf numFmtId="0" fontId="56" fillId="2" borderId="20" xfId="0" applyFont="1" applyFill="1" applyBorder="1" applyAlignment="1">
      <alignment horizontal="left"/>
    </xf>
    <xf numFmtId="0" fontId="56" fillId="2" borderId="89" xfId="0" applyFont="1" applyFill="1" applyBorder="1" applyAlignment="1">
      <alignment horizontal="left"/>
    </xf>
    <xf numFmtId="167" fontId="56" fillId="0" borderId="36" xfId="0" applyNumberFormat="1" applyFont="1" applyBorder="1" applyAlignment="1">
      <alignment horizontal="right"/>
    </xf>
    <xf numFmtId="167" fontId="56" fillId="0" borderId="20" xfId="0" applyNumberFormat="1" applyFont="1" applyBorder="1" applyAlignment="1">
      <alignment horizontal="right"/>
    </xf>
    <xf numFmtId="167" fontId="56" fillId="0" borderId="21" xfId="0" applyNumberFormat="1" applyFont="1" applyBorder="1" applyAlignment="1">
      <alignment horizontal="right"/>
    </xf>
    <xf numFmtId="0" fontId="63" fillId="3" borderId="45" xfId="0" applyFont="1" applyFill="1" applyBorder="1" applyAlignment="1">
      <alignment horizontal="center" vertical="center"/>
    </xf>
    <xf numFmtId="0" fontId="10" fillId="3" borderId="46" xfId="0" applyFont="1" applyFill="1" applyBorder="1" applyAlignment="1">
      <alignment horizontal="center" vertical="center"/>
    </xf>
    <xf numFmtId="0" fontId="63" fillId="3" borderId="104" xfId="0" applyFont="1" applyFill="1" applyBorder="1" applyAlignment="1">
      <alignment horizontal="center" vertical="center"/>
    </xf>
    <xf numFmtId="0" fontId="10" fillId="3" borderId="25" xfId="0" applyFont="1" applyFill="1" applyBorder="1" applyAlignment="1">
      <alignment horizontal="center" vertical="center"/>
    </xf>
    <xf numFmtId="0" fontId="10" fillId="3" borderId="26" xfId="0" applyFont="1" applyFill="1" applyBorder="1" applyAlignment="1">
      <alignment horizontal="center" vertical="center"/>
    </xf>
    <xf numFmtId="167" fontId="0" fillId="0" borderId="20" xfId="0" applyNumberFormat="1" applyBorder="1" applyAlignment="1">
      <alignment horizontal="right"/>
    </xf>
    <xf numFmtId="167" fontId="0" fillId="0" borderId="21" xfId="0" applyNumberFormat="1" applyBorder="1" applyAlignment="1">
      <alignment horizontal="right"/>
    </xf>
    <xf numFmtId="0" fontId="57" fillId="2" borderId="105" xfId="0" applyFont="1" applyFill="1" applyBorder="1" applyAlignment="1">
      <alignment horizontal="left"/>
    </xf>
    <xf numFmtId="0" fontId="57" fillId="2" borderId="106" xfId="0" applyFont="1" applyFill="1" applyBorder="1" applyAlignment="1">
      <alignment horizontal="left"/>
    </xf>
    <xf numFmtId="0" fontId="57" fillId="2" borderId="107" xfId="0" applyFont="1" applyFill="1" applyBorder="1" applyAlignment="1">
      <alignment horizontal="left"/>
    </xf>
    <xf numFmtId="0" fontId="57" fillId="2" borderId="108" xfId="0" applyFont="1" applyFill="1" applyBorder="1" applyAlignment="1">
      <alignment horizontal="left"/>
    </xf>
    <xf numFmtId="0" fontId="57" fillId="2" borderId="109" xfId="0" applyFont="1" applyFill="1" applyBorder="1" applyAlignment="1">
      <alignment horizontal="left"/>
    </xf>
    <xf numFmtId="0" fontId="57" fillId="2" borderId="110" xfId="0" applyFont="1" applyFill="1" applyBorder="1" applyAlignment="1">
      <alignment horizontal="left"/>
    </xf>
    <xf numFmtId="0" fontId="56" fillId="2" borderId="36" xfId="2" applyNumberFormat="1" applyFont="1" applyFill="1" applyBorder="1" applyAlignment="1">
      <alignment horizontal="left"/>
    </xf>
    <xf numFmtId="0" fontId="0" fillId="2" borderId="89" xfId="0" applyFill="1" applyBorder="1" applyAlignment="1">
      <alignment horizontal="left"/>
    </xf>
    <xf numFmtId="0" fontId="61" fillId="2" borderId="36" xfId="5" applyNumberFormat="1" applyFont="1" applyFill="1" applyBorder="1" applyAlignment="1" applyProtection="1">
      <alignment horizontal="left"/>
    </xf>
    <xf numFmtId="0" fontId="7" fillId="2" borderId="20" xfId="0" applyFont="1" applyFill="1" applyBorder="1"/>
    <xf numFmtId="0" fontId="7" fillId="2" borderId="89" xfId="0" applyFont="1" applyFill="1" applyBorder="1"/>
    <xf numFmtId="0" fontId="56" fillId="2" borderId="47" xfId="0" applyFont="1" applyFill="1" applyBorder="1" applyAlignment="1">
      <alignment horizontal="left"/>
    </xf>
    <xf numFmtId="0" fontId="56" fillId="0" borderId="48" xfId="0" applyFont="1" applyBorder="1" applyAlignment="1">
      <alignment horizontal="left"/>
    </xf>
    <xf numFmtId="167" fontId="3" fillId="7" borderId="112" xfId="0" applyNumberFormat="1" applyFont="1" applyFill="1" applyBorder="1" applyAlignment="1">
      <alignment horizontal="right" vertical="center"/>
    </xf>
    <xf numFmtId="167" fontId="3" fillId="7" borderId="19" xfId="0" applyNumberFormat="1" applyFont="1" applyFill="1" applyBorder="1" applyAlignment="1">
      <alignment horizontal="right" vertical="center"/>
    </xf>
    <xf numFmtId="167" fontId="3" fillId="7" borderId="11" xfId="0" applyNumberFormat="1" applyFont="1" applyFill="1" applyBorder="1" applyAlignment="1">
      <alignment horizontal="right" vertical="center"/>
    </xf>
    <xf numFmtId="167" fontId="5" fillId="7" borderId="112" xfId="0" applyNumberFormat="1" applyFont="1" applyFill="1" applyBorder="1" applyAlignment="1">
      <alignment horizontal="right"/>
    </xf>
    <xf numFmtId="0" fontId="0" fillId="7" borderId="19" xfId="0" applyFill="1" applyBorder="1"/>
    <xf numFmtId="0" fontId="0" fillId="7" borderId="11" xfId="0" applyFill="1" applyBorder="1"/>
    <xf numFmtId="0" fontId="56" fillId="2" borderId="38" xfId="0" applyFont="1" applyFill="1" applyBorder="1" applyAlignment="1">
      <alignment horizontal="left"/>
    </xf>
    <xf numFmtId="0" fontId="0" fillId="0" borderId="6" xfId="0" applyBorder="1" applyAlignment="1">
      <alignment horizontal="left"/>
    </xf>
    <xf numFmtId="0" fontId="0" fillId="0" borderId="113" xfId="0" applyBorder="1" applyAlignment="1">
      <alignment horizontal="left"/>
    </xf>
    <xf numFmtId="0" fontId="7" fillId="2" borderId="8" xfId="0" applyFont="1" applyFill="1" applyBorder="1"/>
    <xf numFmtId="0" fontId="3" fillId="7" borderId="13" xfId="0" applyFont="1" applyFill="1" applyBorder="1" applyAlignment="1">
      <alignment horizontal="left" vertical="center"/>
    </xf>
    <xf numFmtId="0" fontId="3" fillId="7" borderId="19" xfId="0" applyFont="1" applyFill="1" applyBorder="1" applyAlignment="1">
      <alignment horizontal="left" vertical="center"/>
    </xf>
    <xf numFmtId="0" fontId="3" fillId="7" borderId="111" xfId="0" applyFont="1" applyFill="1" applyBorder="1" applyAlignment="1">
      <alignment horizontal="left" vertical="center"/>
    </xf>
    <xf numFmtId="0" fontId="5" fillId="7" borderId="13" xfId="0" applyFont="1" applyFill="1" applyBorder="1" applyAlignment="1">
      <alignment horizontal="left" vertical="center"/>
    </xf>
    <xf numFmtId="0" fontId="56" fillId="2" borderId="24" xfId="0" applyFont="1" applyFill="1" applyBorder="1" applyAlignment="1">
      <alignment horizontal="left"/>
    </xf>
    <xf numFmtId="0" fontId="0" fillId="0" borderId="8" xfId="0" applyBorder="1" applyAlignment="1">
      <alignment horizontal="left"/>
    </xf>
    <xf numFmtId="0" fontId="0" fillId="0" borderId="9" xfId="0" applyBorder="1" applyAlignment="1">
      <alignment horizontal="left"/>
    </xf>
    <xf numFmtId="0" fontId="3" fillId="7" borderId="13" xfId="0" applyFont="1" applyFill="1" applyBorder="1" applyAlignment="1">
      <alignment horizontal="right" vertical="center"/>
    </xf>
    <xf numFmtId="0" fontId="3" fillId="7" borderId="19" xfId="0" applyFont="1" applyFill="1" applyBorder="1" applyAlignment="1">
      <alignment horizontal="right" vertical="center"/>
    </xf>
    <xf numFmtId="0" fontId="3" fillId="7" borderId="111" xfId="0" applyFont="1" applyFill="1" applyBorder="1" applyAlignment="1">
      <alignment horizontal="right" vertical="center"/>
    </xf>
    <xf numFmtId="0" fontId="0" fillId="0" borderId="20" xfId="0" applyBorder="1" applyAlignment="1">
      <alignment horizontal="left"/>
    </xf>
    <xf numFmtId="0" fontId="0" fillId="0" borderId="89" xfId="0" applyBorder="1" applyAlignment="1">
      <alignment horizontal="left"/>
    </xf>
    <xf numFmtId="0" fontId="0" fillId="0" borderId="20" xfId="0" applyBorder="1" applyAlignment="1">
      <alignment horizontal="right"/>
    </xf>
    <xf numFmtId="0" fontId="0" fillId="0" borderId="21" xfId="0" applyBorder="1" applyAlignment="1">
      <alignment horizontal="right"/>
    </xf>
    <xf numFmtId="0" fontId="56" fillId="2" borderId="55" xfId="0" applyFont="1" applyFill="1" applyBorder="1" applyAlignment="1">
      <alignment horizontal="left"/>
    </xf>
    <xf numFmtId="0" fontId="56" fillId="0" borderId="35" xfId="0" applyFont="1" applyBorder="1" applyAlignment="1">
      <alignment horizontal="left"/>
    </xf>
    <xf numFmtId="167" fontId="56" fillId="0" borderId="1" xfId="0" applyNumberFormat="1" applyFont="1" applyBorder="1" applyAlignment="1">
      <alignment horizontal="right"/>
    </xf>
    <xf numFmtId="167" fontId="0" fillId="0" borderId="2" xfId="0" applyNumberFormat="1" applyBorder="1" applyAlignment="1">
      <alignment horizontal="right"/>
    </xf>
    <xf numFmtId="167" fontId="0" fillId="0" borderId="28" xfId="0" applyNumberFormat="1" applyBorder="1" applyAlignment="1">
      <alignment horizontal="right"/>
    </xf>
    <xf numFmtId="0" fontId="0" fillId="2" borderId="0" xfId="0" applyFill="1" applyAlignment="1">
      <alignment horizontal="left"/>
    </xf>
    <xf numFmtId="0" fontId="39" fillId="9" borderId="19" xfId="0" applyFont="1" applyFill="1" applyBorder="1" applyAlignment="1">
      <alignment horizontal="right" wrapText="1"/>
    </xf>
    <xf numFmtId="167" fontId="40" fillId="9" borderId="19" xfId="0" applyNumberFormat="1" applyFont="1" applyFill="1" applyBorder="1" applyAlignment="1">
      <alignment horizontal="center" wrapText="1"/>
    </xf>
    <xf numFmtId="167" fontId="40" fillId="9" borderId="11" xfId="0" applyNumberFormat="1" applyFont="1" applyFill="1" applyBorder="1" applyAlignment="1">
      <alignment horizontal="center" wrapText="1"/>
    </xf>
    <xf numFmtId="167" fontId="16" fillId="8" borderId="30" xfId="0" applyNumberFormat="1" applyFont="1" applyFill="1" applyBorder="1" applyAlignment="1">
      <alignment horizontal="center" vertical="center" wrapText="1"/>
    </xf>
    <xf numFmtId="167" fontId="16" fillId="8" borderId="21" xfId="0" applyNumberFormat="1" applyFont="1" applyFill="1" applyBorder="1" applyAlignment="1">
      <alignment horizontal="center" vertical="center" wrapText="1"/>
    </xf>
    <xf numFmtId="167" fontId="16" fillId="8" borderId="37" xfId="0" applyNumberFormat="1" applyFont="1" applyFill="1" applyBorder="1" applyAlignment="1">
      <alignment horizontal="center" vertical="center" wrapText="1"/>
    </xf>
    <xf numFmtId="167" fontId="16" fillId="8" borderId="28" xfId="0" applyNumberFormat="1" applyFont="1" applyFill="1" applyBorder="1" applyAlignment="1">
      <alignment horizontal="center" vertical="center" wrapText="1"/>
    </xf>
    <xf numFmtId="167" fontId="35" fillId="9" borderId="19" xfId="0" applyNumberFormat="1" applyFont="1" applyFill="1" applyBorder="1" applyAlignment="1">
      <alignment horizontal="right" wrapText="1"/>
    </xf>
    <xf numFmtId="167" fontId="35" fillId="9" borderId="19" xfId="0" applyNumberFormat="1" applyFont="1" applyFill="1" applyBorder="1" applyAlignment="1">
      <alignment horizontal="center" wrapText="1"/>
    </xf>
    <xf numFmtId="167" fontId="35" fillId="9" borderId="11" xfId="0" applyNumberFormat="1" applyFont="1" applyFill="1" applyBorder="1" applyAlignment="1">
      <alignment horizontal="center" wrapText="1"/>
    </xf>
    <xf numFmtId="167" fontId="32" fillId="9" borderId="13" xfId="0" applyNumberFormat="1" applyFont="1" applyFill="1" applyBorder="1" applyAlignment="1">
      <alignment horizontal="center" wrapText="1"/>
    </xf>
    <xf numFmtId="167" fontId="32" fillId="9" borderId="19" xfId="0" applyNumberFormat="1" applyFont="1" applyFill="1" applyBorder="1" applyAlignment="1">
      <alignment horizontal="center" wrapText="1"/>
    </xf>
    <xf numFmtId="167" fontId="32" fillId="9" borderId="11" xfId="0" applyNumberFormat="1" applyFont="1" applyFill="1" applyBorder="1" applyAlignment="1">
      <alignment horizontal="center" wrapText="1"/>
    </xf>
    <xf numFmtId="0" fontId="6" fillId="2" borderId="13" xfId="0" applyFont="1" applyFill="1" applyBorder="1" applyAlignment="1" applyProtection="1">
      <alignment horizontal="center" wrapText="1"/>
      <protection locked="0"/>
    </xf>
    <xf numFmtId="0" fontId="6" fillId="2" borderId="19" xfId="0" applyFont="1" applyFill="1" applyBorder="1" applyAlignment="1" applyProtection="1">
      <alignment horizontal="center" wrapText="1"/>
      <protection locked="0"/>
    </xf>
    <xf numFmtId="0" fontId="6" fillId="2" borderId="11" xfId="0" applyFont="1" applyFill="1" applyBorder="1" applyAlignment="1" applyProtection="1">
      <alignment horizontal="center" wrapText="1"/>
      <protection locked="0"/>
    </xf>
    <xf numFmtId="167" fontId="32" fillId="7" borderId="13" xfId="0" applyNumberFormat="1" applyFont="1" applyFill="1" applyBorder="1" applyAlignment="1">
      <alignment horizontal="center" wrapText="1"/>
    </xf>
    <xf numFmtId="167" fontId="32" fillId="7" borderId="19" xfId="0" applyNumberFormat="1" applyFont="1" applyFill="1" applyBorder="1" applyAlignment="1">
      <alignment horizontal="center" wrapText="1"/>
    </xf>
    <xf numFmtId="167" fontId="32" fillId="7" borderId="11" xfId="0" applyNumberFormat="1" applyFont="1" applyFill="1" applyBorder="1" applyAlignment="1">
      <alignment horizontal="center" wrapText="1"/>
    </xf>
    <xf numFmtId="0" fontId="6" fillId="2" borderId="44" xfId="0" applyFont="1" applyFill="1" applyBorder="1" applyProtection="1">
      <protection locked="0"/>
    </xf>
    <xf numFmtId="0" fontId="6" fillId="2" borderId="48" xfId="0" applyFont="1" applyFill="1" applyBorder="1" applyAlignment="1" applyProtection="1">
      <alignment horizontal="center"/>
      <protection locked="0"/>
    </xf>
    <xf numFmtId="0" fontId="6" fillId="0" borderId="12" xfId="0" applyFont="1" applyBorder="1" applyAlignment="1">
      <alignment horizontal="left" vertical="top" wrapText="1"/>
    </xf>
    <xf numFmtId="0" fontId="6" fillId="0" borderId="17" xfId="0" applyFont="1" applyBorder="1" applyAlignment="1">
      <alignment horizontal="left" vertical="top" wrapText="1"/>
    </xf>
    <xf numFmtId="0" fontId="24" fillId="2" borderId="114" xfId="0" applyFont="1" applyFill="1" applyBorder="1" applyAlignment="1">
      <alignment horizontal="center" wrapText="1"/>
    </xf>
    <xf numFmtId="167" fontId="16" fillId="0" borderId="12" xfId="0" applyNumberFormat="1" applyFont="1" applyBorder="1" applyAlignment="1" applyProtection="1">
      <alignment horizontal="center" vertical="center" wrapText="1"/>
      <protection locked="0"/>
    </xf>
    <xf numFmtId="167" fontId="6" fillId="4" borderId="12" xfId="0" applyNumberFormat="1" applyFont="1" applyFill="1" applyBorder="1" applyAlignment="1" applyProtection="1">
      <alignment horizontal="center" vertical="center" wrapText="1"/>
      <protection locked="0"/>
    </xf>
    <xf numFmtId="167" fontId="6" fillId="4" borderId="17" xfId="0" applyNumberFormat="1" applyFont="1" applyFill="1" applyBorder="1" applyAlignment="1" applyProtection="1">
      <alignment horizontal="center" vertical="center" wrapText="1"/>
      <protection locked="0"/>
    </xf>
    <xf numFmtId="0" fontId="6" fillId="8" borderId="12" xfId="0" applyFont="1" applyFill="1" applyBorder="1" applyAlignment="1">
      <alignment horizontal="center" vertical="center"/>
    </xf>
    <xf numFmtId="0" fontId="6" fillId="8" borderId="17" xfId="0" applyFont="1" applyFill="1" applyBorder="1" applyAlignment="1">
      <alignment horizontal="center" vertical="center"/>
    </xf>
    <xf numFmtId="0" fontId="17" fillId="2" borderId="0" xfId="0" applyFont="1" applyFill="1" applyAlignment="1">
      <alignment horizontal="center" wrapText="1"/>
    </xf>
    <xf numFmtId="9" fontId="16" fillId="6" borderId="12" xfId="0" applyNumberFormat="1" applyFont="1" applyFill="1" applyBorder="1" applyAlignment="1">
      <alignment horizontal="center" vertical="center" wrapText="1"/>
    </xf>
    <xf numFmtId="9" fontId="16" fillId="6" borderId="17" xfId="0" applyNumberFormat="1" applyFont="1" applyFill="1" applyBorder="1" applyAlignment="1">
      <alignment horizontal="center" vertical="center" wrapText="1"/>
    </xf>
    <xf numFmtId="0" fontId="16" fillId="0" borderId="12" xfId="0" applyFont="1" applyBorder="1" applyAlignment="1" applyProtection="1">
      <alignment horizontal="center" vertical="center" wrapText="1"/>
      <protection locked="0"/>
    </xf>
    <xf numFmtId="0" fontId="16" fillId="0" borderId="17" xfId="0" applyFont="1" applyBorder="1" applyAlignment="1" applyProtection="1">
      <alignment horizontal="center" vertical="center" wrapText="1"/>
      <protection locked="0"/>
    </xf>
    <xf numFmtId="0" fontId="6" fillId="5" borderId="23" xfId="0" applyFont="1" applyFill="1" applyBorder="1" applyAlignment="1" applyProtection="1">
      <alignment horizontal="center" vertical="center" wrapText="1"/>
      <protection locked="0"/>
    </xf>
    <xf numFmtId="0" fontId="6" fillId="5" borderId="17" xfId="0" applyFont="1" applyFill="1" applyBorder="1" applyAlignment="1" applyProtection="1">
      <alignment horizontal="center" vertical="center" wrapText="1"/>
      <protection locked="0"/>
    </xf>
    <xf numFmtId="0" fontId="28" fillId="0" borderId="12" xfId="0" applyFont="1" applyBorder="1" applyAlignment="1">
      <alignment horizontal="left" vertical="top" wrapText="1"/>
    </xf>
    <xf numFmtId="0" fontId="28" fillId="0" borderId="17" xfId="0" applyFont="1" applyBorder="1" applyAlignment="1">
      <alignment horizontal="left" vertical="top" wrapText="1"/>
    </xf>
    <xf numFmtId="0" fontId="6" fillId="2" borderId="0" xfId="0" applyFont="1" applyFill="1" applyAlignment="1">
      <alignment horizontal="center" wrapText="1"/>
    </xf>
    <xf numFmtId="0" fontId="29" fillId="2" borderId="114" xfId="0" applyFont="1" applyFill="1" applyBorder="1" applyAlignment="1">
      <alignment horizontal="center" wrapText="1"/>
    </xf>
    <xf numFmtId="0" fontId="19" fillId="0" borderId="23" xfId="0" applyFont="1" applyBorder="1" applyAlignment="1">
      <alignment horizontal="left" vertical="top"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6" fillId="5" borderId="41" xfId="0" applyFont="1" applyFill="1" applyBorder="1" applyAlignment="1" applyProtection="1">
      <alignment horizontal="center" vertical="center" wrapText="1"/>
      <protection locked="0"/>
    </xf>
    <xf numFmtId="0" fontId="6" fillId="5" borderId="24" xfId="0" applyFont="1" applyFill="1" applyBorder="1" applyAlignment="1" applyProtection="1">
      <alignment horizontal="center" vertical="center" wrapText="1"/>
      <protection locked="0"/>
    </xf>
    <xf numFmtId="167" fontId="16" fillId="6" borderId="40" xfId="0" applyNumberFormat="1" applyFont="1" applyFill="1" applyBorder="1" applyAlignment="1">
      <alignment horizontal="center" vertical="center" wrapText="1"/>
    </xf>
    <xf numFmtId="167" fontId="16" fillId="6" borderId="16" xfId="0" applyNumberFormat="1" applyFont="1" applyFill="1" applyBorder="1" applyAlignment="1">
      <alignment horizontal="center" vertical="center" wrapText="1"/>
    </xf>
    <xf numFmtId="0" fontId="6" fillId="0" borderId="23" xfId="0" applyFont="1" applyBorder="1" applyAlignment="1">
      <alignment horizontal="center" vertical="center" wrapText="1"/>
    </xf>
    <xf numFmtId="0" fontId="19" fillId="0" borderId="23" xfId="0" applyFont="1" applyBorder="1" applyAlignment="1">
      <alignment vertical="top" wrapText="1"/>
    </xf>
    <xf numFmtId="0" fontId="19" fillId="0" borderId="17" xfId="0" applyFont="1" applyBorder="1" applyAlignment="1">
      <alignment vertical="top" wrapText="1"/>
    </xf>
    <xf numFmtId="167" fontId="6" fillId="4" borderId="23" xfId="0" applyNumberFormat="1" applyFont="1" applyFill="1" applyBorder="1" applyAlignment="1" applyProtection="1">
      <alignment horizontal="center" vertical="center"/>
      <protection locked="0"/>
    </xf>
    <xf numFmtId="167" fontId="6" fillId="4" borderId="17" xfId="0" applyNumberFormat="1" applyFont="1" applyFill="1" applyBorder="1" applyAlignment="1" applyProtection="1">
      <alignment horizontal="center" vertical="center"/>
      <protection locked="0"/>
    </xf>
    <xf numFmtId="167" fontId="16" fillId="6" borderId="23" xfId="0" applyNumberFormat="1" applyFont="1" applyFill="1" applyBorder="1" applyAlignment="1">
      <alignment horizontal="center" vertical="center" wrapText="1"/>
    </xf>
    <xf numFmtId="167" fontId="16" fillId="6" borderId="17" xfId="0" applyNumberFormat="1" applyFont="1" applyFill="1" applyBorder="1" applyAlignment="1">
      <alignment horizontal="center" vertical="center" wrapText="1"/>
    </xf>
    <xf numFmtId="0" fontId="12" fillId="2" borderId="32" xfId="0" applyFont="1" applyFill="1" applyBorder="1" applyAlignment="1">
      <alignment horizontal="left" vertical="top"/>
    </xf>
    <xf numFmtId="0" fontId="16" fillId="0" borderId="12" xfId="0" applyFont="1" applyBorder="1" applyAlignment="1">
      <alignment horizontal="center" vertical="top" wrapText="1"/>
    </xf>
    <xf numFmtId="0" fontId="16" fillId="0" borderId="22" xfId="0" applyFont="1" applyBorder="1" applyAlignment="1">
      <alignment horizontal="center" vertical="top" wrapText="1"/>
    </xf>
    <xf numFmtId="0" fontId="6" fillId="2" borderId="23" xfId="0" applyFont="1" applyFill="1" applyBorder="1" applyAlignment="1">
      <alignment horizontal="left" vertical="top" wrapText="1"/>
    </xf>
    <xf numFmtId="0" fontId="16" fillId="0" borderId="23" xfId="0" applyFont="1" applyBorder="1" applyAlignment="1" applyProtection="1">
      <alignment horizontal="center" vertical="center" wrapText="1"/>
      <protection locked="0"/>
    </xf>
    <xf numFmtId="0" fontId="16" fillId="0" borderId="12" xfId="0" applyFont="1" applyBorder="1" applyAlignment="1">
      <alignment horizontal="center" vertical="top"/>
    </xf>
    <xf numFmtId="0" fontId="16" fillId="0" borderId="22" xfId="0" applyFont="1" applyBorder="1" applyAlignment="1">
      <alignment horizontal="center" vertical="top"/>
    </xf>
    <xf numFmtId="167" fontId="6" fillId="0" borderId="12" xfId="0" applyNumberFormat="1" applyFont="1" applyBorder="1" applyAlignment="1">
      <alignment horizontal="center" vertical="center" wrapText="1"/>
    </xf>
    <xf numFmtId="167" fontId="6" fillId="0" borderId="22" xfId="0" applyNumberFormat="1" applyFont="1" applyBorder="1" applyAlignment="1">
      <alignment horizontal="center" vertical="center" wrapText="1"/>
    </xf>
    <xf numFmtId="167" fontId="6" fillId="0" borderId="39" xfId="0" applyNumberFormat="1" applyFont="1" applyBorder="1" applyAlignment="1">
      <alignment horizontal="center" vertical="center" wrapText="1"/>
    </xf>
    <xf numFmtId="0" fontId="16" fillId="0" borderId="41" xfId="0" applyFont="1" applyBorder="1" applyAlignment="1">
      <alignment horizontal="center" vertical="top" wrapText="1"/>
    </xf>
    <xf numFmtId="0" fontId="19" fillId="7" borderId="13" xfId="0" applyFont="1" applyFill="1" applyBorder="1" applyAlignment="1">
      <alignment horizontal="center" vertical="top" wrapText="1"/>
    </xf>
    <xf numFmtId="0" fontId="19" fillId="7" borderId="19" xfId="0" applyFont="1" applyFill="1" applyBorder="1" applyAlignment="1">
      <alignment horizontal="center" vertical="top" wrapText="1"/>
    </xf>
    <xf numFmtId="0" fontId="19" fillId="7" borderId="11" xfId="0" applyFont="1" applyFill="1" applyBorder="1" applyAlignment="1">
      <alignment horizontal="center" vertical="top" wrapText="1"/>
    </xf>
    <xf numFmtId="0" fontId="45" fillId="2" borderId="47" xfId="0" applyFont="1" applyFill="1" applyBorder="1" applyAlignment="1" applyProtection="1">
      <alignment horizontal="center" wrapText="1"/>
      <protection locked="0"/>
    </xf>
    <xf numFmtId="0" fontId="6" fillId="2" borderId="114" xfId="0" applyFont="1" applyFill="1" applyBorder="1" applyAlignment="1">
      <alignment horizontal="center"/>
    </xf>
    <xf numFmtId="0" fontId="17" fillId="0" borderId="48" xfId="0" applyFont="1" applyBorder="1" applyAlignment="1" applyProtection="1">
      <alignment horizontal="center"/>
      <protection locked="0"/>
    </xf>
    <xf numFmtId="0" fontId="70" fillId="2" borderId="44" xfId="0" applyFont="1" applyFill="1" applyBorder="1" applyAlignment="1" applyProtection="1">
      <alignment horizontal="center"/>
      <protection locked="0"/>
    </xf>
    <xf numFmtId="0" fontId="6" fillId="5" borderId="37" xfId="0" applyFont="1" applyFill="1" applyBorder="1" applyAlignment="1" applyProtection="1">
      <alignment horizontal="center" vertical="center" wrapText="1"/>
      <protection locked="0"/>
    </xf>
    <xf numFmtId="167" fontId="16" fillId="6" borderId="28" xfId="0" applyNumberFormat="1" applyFont="1" applyFill="1" applyBorder="1" applyAlignment="1">
      <alignment horizontal="center" vertical="center" wrapText="1"/>
    </xf>
    <xf numFmtId="167" fontId="6" fillId="4" borderId="23" xfId="0" applyNumberFormat="1" applyFont="1" applyFill="1" applyBorder="1" applyAlignment="1">
      <alignment horizontal="center" vertical="center" wrapText="1"/>
    </xf>
    <xf numFmtId="167" fontId="6" fillId="4" borderId="17" xfId="0" applyNumberFormat="1" applyFont="1" applyFill="1" applyBorder="1" applyAlignment="1">
      <alignment horizontal="center" vertical="center" wrapText="1"/>
    </xf>
    <xf numFmtId="0" fontId="72" fillId="2" borderId="0" xfId="0" applyFont="1" applyFill="1" applyAlignment="1">
      <alignment horizontal="center" vertical="top"/>
    </xf>
    <xf numFmtId="3" fontId="45" fillId="2" borderId="0" xfId="0" applyNumberFormat="1" applyFont="1" applyFill="1" applyAlignment="1">
      <alignment horizontal="center"/>
    </xf>
    <xf numFmtId="0" fontId="28" fillId="2" borderId="114" xfId="0" applyFont="1" applyFill="1" applyBorder="1" applyAlignment="1">
      <alignment horizontal="center" wrapText="1"/>
    </xf>
    <xf numFmtId="0" fontId="28" fillId="0" borderId="23" xfId="0" applyFont="1" applyBorder="1" applyAlignment="1">
      <alignment horizontal="left" vertical="top" wrapText="1"/>
    </xf>
    <xf numFmtId="0" fontId="0" fillId="4" borderId="22" xfId="0" applyFill="1" applyBorder="1" applyAlignment="1">
      <alignment horizontal="center" vertical="center"/>
    </xf>
    <xf numFmtId="0" fontId="0" fillId="4" borderId="17" xfId="0" applyFill="1" applyBorder="1" applyAlignment="1">
      <alignment horizontal="center" vertical="center"/>
    </xf>
    <xf numFmtId="167" fontId="16" fillId="0" borderId="22" xfId="0" applyNumberFormat="1" applyFont="1" applyBorder="1" applyAlignment="1" applyProtection="1">
      <alignment horizontal="center" vertical="center" wrapText="1"/>
      <protection locked="0"/>
    </xf>
    <xf numFmtId="0" fontId="19" fillId="0" borderId="22" xfId="0" applyFont="1" applyBorder="1" applyAlignment="1">
      <alignment horizontal="center" vertical="top" wrapText="1"/>
    </xf>
    <xf numFmtId="0" fontId="19" fillId="0" borderId="17" xfId="0" applyFont="1" applyBorder="1" applyAlignment="1">
      <alignment horizontal="center" vertical="top" wrapText="1"/>
    </xf>
    <xf numFmtId="0" fontId="0" fillId="2" borderId="114" xfId="0" applyFill="1" applyBorder="1" applyAlignment="1">
      <alignment horizontal="center" vertical="top"/>
    </xf>
    <xf numFmtId="0" fontId="45" fillId="2" borderId="0" xfId="0" applyFont="1" applyFill="1" applyAlignment="1">
      <alignment horizontal="center" vertical="top"/>
    </xf>
    <xf numFmtId="0" fontId="6" fillId="2" borderId="114" xfId="0" applyFont="1" applyFill="1" applyBorder="1" applyAlignment="1">
      <alignment horizontal="center" vertical="top"/>
    </xf>
    <xf numFmtId="0" fontId="45" fillId="2" borderId="0" xfId="0" applyFont="1" applyFill="1" applyAlignment="1">
      <alignment horizontal="center"/>
    </xf>
    <xf numFmtId="167" fontId="6" fillId="4" borderId="23" xfId="0" applyNumberFormat="1" applyFont="1" applyFill="1" applyBorder="1" applyAlignment="1">
      <alignment horizontal="center" vertical="center"/>
    </xf>
    <xf numFmtId="167" fontId="6" fillId="4" borderId="17" xfId="0" applyNumberFormat="1" applyFont="1" applyFill="1" applyBorder="1" applyAlignment="1">
      <alignment horizontal="center" vertical="center"/>
    </xf>
    <xf numFmtId="0" fontId="6" fillId="4" borderId="23" xfId="0" applyFont="1" applyFill="1" applyBorder="1" applyAlignment="1">
      <alignment horizontal="center" vertical="center"/>
    </xf>
    <xf numFmtId="0" fontId="6" fillId="4" borderId="39" xfId="0" applyFont="1" applyFill="1" applyBorder="1" applyAlignment="1">
      <alignment horizontal="center" vertical="center"/>
    </xf>
    <xf numFmtId="167" fontId="16" fillId="0" borderId="39" xfId="0" applyNumberFormat="1" applyFont="1" applyBorder="1" applyAlignment="1" applyProtection="1">
      <alignment horizontal="center" vertical="center" wrapText="1"/>
      <protection locked="0"/>
    </xf>
    <xf numFmtId="0" fontId="19" fillId="0" borderId="39" xfId="0" applyFont="1" applyBorder="1" applyAlignment="1">
      <alignment horizontal="left" vertical="top" wrapText="1"/>
    </xf>
    <xf numFmtId="0" fontId="6" fillId="0" borderId="39" xfId="0" applyFont="1" applyBorder="1" applyAlignment="1">
      <alignment horizontal="center" vertical="center" wrapText="1"/>
    </xf>
    <xf numFmtId="167" fontId="16" fillId="6" borderId="39" xfId="0" applyNumberFormat="1" applyFont="1" applyFill="1" applyBorder="1" applyAlignment="1">
      <alignment horizontal="center" vertical="center" wrapText="1"/>
    </xf>
    <xf numFmtId="0" fontId="16" fillId="2" borderId="41" xfId="0" applyFont="1" applyFill="1" applyBorder="1" applyAlignment="1">
      <alignment horizontal="center" vertical="top" wrapText="1"/>
    </xf>
    <xf numFmtId="0" fontId="16" fillId="2" borderId="27" xfId="0" applyFont="1" applyFill="1" applyBorder="1" applyAlignment="1">
      <alignment horizontal="center" vertical="top" wrapText="1"/>
    </xf>
    <xf numFmtId="0" fontId="16" fillId="0" borderId="27" xfId="0" applyFont="1" applyBorder="1" applyAlignment="1">
      <alignment horizontal="left" vertical="top" wrapText="1"/>
    </xf>
    <xf numFmtId="0" fontId="16" fillId="0" borderId="43" xfId="0" applyFont="1" applyBorder="1" applyAlignment="1">
      <alignment horizontal="left" vertical="top" wrapText="1"/>
    </xf>
    <xf numFmtId="0" fontId="6" fillId="2" borderId="39" xfId="0" applyFont="1" applyFill="1" applyBorder="1" applyAlignment="1">
      <alignment horizontal="left" vertical="top" wrapText="1"/>
    </xf>
    <xf numFmtId="0" fontId="16" fillId="0" borderId="39" xfId="0" applyFont="1" applyBorder="1" applyAlignment="1" applyProtection="1">
      <alignment horizontal="center" vertical="center" wrapText="1"/>
      <protection locked="0"/>
    </xf>
    <xf numFmtId="0" fontId="6" fillId="5" borderId="39" xfId="0" applyFont="1" applyFill="1" applyBorder="1" applyAlignment="1" applyProtection="1">
      <alignment horizontal="center" vertical="center" wrapText="1"/>
      <protection locked="0"/>
    </xf>
    <xf numFmtId="0" fontId="16" fillId="2" borderId="22" xfId="0" applyFont="1" applyFill="1" applyBorder="1" applyAlignment="1">
      <alignment horizontal="center" vertical="top" wrapText="1"/>
    </xf>
    <xf numFmtId="0" fontId="16" fillId="0" borderId="27" xfId="0" applyFont="1" applyBorder="1" applyAlignment="1">
      <alignment horizontal="center" vertical="top"/>
    </xf>
    <xf numFmtId="0" fontId="16" fillId="0" borderId="43" xfId="0" applyFont="1" applyBorder="1" applyAlignment="1">
      <alignment horizontal="center" vertical="top"/>
    </xf>
    <xf numFmtId="0" fontId="6" fillId="2" borderId="22" xfId="0" applyFont="1" applyFill="1" applyBorder="1" applyAlignment="1">
      <alignment horizontal="left" vertical="top" wrapText="1"/>
    </xf>
    <xf numFmtId="0" fontId="16" fillId="2" borderId="12" xfId="0" applyFont="1" applyFill="1" applyBorder="1" applyAlignment="1">
      <alignment horizontal="center" vertical="top" wrapText="1"/>
    </xf>
    <xf numFmtId="0" fontId="16" fillId="2" borderId="39" xfId="0" applyFont="1" applyFill="1" applyBorder="1" applyAlignment="1">
      <alignment horizontal="center" vertical="top" wrapText="1"/>
    </xf>
    <xf numFmtId="0" fontId="0" fillId="2" borderId="0" xfId="0" applyFill="1" applyAlignment="1">
      <alignment horizontal="right" vertical="top"/>
    </xf>
    <xf numFmtId="0" fontId="16" fillId="0" borderId="22" xfId="0" applyFont="1" applyBorder="1" applyAlignment="1" applyProtection="1">
      <alignment horizontal="center" vertical="center" wrapText="1"/>
      <protection locked="0"/>
    </xf>
    <xf numFmtId="0" fontId="6" fillId="5" borderId="27" xfId="0" applyFont="1" applyFill="1" applyBorder="1" applyAlignment="1" applyProtection="1">
      <alignment horizontal="center" vertical="center" wrapText="1"/>
      <protection locked="0"/>
    </xf>
    <xf numFmtId="167" fontId="16" fillId="6" borderId="42" xfId="0" applyNumberFormat="1" applyFont="1" applyFill="1" applyBorder="1" applyAlignment="1">
      <alignment horizontal="center" vertical="center" wrapText="1"/>
    </xf>
    <xf numFmtId="0" fontId="6" fillId="7" borderId="13" xfId="0" applyFont="1" applyFill="1" applyBorder="1" applyAlignment="1">
      <alignment horizontal="center"/>
    </xf>
    <xf numFmtId="0" fontId="6" fillId="7" borderId="19" xfId="0" applyFont="1" applyFill="1" applyBorder="1" applyAlignment="1">
      <alignment horizontal="center"/>
    </xf>
    <xf numFmtId="0" fontId="6" fillId="7" borderId="11" xfId="0" applyFont="1" applyFill="1" applyBorder="1" applyAlignment="1">
      <alignment horizontal="center"/>
    </xf>
    <xf numFmtId="0" fontId="28" fillId="0" borderId="23" xfId="0" applyFont="1" applyBorder="1" applyAlignment="1">
      <alignment horizontal="center" vertical="top" wrapText="1"/>
    </xf>
    <xf numFmtId="0" fontId="28" fillId="0" borderId="17" xfId="0" applyFont="1" applyBorder="1" applyAlignment="1">
      <alignment horizontal="center" vertical="top" wrapText="1"/>
    </xf>
    <xf numFmtId="0" fontId="19" fillId="2" borderId="42" xfId="0" applyFont="1" applyFill="1" applyBorder="1" applyAlignment="1">
      <alignment horizontal="center" wrapText="1"/>
    </xf>
    <xf numFmtId="0" fontId="19" fillId="0" borderId="23" xfId="0" applyFont="1" applyBorder="1" applyAlignment="1">
      <alignment horizontal="center" vertical="top" wrapText="1"/>
    </xf>
    <xf numFmtId="0" fontId="28" fillId="2" borderId="42" xfId="0" applyFont="1" applyFill="1" applyBorder="1" applyAlignment="1">
      <alignment horizontal="center" wrapText="1"/>
    </xf>
    <xf numFmtId="0" fontId="6" fillId="0" borderId="23" xfId="0" applyFont="1" applyBorder="1" applyAlignment="1">
      <alignment horizontal="left" vertical="top" wrapText="1"/>
    </xf>
    <xf numFmtId="0" fontId="6" fillId="2" borderId="55" xfId="0" applyFont="1" applyFill="1" applyBorder="1" applyAlignment="1" applyProtection="1">
      <alignment horizontal="center" wrapText="1"/>
      <protection locked="0"/>
    </xf>
    <xf numFmtId="0" fontId="6" fillId="2" borderId="56" xfId="0" applyFont="1" applyFill="1" applyBorder="1" applyAlignment="1" applyProtection="1">
      <alignment horizontal="center" wrapText="1"/>
      <protection locked="0"/>
    </xf>
    <xf numFmtId="0" fontId="6" fillId="0" borderId="35" xfId="0" applyFont="1" applyBorder="1" applyAlignment="1" applyProtection="1">
      <alignment horizontal="center"/>
      <protection locked="0"/>
    </xf>
    <xf numFmtId="0" fontId="6" fillId="0" borderId="34" xfId="0" applyFont="1" applyBorder="1" applyAlignment="1" applyProtection="1">
      <alignment horizontal="center"/>
      <protection locked="0"/>
    </xf>
    <xf numFmtId="0" fontId="6" fillId="0" borderId="48" xfId="0" applyFont="1" applyBorder="1" applyAlignment="1" applyProtection="1">
      <alignment horizontal="center"/>
      <protection locked="0"/>
    </xf>
    <xf numFmtId="0" fontId="6" fillId="2" borderId="48" xfId="0" applyFont="1" applyFill="1" applyBorder="1" applyAlignment="1" applyProtection="1">
      <alignment horizontal="center" vertical="center" wrapText="1"/>
      <protection locked="0"/>
    </xf>
    <xf numFmtId="0" fontId="28" fillId="2" borderId="0" xfId="0" applyFont="1" applyFill="1" applyAlignment="1">
      <alignment horizontal="center" wrapText="1"/>
    </xf>
    <xf numFmtId="0" fontId="19" fillId="2" borderId="0" xfId="0" applyFont="1" applyFill="1" applyAlignment="1">
      <alignment horizontal="center" wrapText="1"/>
    </xf>
    <xf numFmtId="167" fontId="6" fillId="0" borderId="23" xfId="0" applyNumberFormat="1" applyFont="1" applyBorder="1" applyAlignment="1">
      <alignment horizontal="center" vertical="center" wrapText="1"/>
    </xf>
    <xf numFmtId="0" fontId="17" fillId="2" borderId="0" xfId="0" applyFont="1" applyFill="1" applyAlignment="1" applyProtection="1">
      <alignment horizontal="left" vertical="top" readingOrder="1"/>
      <protection locked="0"/>
    </xf>
    <xf numFmtId="0" fontId="19" fillId="2" borderId="42" xfId="0" applyFont="1" applyFill="1" applyBorder="1" applyAlignment="1">
      <alignment horizontal="left" vertical="top" wrapText="1"/>
    </xf>
    <xf numFmtId="167" fontId="17" fillId="2" borderId="115" xfId="0" applyNumberFormat="1" applyFont="1" applyFill="1" applyBorder="1" applyAlignment="1">
      <alignment horizontal="left" vertical="top" readingOrder="1"/>
    </xf>
    <xf numFmtId="167" fontId="17" fillId="2" borderId="116" xfId="0" applyNumberFormat="1" applyFont="1" applyFill="1" applyBorder="1" applyAlignment="1">
      <alignment horizontal="left" vertical="top" readingOrder="1"/>
    </xf>
    <xf numFmtId="0" fontId="17" fillId="2" borderId="117" xfId="0" applyFont="1" applyFill="1" applyBorder="1" applyAlignment="1">
      <alignment horizontal="left" vertical="top" readingOrder="1"/>
    </xf>
    <xf numFmtId="0" fontId="17" fillId="2" borderId="76" xfId="0" applyFont="1" applyFill="1" applyBorder="1" applyAlignment="1">
      <alignment horizontal="left" vertical="top" readingOrder="1"/>
    </xf>
    <xf numFmtId="0" fontId="17" fillId="2" borderId="118" xfId="0" applyFont="1" applyFill="1" applyBorder="1" applyAlignment="1">
      <alignment horizontal="left" vertical="top" wrapText="1" readingOrder="1"/>
    </xf>
    <xf numFmtId="0" fontId="17" fillId="0" borderId="119" xfId="0" applyFont="1" applyBorder="1"/>
    <xf numFmtId="0" fontId="17" fillId="0" borderId="27" xfId="0" applyFont="1" applyBorder="1"/>
    <xf numFmtId="0" fontId="17" fillId="0" borderId="42" xfId="0" applyFont="1" applyBorder="1"/>
    <xf numFmtId="0" fontId="17" fillId="0" borderId="43" xfId="0" applyFont="1" applyBorder="1"/>
    <xf numFmtId="0" fontId="17" fillId="0" borderId="80" xfId="0" applyFont="1" applyBorder="1"/>
    <xf numFmtId="0" fontId="16" fillId="0" borderId="39" xfId="0" applyFont="1" applyBorder="1" applyAlignment="1">
      <alignment horizontal="center" vertical="top" wrapText="1"/>
    </xf>
    <xf numFmtId="167" fontId="16" fillId="6" borderId="12" xfId="0" applyNumberFormat="1" applyFont="1" applyFill="1" applyBorder="1" applyAlignment="1">
      <alignment horizontal="center" vertical="center" wrapText="1"/>
    </xf>
    <xf numFmtId="0" fontId="6" fillId="5" borderId="12" xfId="0" applyFont="1" applyFill="1" applyBorder="1" applyAlignment="1" applyProtection="1">
      <alignment horizontal="center" vertical="center" wrapText="1"/>
      <protection locked="0"/>
    </xf>
    <xf numFmtId="0" fontId="6" fillId="0" borderId="29" xfId="0" applyFont="1" applyBorder="1" applyAlignment="1" applyProtection="1">
      <alignment horizontal="center"/>
      <protection locked="0"/>
    </xf>
    <xf numFmtId="0" fontId="6" fillId="0" borderId="8" xfId="0" applyFont="1" applyBorder="1" applyAlignment="1" applyProtection="1">
      <alignment horizontal="center"/>
      <protection locked="0"/>
    </xf>
    <xf numFmtId="0" fontId="6" fillId="2" borderId="62" xfId="0" applyFont="1" applyFill="1" applyBorder="1" applyAlignment="1" applyProtection="1">
      <alignment horizontal="center"/>
      <protection locked="0"/>
    </xf>
    <xf numFmtId="0" fontId="6" fillId="2" borderId="44" xfId="0" applyFont="1" applyFill="1" applyBorder="1" applyAlignment="1" applyProtection="1">
      <alignment horizontal="center"/>
      <protection locked="0"/>
    </xf>
    <xf numFmtId="0" fontId="6" fillId="0" borderId="39" xfId="0" applyFont="1" applyBorder="1" applyAlignment="1">
      <alignment horizontal="left" vertical="top" wrapText="1"/>
    </xf>
    <xf numFmtId="0" fontId="28" fillId="0" borderId="22" xfId="0" applyFont="1" applyBorder="1" applyAlignment="1">
      <alignment horizontal="left" vertical="top" wrapText="1"/>
    </xf>
    <xf numFmtId="0" fontId="28" fillId="0" borderId="39" xfId="0" applyFont="1" applyBorder="1" applyAlignment="1">
      <alignment horizontal="left" vertical="top" wrapText="1"/>
    </xf>
    <xf numFmtId="0" fontId="6" fillId="0" borderId="0" xfId="0" applyFont="1" applyAlignment="1">
      <alignment horizontal="center" vertical="center" wrapText="1"/>
    </xf>
    <xf numFmtId="0" fontId="6" fillId="2" borderId="65" xfId="0" applyFont="1" applyFill="1" applyBorder="1" applyAlignment="1" applyProtection="1">
      <alignment horizontal="center"/>
      <protection locked="0"/>
    </xf>
    <xf numFmtId="0" fontId="0" fillId="2" borderId="114" xfId="0" applyFill="1" applyBorder="1" applyAlignment="1">
      <alignment horizontal="center"/>
    </xf>
    <xf numFmtId="0" fontId="0" fillId="2" borderId="0" xfId="0" applyFill="1" applyAlignment="1">
      <alignment horizontal="center"/>
    </xf>
    <xf numFmtId="0" fontId="6" fillId="0" borderId="2" xfId="0" applyFont="1" applyBorder="1" applyAlignment="1" applyProtection="1">
      <alignment horizontal="center"/>
      <protection locked="0"/>
    </xf>
    <xf numFmtId="0" fontId="28" fillId="0" borderId="22" xfId="0" applyFont="1" applyBorder="1" applyAlignment="1">
      <alignment horizontal="center" vertical="top" wrapText="1"/>
    </xf>
    <xf numFmtId="0" fontId="28" fillId="0" borderId="39" xfId="0" applyFont="1" applyBorder="1" applyAlignment="1">
      <alignment horizontal="center" vertical="top" wrapText="1"/>
    </xf>
    <xf numFmtId="167" fontId="5" fillId="2" borderId="42" xfId="0" applyNumberFormat="1" applyFont="1" applyFill="1" applyBorder="1" applyAlignment="1">
      <alignment horizontal="center" wrapText="1"/>
    </xf>
    <xf numFmtId="0" fontId="6" fillId="0" borderId="22" xfId="0" applyFont="1" applyBorder="1" applyAlignment="1">
      <alignment horizontal="center" vertical="center" wrapText="1"/>
    </xf>
    <xf numFmtId="0" fontId="16" fillId="0" borderId="43" xfId="0" applyFont="1" applyBorder="1" applyAlignment="1">
      <alignment horizontal="center" vertical="top" wrapText="1"/>
    </xf>
    <xf numFmtId="0" fontId="6" fillId="7" borderId="41" xfId="0" applyFont="1" applyFill="1" applyBorder="1" applyAlignment="1">
      <alignment horizontal="center"/>
    </xf>
    <xf numFmtId="0" fontId="6" fillId="7" borderId="29" xfId="0" applyFont="1" applyFill="1" applyBorder="1" applyAlignment="1">
      <alignment horizontal="center"/>
    </xf>
    <xf numFmtId="0" fontId="6" fillId="7" borderId="40" xfId="0" applyFont="1" applyFill="1" applyBorder="1" applyAlignment="1">
      <alignment horizontal="center"/>
    </xf>
    <xf numFmtId="0" fontId="6" fillId="2" borderId="63" xfId="0" applyFont="1" applyFill="1" applyBorder="1" applyAlignment="1" applyProtection="1">
      <alignment horizontal="center"/>
      <protection locked="0"/>
    </xf>
    <xf numFmtId="0" fontId="6" fillId="2" borderId="35" xfId="0" applyFont="1" applyFill="1" applyBorder="1" applyAlignment="1" applyProtection="1">
      <alignment horizontal="center" vertical="center" wrapText="1"/>
      <protection locked="0"/>
    </xf>
    <xf numFmtId="0" fontId="6" fillId="2" borderId="123" xfId="0" applyFont="1" applyFill="1" applyBorder="1" applyAlignment="1" applyProtection="1">
      <alignment horizontal="center" vertical="center" wrapText="1"/>
      <protection locked="0"/>
    </xf>
    <xf numFmtId="0" fontId="6" fillId="2" borderId="120" xfId="0" applyFont="1" applyFill="1" applyBorder="1" applyAlignment="1" applyProtection="1">
      <alignment horizontal="center" wrapText="1"/>
      <protection locked="0"/>
    </xf>
    <xf numFmtId="0" fontId="6" fillId="2" borderId="121" xfId="0" applyFont="1" applyFill="1" applyBorder="1" applyAlignment="1" applyProtection="1">
      <alignment horizontal="center" wrapText="1"/>
      <protection locked="0"/>
    </xf>
    <xf numFmtId="0" fontId="6" fillId="0" borderId="122" xfId="0" applyFont="1" applyBorder="1" applyAlignment="1" applyProtection="1">
      <alignment horizontal="center"/>
      <protection locked="0"/>
    </xf>
    <xf numFmtId="0" fontId="16" fillId="0" borderId="114" xfId="0" applyFont="1" applyBorder="1" applyAlignment="1">
      <alignment horizontal="center" vertical="top"/>
    </xf>
    <xf numFmtId="0" fontId="16" fillId="0" borderId="121" xfId="0" applyFont="1" applyBorder="1" applyAlignment="1">
      <alignment horizontal="center" vertical="top"/>
    </xf>
    <xf numFmtId="167" fontId="6" fillId="0" borderId="22" xfId="0" applyNumberFormat="1" applyFont="1" applyBorder="1" applyAlignment="1">
      <alignment horizontal="center" vertical="top" wrapText="1"/>
    </xf>
    <xf numFmtId="167" fontId="6" fillId="0" borderId="39" xfId="0" applyNumberFormat="1" applyFont="1" applyBorder="1" applyAlignment="1">
      <alignment horizontal="center" vertical="top" wrapText="1"/>
    </xf>
    <xf numFmtId="167" fontId="6" fillId="4" borderId="22" xfId="0" applyNumberFormat="1" applyFont="1" applyFill="1" applyBorder="1" applyAlignment="1">
      <alignment horizontal="center" vertical="center" wrapText="1"/>
    </xf>
    <xf numFmtId="0" fontId="6" fillId="2" borderId="34" xfId="0" applyFont="1" applyFill="1" applyBorder="1" applyAlignment="1" applyProtection="1">
      <alignment horizontal="center" vertical="center" wrapText="1"/>
      <protection locked="0"/>
    </xf>
    <xf numFmtId="0" fontId="16" fillId="2" borderId="114" xfId="0" applyFont="1" applyFill="1" applyBorder="1" applyAlignment="1">
      <alignment horizontal="center" vertical="top"/>
    </xf>
    <xf numFmtId="167" fontId="22" fillId="2" borderId="42" xfId="0" applyNumberFormat="1" applyFont="1" applyFill="1" applyBorder="1" applyAlignment="1">
      <alignment horizontal="center" vertical="top" wrapText="1"/>
    </xf>
    <xf numFmtId="0" fontId="6" fillId="2" borderId="44" xfId="0" applyFont="1" applyFill="1" applyBorder="1" applyAlignment="1" applyProtection="1">
      <alignment horizontal="center" vertical="center"/>
      <protection locked="0"/>
    </xf>
    <xf numFmtId="0" fontId="6" fillId="2" borderId="55" xfId="0" applyFont="1" applyFill="1" applyBorder="1" applyAlignment="1" applyProtection="1">
      <alignment horizontal="center" vertical="center" wrapText="1"/>
      <protection locked="0"/>
    </xf>
    <xf numFmtId="0" fontId="6" fillId="2" borderId="56" xfId="0" applyFont="1" applyFill="1" applyBorder="1" applyAlignment="1" applyProtection="1">
      <alignment horizontal="center" vertical="center" wrapText="1"/>
      <protection locked="0"/>
    </xf>
    <xf numFmtId="0" fontId="0" fillId="2" borderId="42" xfId="0" applyFill="1" applyBorder="1" applyAlignment="1">
      <alignment horizontal="center" vertical="top"/>
    </xf>
    <xf numFmtId="0" fontId="16" fillId="0" borderId="41" xfId="0" applyFont="1" applyBorder="1" applyAlignment="1">
      <alignment horizontal="center" vertical="top"/>
    </xf>
    <xf numFmtId="0" fontId="0" fillId="0" borderId="22" xfId="0" applyBorder="1" applyAlignment="1">
      <alignment horizontal="center" vertical="top" wrapText="1"/>
    </xf>
    <xf numFmtId="0" fontId="0" fillId="0" borderId="39" xfId="0" applyBorder="1" applyAlignment="1">
      <alignment horizontal="center" vertical="top" wrapText="1"/>
    </xf>
    <xf numFmtId="49" fontId="17" fillId="2" borderId="41" xfId="0" applyNumberFormat="1" applyFont="1" applyFill="1" applyBorder="1" applyAlignment="1" applyProtection="1">
      <alignment horizontal="left" vertical="top" wrapText="1"/>
      <protection locked="0"/>
    </xf>
    <xf numFmtId="49" fontId="17" fillId="2" borderId="40" xfId="0" applyNumberFormat="1" applyFont="1" applyFill="1" applyBorder="1" applyAlignment="1" applyProtection="1">
      <alignment horizontal="left" vertical="top" wrapText="1"/>
      <protection locked="0"/>
    </xf>
    <xf numFmtId="49" fontId="17" fillId="2" borderId="27" xfId="0" applyNumberFormat="1" applyFont="1" applyFill="1" applyBorder="1" applyAlignment="1" applyProtection="1">
      <alignment horizontal="left" vertical="top" wrapText="1"/>
      <protection locked="0"/>
    </xf>
    <xf numFmtId="49" fontId="17" fillId="2" borderId="42" xfId="0" applyNumberFormat="1" applyFont="1" applyFill="1" applyBorder="1" applyAlignment="1" applyProtection="1">
      <alignment horizontal="left" vertical="top" wrapText="1"/>
      <protection locked="0"/>
    </xf>
    <xf numFmtId="49" fontId="17" fillId="2" borderId="43" xfId="0" applyNumberFormat="1" applyFont="1" applyFill="1" applyBorder="1" applyAlignment="1" applyProtection="1">
      <alignment horizontal="left" vertical="top" wrapText="1"/>
      <protection locked="0"/>
    </xf>
    <xf numFmtId="49" fontId="17" fillId="2" borderId="80" xfId="0" applyNumberFormat="1" applyFont="1" applyFill="1" applyBorder="1" applyAlignment="1" applyProtection="1">
      <alignment horizontal="left" vertical="top" wrapText="1"/>
      <protection locked="0"/>
    </xf>
    <xf numFmtId="0" fontId="17" fillId="0" borderId="72" xfId="0" applyFont="1" applyBorder="1" applyAlignment="1">
      <alignment horizontal="center" vertical="top" wrapText="1"/>
    </xf>
    <xf numFmtId="0" fontId="17" fillId="0" borderId="70" xfId="0" applyFont="1" applyBorder="1" applyAlignment="1">
      <alignment horizontal="center" vertical="top" wrapText="1"/>
    </xf>
    <xf numFmtId="0" fontId="17" fillId="0" borderId="124" xfId="0" applyFont="1" applyBorder="1" applyAlignment="1">
      <alignment horizontal="center" vertical="top" wrapText="1"/>
    </xf>
    <xf numFmtId="0" fontId="17" fillId="0" borderId="125" xfId="0" applyFont="1" applyBorder="1" applyAlignment="1">
      <alignment horizontal="center" vertical="top" wrapText="1"/>
    </xf>
    <xf numFmtId="0" fontId="16" fillId="2" borderId="67" xfId="0" applyFont="1" applyFill="1" applyBorder="1" applyAlignment="1">
      <alignment horizontal="center" vertical="top" wrapText="1"/>
    </xf>
    <xf numFmtId="0" fontId="16" fillId="0" borderId="67" xfId="0" applyFont="1" applyBorder="1" applyAlignment="1">
      <alignment horizontal="center" vertical="top" wrapText="1"/>
    </xf>
    <xf numFmtId="0" fontId="17" fillId="2" borderId="70" xfId="0" applyFont="1" applyFill="1" applyBorder="1" applyAlignment="1">
      <alignment horizontal="center" vertical="top" wrapText="1"/>
    </xf>
    <xf numFmtId="0" fontId="6" fillId="7" borderId="97" xfId="0" applyFont="1" applyFill="1" applyBorder="1" applyAlignment="1">
      <alignment horizontal="center" vertical="center"/>
    </xf>
    <xf numFmtId="0" fontId="6" fillId="7" borderId="98" xfId="0" applyFont="1" applyFill="1" applyBorder="1" applyAlignment="1">
      <alignment horizontal="center" vertical="center"/>
    </xf>
    <xf numFmtId="0" fontId="6" fillId="7" borderId="99" xfId="0" applyFont="1" applyFill="1" applyBorder="1" applyAlignment="1">
      <alignment horizontal="center" vertical="center"/>
    </xf>
    <xf numFmtId="167" fontId="31" fillId="0" borderId="12" xfId="0" applyNumberFormat="1" applyFont="1" applyBorder="1" applyAlignment="1">
      <alignment horizontal="center" vertical="center" wrapText="1"/>
    </xf>
    <xf numFmtId="167" fontId="31" fillId="0" borderId="22" xfId="0" applyNumberFormat="1" applyFont="1" applyBorder="1" applyAlignment="1">
      <alignment horizontal="center" vertical="center" wrapText="1"/>
    </xf>
    <xf numFmtId="167" fontId="31" fillId="0" borderId="39" xfId="0" applyNumberFormat="1" applyFont="1" applyBorder="1" applyAlignment="1">
      <alignment horizontal="center" vertical="center" wrapText="1"/>
    </xf>
    <xf numFmtId="0" fontId="0" fillId="2" borderId="42" xfId="0" applyFill="1" applyBorder="1" applyAlignment="1">
      <alignment horizontal="center"/>
    </xf>
    <xf numFmtId="0" fontId="0" fillId="4" borderId="12" xfId="0" applyFill="1" applyBorder="1" applyAlignment="1">
      <alignment horizontal="center" vertical="center"/>
    </xf>
    <xf numFmtId="0" fontId="6" fillId="0" borderId="122"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35" xfId="0" applyFont="1" applyBorder="1" applyAlignment="1">
      <alignment horizontal="center" vertical="center" wrapText="1"/>
    </xf>
    <xf numFmtId="0" fontId="6" fillId="2" borderId="120" xfId="0" applyFont="1" applyFill="1" applyBorder="1" applyAlignment="1" applyProtection="1">
      <alignment horizontal="center" vertical="center" wrapText="1"/>
      <protection locked="0"/>
    </xf>
    <xf numFmtId="0" fontId="6" fillId="7" borderId="114" xfId="0" applyFont="1" applyFill="1" applyBorder="1" applyAlignment="1">
      <alignment horizontal="center" vertical="center"/>
    </xf>
    <xf numFmtId="0" fontId="6" fillId="7" borderId="33" xfId="0" applyFont="1" applyFill="1" applyBorder="1" applyAlignment="1">
      <alignment horizontal="center" vertical="center"/>
    </xf>
    <xf numFmtId="0" fontId="6" fillId="7" borderId="126" xfId="0" applyFont="1" applyFill="1" applyBorder="1" applyAlignment="1">
      <alignment horizontal="center" vertical="center"/>
    </xf>
    <xf numFmtId="0" fontId="6" fillId="7" borderId="121" xfId="0" applyFont="1" applyFill="1" applyBorder="1" applyAlignment="1">
      <alignment horizontal="center" vertical="center"/>
    </xf>
    <xf numFmtId="0" fontId="6" fillId="7" borderId="123" xfId="0" applyFont="1" applyFill="1" applyBorder="1" applyAlignment="1">
      <alignment horizontal="center" vertical="center"/>
    </xf>
    <xf numFmtId="0" fontId="6" fillId="7" borderId="127" xfId="0" applyFont="1" applyFill="1" applyBorder="1" applyAlignment="1">
      <alignment horizontal="center" vertical="center"/>
    </xf>
    <xf numFmtId="0" fontId="6" fillId="2" borderId="64" xfId="0" applyFont="1" applyFill="1" applyBorder="1" applyAlignment="1" applyProtection="1">
      <alignment horizontal="center"/>
      <protection locked="0"/>
    </xf>
    <xf numFmtId="0" fontId="0" fillId="0" borderId="64" xfId="0" applyBorder="1"/>
    <xf numFmtId="0" fontId="6" fillId="2" borderId="33" xfId="0" applyFont="1" applyFill="1" applyBorder="1" applyAlignment="1">
      <alignment horizontal="center" vertical="center" wrapText="1"/>
    </xf>
    <xf numFmtId="0" fontId="6" fillId="2" borderId="34" xfId="0" applyFont="1" applyFill="1" applyBorder="1" applyAlignment="1">
      <alignment horizontal="center" vertical="center" wrapText="1"/>
    </xf>
    <xf numFmtId="0" fontId="6" fillId="2" borderId="35" xfId="0" applyFont="1" applyFill="1" applyBorder="1" applyAlignment="1">
      <alignment horizontal="center" vertical="center" wrapText="1"/>
    </xf>
    <xf numFmtId="0" fontId="6" fillId="0" borderId="122" xfId="0" applyFont="1" applyBorder="1" applyAlignment="1" applyProtection="1">
      <alignment horizontal="center" vertical="center" wrapText="1"/>
      <protection locked="0"/>
    </xf>
    <xf numFmtId="0" fontId="6" fillId="0" borderId="34" xfId="0" applyFont="1" applyBorder="1" applyAlignment="1" applyProtection="1">
      <alignment horizontal="center" vertical="center" wrapText="1"/>
      <protection locked="0"/>
    </xf>
    <xf numFmtId="0" fontId="6" fillId="2" borderId="114" xfId="0" applyFont="1" applyFill="1" applyBorder="1" applyAlignment="1" applyProtection="1">
      <alignment horizontal="center" vertical="center" wrapText="1"/>
      <protection locked="0"/>
    </xf>
    <xf numFmtId="0" fontId="0" fillId="0" borderId="39" xfId="0" applyBorder="1" applyAlignment="1">
      <alignment horizontal="center" vertical="top"/>
    </xf>
    <xf numFmtId="0" fontId="16" fillId="0" borderId="22" xfId="0" applyFont="1" applyBorder="1" applyAlignment="1" applyProtection="1">
      <alignment horizontal="center" vertical="top"/>
      <protection locked="0"/>
    </xf>
    <xf numFmtId="0" fontId="16" fillId="0" borderId="39" xfId="0" applyFont="1" applyBorder="1" applyAlignment="1" applyProtection="1">
      <alignment horizontal="center" vertical="top"/>
      <protection locked="0"/>
    </xf>
    <xf numFmtId="167" fontId="6" fillId="0" borderId="14" xfId="0" applyNumberFormat="1" applyFont="1" applyBorder="1" applyAlignment="1" applyProtection="1">
      <alignment horizontal="center" vertical="center" wrapText="1"/>
      <protection locked="0"/>
    </xf>
    <xf numFmtId="167" fontId="6" fillId="0" borderId="15" xfId="0" applyNumberFormat="1" applyFont="1" applyBorder="1" applyAlignment="1" applyProtection="1">
      <alignment horizontal="center" vertical="center" wrapText="1"/>
      <protection locked="0"/>
    </xf>
    <xf numFmtId="167" fontId="6" fillId="0" borderId="18" xfId="0" applyNumberFormat="1" applyFont="1" applyBorder="1" applyAlignment="1" applyProtection="1">
      <alignment horizontal="center" vertical="center" wrapText="1"/>
      <protection locked="0"/>
    </xf>
    <xf numFmtId="167" fontId="5" fillId="2" borderId="0" xfId="0" applyNumberFormat="1" applyFont="1" applyFill="1" applyAlignment="1">
      <alignment horizontal="center" wrapText="1"/>
    </xf>
    <xf numFmtId="0" fontId="6" fillId="2" borderId="63" xfId="0" applyFont="1" applyFill="1" applyBorder="1" applyAlignment="1" applyProtection="1">
      <alignment horizontal="center" vertical="center"/>
      <protection locked="0"/>
    </xf>
    <xf numFmtId="0" fontId="6" fillId="2" borderId="121" xfId="0" applyFont="1" applyFill="1" applyBorder="1" applyAlignment="1" applyProtection="1">
      <alignment horizontal="center" vertical="center" wrapText="1"/>
      <protection locked="0"/>
    </xf>
    <xf numFmtId="0" fontId="6" fillId="0" borderId="48" xfId="0" applyFont="1" applyBorder="1" applyAlignment="1" applyProtection="1">
      <alignment horizontal="center" vertical="center"/>
      <protection locked="0"/>
    </xf>
    <xf numFmtId="0" fontId="6" fillId="2" borderId="47" xfId="0" applyFont="1" applyFill="1" applyBorder="1" applyAlignment="1" applyProtection="1">
      <alignment horizontal="center" vertical="center" wrapText="1"/>
      <protection locked="0"/>
    </xf>
    <xf numFmtId="0" fontId="6" fillId="0" borderId="33" xfId="0" applyFont="1" applyBorder="1" applyAlignment="1" applyProtection="1">
      <alignment horizontal="center" vertical="center"/>
      <protection locked="0"/>
    </xf>
    <xf numFmtId="0" fontId="6" fillId="0" borderId="34" xfId="0" applyFont="1" applyBorder="1" applyAlignment="1" applyProtection="1">
      <alignment horizontal="center" vertical="center"/>
      <protection locked="0"/>
    </xf>
    <xf numFmtId="0" fontId="6" fillId="2" borderId="62" xfId="0" applyFont="1" applyFill="1" applyBorder="1" applyAlignment="1" applyProtection="1">
      <alignment horizontal="center" vertical="center"/>
      <protection locked="0"/>
    </xf>
    <xf numFmtId="0" fontId="6" fillId="2" borderId="64" xfId="0" applyFont="1" applyFill="1" applyBorder="1" applyAlignment="1" applyProtection="1">
      <alignment horizontal="center" vertical="center"/>
      <protection locked="0"/>
    </xf>
    <xf numFmtId="0" fontId="6" fillId="0" borderId="22" xfId="0" applyFont="1" applyBorder="1" applyAlignment="1">
      <alignment horizontal="left" vertical="top" wrapText="1"/>
    </xf>
    <xf numFmtId="0" fontId="6" fillId="5" borderId="22" xfId="0" applyFont="1" applyFill="1" applyBorder="1" applyAlignment="1" applyProtection="1">
      <alignment horizontal="center" vertical="center" wrapText="1"/>
      <protection locked="0"/>
    </xf>
    <xf numFmtId="167" fontId="16" fillId="6" borderId="22" xfId="0" applyNumberFormat="1" applyFont="1" applyFill="1" applyBorder="1" applyAlignment="1">
      <alignment horizontal="center" vertical="center" wrapText="1"/>
    </xf>
    <xf numFmtId="167" fontId="6" fillId="4" borderId="23" xfId="0" applyNumberFormat="1" applyFont="1" applyFill="1" applyBorder="1" applyAlignment="1">
      <alignment horizontal="center" wrapText="1"/>
    </xf>
    <xf numFmtId="167" fontId="6" fillId="4" borderId="17" xfId="0" applyNumberFormat="1" applyFont="1" applyFill="1" applyBorder="1" applyAlignment="1">
      <alignment horizontal="center" wrapText="1"/>
    </xf>
    <xf numFmtId="0" fontId="28" fillId="0" borderId="15" xfId="0" applyFont="1" applyBorder="1" applyAlignment="1">
      <alignment horizontal="left" vertical="top" wrapText="1"/>
    </xf>
    <xf numFmtId="0" fontId="6" fillId="0" borderId="15" xfId="0" applyFont="1" applyBorder="1" applyAlignment="1">
      <alignment horizontal="left" vertical="top" wrapText="1"/>
    </xf>
    <xf numFmtId="0" fontId="16" fillId="0" borderId="15" xfId="0" applyFont="1" applyBorder="1" applyAlignment="1" applyProtection="1">
      <alignment horizontal="center" vertical="center" wrapText="1"/>
      <protection locked="0"/>
    </xf>
    <xf numFmtId="0" fontId="6" fillId="5" borderId="15" xfId="0" applyFont="1" applyFill="1" applyBorder="1" applyAlignment="1" applyProtection="1">
      <alignment horizontal="center" vertical="center" wrapText="1"/>
      <protection locked="0"/>
    </xf>
    <xf numFmtId="0" fontId="6" fillId="0" borderId="48" xfId="0" applyFont="1" applyBorder="1" applyAlignment="1">
      <alignment horizontal="center" vertical="center" wrapText="1"/>
    </xf>
    <xf numFmtId="167" fontId="6" fillId="4" borderId="15" xfId="0" applyNumberFormat="1" applyFont="1" applyFill="1" applyBorder="1" applyAlignment="1">
      <alignment horizontal="center" vertical="center" wrapText="1"/>
    </xf>
    <xf numFmtId="167" fontId="16" fillId="0" borderId="15" xfId="0" applyNumberFormat="1" applyFont="1" applyBorder="1" applyAlignment="1" applyProtection="1">
      <alignment horizontal="center" vertical="center" wrapText="1"/>
      <protection locked="0"/>
    </xf>
    <xf numFmtId="167" fontId="6" fillId="4" borderId="15" xfId="0" applyNumberFormat="1" applyFont="1" applyFill="1" applyBorder="1" applyAlignment="1">
      <alignment horizontal="center" vertical="center"/>
    </xf>
    <xf numFmtId="167" fontId="16" fillId="6" borderId="15" xfId="0" applyNumberFormat="1" applyFont="1" applyFill="1" applyBorder="1" applyAlignment="1">
      <alignment horizontal="center" vertical="center" wrapText="1"/>
    </xf>
    <xf numFmtId="167" fontId="6" fillId="0" borderId="12" xfId="0" applyNumberFormat="1" applyFont="1" applyBorder="1" applyAlignment="1">
      <alignment horizontal="center" vertical="top" wrapText="1"/>
    </xf>
    <xf numFmtId="0" fontId="0" fillId="2" borderId="0" xfId="0" applyFill="1" applyAlignment="1">
      <alignment horizontal="center" vertical="top" wrapText="1"/>
    </xf>
    <xf numFmtId="167" fontId="31" fillId="0" borderId="23" xfId="0" applyNumberFormat="1" applyFont="1" applyBorder="1" applyAlignment="1">
      <alignment horizontal="center" vertical="center" wrapText="1"/>
    </xf>
    <xf numFmtId="0" fontId="6" fillId="0" borderId="35" xfId="0" applyFont="1" applyBorder="1" applyAlignment="1" applyProtection="1">
      <alignment horizontal="center" vertical="center"/>
      <protection locked="0"/>
    </xf>
    <xf numFmtId="167" fontId="16" fillId="0" borderId="14" xfId="0" applyNumberFormat="1" applyFont="1" applyBorder="1" applyAlignment="1" applyProtection="1">
      <alignment horizontal="center" vertical="center" wrapText="1"/>
      <protection locked="0"/>
    </xf>
    <xf numFmtId="0" fontId="19" fillId="0" borderId="14" xfId="0" applyFont="1" applyBorder="1" applyAlignment="1">
      <alignment horizontal="left" vertical="top" wrapText="1"/>
    </xf>
    <xf numFmtId="0" fontId="19" fillId="0" borderId="15" xfId="0" applyFont="1" applyBorder="1" applyAlignment="1">
      <alignment horizontal="left" vertical="top" wrapText="1"/>
    </xf>
    <xf numFmtId="0" fontId="6" fillId="2" borderId="128" xfId="0" applyFont="1" applyFill="1" applyBorder="1" applyAlignment="1" applyProtection="1">
      <alignment horizontal="center" vertical="center"/>
      <protection locked="0"/>
    </xf>
    <xf numFmtId="0" fontId="6" fillId="0" borderId="122" xfId="0" applyFont="1" applyBorder="1" applyAlignment="1" applyProtection="1">
      <alignment horizontal="center" vertical="center"/>
      <protection locked="0"/>
    </xf>
    <xf numFmtId="167" fontId="16" fillId="0" borderId="18" xfId="0" applyNumberFormat="1" applyFont="1" applyBorder="1" applyAlignment="1" applyProtection="1">
      <alignment horizontal="center" vertical="center" wrapText="1"/>
      <protection locked="0"/>
    </xf>
    <xf numFmtId="0" fontId="19" fillId="0" borderId="18" xfId="0" applyFont="1" applyBorder="1" applyAlignment="1">
      <alignment horizontal="left" vertical="top" wrapText="1"/>
    </xf>
    <xf numFmtId="0" fontId="6" fillId="5" borderId="18" xfId="0" applyFont="1" applyFill="1" applyBorder="1" applyAlignment="1" applyProtection="1">
      <alignment horizontal="center" vertical="center" wrapText="1"/>
      <protection locked="0"/>
    </xf>
    <xf numFmtId="0" fontId="6" fillId="0" borderId="18" xfId="0" applyFont="1" applyBorder="1" applyAlignment="1">
      <alignment horizontal="center" vertical="center" wrapText="1"/>
    </xf>
    <xf numFmtId="167" fontId="16" fillId="6" borderId="18" xfId="0" applyNumberFormat="1" applyFont="1" applyFill="1" applyBorder="1" applyAlignment="1">
      <alignment horizontal="center" vertical="center" wrapText="1"/>
    </xf>
    <xf numFmtId="0" fontId="6" fillId="4" borderId="15" xfId="0" applyFont="1" applyFill="1" applyBorder="1" applyAlignment="1">
      <alignment horizontal="center" vertical="center"/>
    </xf>
    <xf numFmtId="0" fontId="6" fillId="4" borderId="18" xfId="0" applyFont="1" applyFill="1" applyBorder="1" applyAlignment="1">
      <alignment horizontal="center" vertical="center"/>
    </xf>
    <xf numFmtId="0" fontId="6" fillId="0" borderId="14" xfId="0" applyFont="1" applyBorder="1" applyAlignment="1">
      <alignment horizontal="left" vertical="top" wrapText="1"/>
    </xf>
    <xf numFmtId="0" fontId="16" fillId="0" borderId="14" xfId="0" applyFont="1" applyBorder="1" applyAlignment="1" applyProtection="1">
      <alignment horizontal="center" vertical="center" wrapText="1"/>
      <protection locked="0"/>
    </xf>
    <xf numFmtId="0" fontId="6" fillId="5" borderId="14" xfId="0" applyFont="1" applyFill="1" applyBorder="1" applyAlignment="1" applyProtection="1">
      <alignment horizontal="center" vertical="center" wrapText="1"/>
      <protection locked="0"/>
    </xf>
    <xf numFmtId="167" fontId="16" fillId="6" borderId="14" xfId="0" applyNumberFormat="1" applyFont="1" applyFill="1" applyBorder="1" applyAlignment="1">
      <alignment horizontal="center" vertical="center" wrapText="1"/>
    </xf>
    <xf numFmtId="0" fontId="0" fillId="4" borderId="14" xfId="0" applyFill="1" applyBorder="1" applyAlignment="1">
      <alignment horizontal="center" vertical="center"/>
    </xf>
    <xf numFmtId="0" fontId="0" fillId="4" borderId="15" xfId="0" applyFill="1" applyBorder="1" applyAlignment="1">
      <alignment horizontal="center" vertical="center"/>
    </xf>
    <xf numFmtId="0" fontId="6" fillId="2" borderId="65" xfId="0" applyFont="1" applyFill="1" applyBorder="1" applyAlignment="1" applyProtection="1">
      <alignment horizontal="center" vertical="center"/>
      <protection locked="0"/>
    </xf>
    <xf numFmtId="0" fontId="6" fillId="0" borderId="18" xfId="0" applyFont="1" applyBorder="1" applyAlignment="1">
      <alignment horizontal="left" vertical="top" wrapText="1"/>
    </xf>
    <xf numFmtId="0" fontId="16" fillId="0" borderId="18" xfId="0" applyFont="1" applyBorder="1" applyAlignment="1" applyProtection="1">
      <alignment horizontal="center" vertical="center" wrapText="1"/>
      <protection locked="0"/>
    </xf>
    <xf numFmtId="0" fontId="6" fillId="2" borderId="126" xfId="0" applyFont="1" applyFill="1" applyBorder="1" applyAlignment="1" applyProtection="1">
      <alignment horizontal="center" vertical="center"/>
      <protection locked="0"/>
    </xf>
    <xf numFmtId="167" fontId="6" fillId="0" borderId="14" xfId="0" applyNumberFormat="1" applyFont="1" applyBorder="1" applyAlignment="1">
      <alignment horizontal="center" vertical="center" wrapText="1"/>
    </xf>
    <xf numFmtId="167" fontId="6" fillId="0" borderId="15" xfId="0" applyNumberFormat="1" applyFont="1" applyBorder="1" applyAlignment="1">
      <alignment horizontal="center" vertical="center" wrapText="1"/>
    </xf>
    <xf numFmtId="167" fontId="6" fillId="0" borderId="18" xfId="0" applyNumberFormat="1" applyFont="1" applyBorder="1" applyAlignment="1">
      <alignment horizontal="center" vertical="center" wrapText="1"/>
    </xf>
    <xf numFmtId="0" fontId="16" fillId="7" borderId="19" xfId="0" applyFont="1" applyFill="1" applyBorder="1" applyAlignment="1">
      <alignment horizontal="left"/>
    </xf>
    <xf numFmtId="167" fontId="6" fillId="4" borderId="15" xfId="0" applyNumberFormat="1" applyFont="1" applyFill="1" applyBorder="1" applyAlignment="1" applyProtection="1">
      <alignment horizontal="center" vertical="center"/>
      <protection locked="0"/>
    </xf>
    <xf numFmtId="167" fontId="6" fillId="4" borderId="18" xfId="0" applyNumberFormat="1" applyFont="1" applyFill="1" applyBorder="1" applyAlignment="1">
      <alignment horizontal="center" vertical="center" wrapText="1"/>
    </xf>
    <xf numFmtId="0" fontId="6" fillId="7" borderId="120" xfId="0" applyFont="1" applyFill="1" applyBorder="1" applyAlignment="1">
      <alignment horizontal="center" vertical="center"/>
    </xf>
    <xf numFmtId="0" fontId="6" fillId="7" borderId="122" xfId="0" applyFont="1" applyFill="1" applyBorder="1" applyAlignment="1">
      <alignment horizontal="center" vertical="center"/>
    </xf>
    <xf numFmtId="0" fontId="6" fillId="7" borderId="128" xfId="0" applyFont="1" applyFill="1" applyBorder="1" applyAlignment="1">
      <alignment horizontal="center" vertical="center"/>
    </xf>
    <xf numFmtId="0" fontId="6" fillId="2" borderId="122" xfId="0" applyFont="1" applyFill="1" applyBorder="1" applyAlignment="1">
      <alignment horizontal="center" vertical="center" wrapText="1"/>
    </xf>
    <xf numFmtId="0" fontId="6" fillId="2" borderId="123" xfId="0" applyFont="1" applyFill="1" applyBorder="1" applyAlignment="1">
      <alignment horizontal="center" vertical="center" wrapText="1"/>
    </xf>
    <xf numFmtId="0" fontId="6" fillId="2" borderId="127" xfId="0" applyFont="1" applyFill="1" applyBorder="1" applyAlignment="1" applyProtection="1">
      <alignment horizontal="center" vertical="center"/>
      <protection locked="0"/>
    </xf>
    <xf numFmtId="167" fontId="6" fillId="4" borderId="14" xfId="0" applyNumberFormat="1" applyFont="1" applyFill="1" applyBorder="1" applyAlignment="1">
      <alignment horizontal="center" vertical="center" wrapText="1"/>
    </xf>
    <xf numFmtId="0" fontId="28" fillId="0" borderId="14" xfId="0" applyFont="1" applyBorder="1" applyAlignment="1">
      <alignment horizontal="left" vertical="top" wrapText="1"/>
    </xf>
    <xf numFmtId="0" fontId="28" fillId="0" borderId="18" xfId="0" applyFont="1" applyBorder="1" applyAlignment="1">
      <alignment horizontal="left" vertical="top" wrapText="1"/>
    </xf>
    <xf numFmtId="0" fontId="16" fillId="0" borderId="39" xfId="0" applyFont="1" applyBorder="1" applyAlignment="1">
      <alignment horizontal="center" vertical="top"/>
    </xf>
    <xf numFmtId="0" fontId="6" fillId="2" borderId="45" xfId="0" applyFont="1" applyFill="1" applyBorder="1" applyAlignment="1" applyProtection="1">
      <alignment horizontal="center" vertical="center" wrapText="1"/>
      <protection locked="0"/>
    </xf>
    <xf numFmtId="0" fontId="6" fillId="2" borderId="61" xfId="0" applyFont="1" applyFill="1" applyBorder="1" applyAlignment="1" applyProtection="1">
      <alignment horizontal="center" vertical="center" wrapText="1"/>
      <protection locked="0"/>
    </xf>
    <xf numFmtId="0" fontId="6" fillId="0" borderId="46" xfId="0" applyFont="1" applyBorder="1" applyAlignment="1" applyProtection="1">
      <alignment horizontal="center" vertical="center"/>
      <protection locked="0"/>
    </xf>
    <xf numFmtId="0" fontId="6" fillId="2" borderId="60" xfId="0" applyFont="1" applyFill="1" applyBorder="1" applyAlignment="1" applyProtection="1">
      <alignment horizontal="center" vertical="center" wrapText="1"/>
      <protection locked="0"/>
    </xf>
    <xf numFmtId="167" fontId="6" fillId="0" borderId="14" xfId="0" applyNumberFormat="1" applyFont="1" applyBorder="1" applyAlignment="1">
      <alignment horizontal="center" vertical="top" wrapText="1"/>
    </xf>
    <xf numFmtId="167" fontId="6" fillId="0" borderId="15" xfId="0" applyNumberFormat="1" applyFont="1" applyBorder="1" applyAlignment="1">
      <alignment horizontal="center" vertical="top" wrapText="1"/>
    </xf>
    <xf numFmtId="167" fontId="6" fillId="0" borderId="18" xfId="0" applyNumberFormat="1" applyFont="1" applyBorder="1" applyAlignment="1">
      <alignment horizontal="center" vertical="top" wrapText="1"/>
    </xf>
    <xf numFmtId="0" fontId="6" fillId="2" borderId="44" xfId="0" applyFont="1" applyFill="1" applyBorder="1" applyAlignment="1">
      <alignment horizontal="center" vertical="center"/>
    </xf>
    <xf numFmtId="167" fontId="35" fillId="4" borderId="19" xfId="0" applyNumberFormat="1" applyFont="1" applyFill="1" applyBorder="1" applyAlignment="1">
      <alignment horizontal="center" wrapText="1"/>
    </xf>
    <xf numFmtId="167" fontId="35" fillId="4" borderId="11" xfId="0" applyNumberFormat="1" applyFont="1" applyFill="1" applyBorder="1" applyAlignment="1">
      <alignment horizontal="center" wrapText="1"/>
    </xf>
    <xf numFmtId="0" fontId="16" fillId="8" borderId="12" xfId="0" applyFont="1" applyFill="1" applyBorder="1" applyAlignment="1">
      <alignment horizontal="center" vertical="center"/>
    </xf>
    <xf numFmtId="0" fontId="16" fillId="8" borderId="17" xfId="0" applyFont="1" applyFill="1" applyBorder="1" applyAlignment="1">
      <alignment horizontal="center" vertical="center"/>
    </xf>
    <xf numFmtId="0" fontId="43" fillId="2" borderId="32" xfId="0" applyFont="1" applyFill="1" applyBorder="1" applyAlignment="1">
      <alignment horizontal="left" vertical="top"/>
    </xf>
    <xf numFmtId="0" fontId="17" fillId="5" borderId="23" xfId="0" applyFont="1" applyFill="1" applyBorder="1" applyAlignment="1" applyProtection="1">
      <alignment horizontal="center" vertical="center" wrapText="1"/>
      <protection locked="0"/>
    </xf>
    <xf numFmtId="0" fontId="17" fillId="5" borderId="17" xfId="0" applyFont="1" applyFill="1" applyBorder="1" applyAlignment="1" applyProtection="1">
      <alignment horizontal="center" vertical="center" wrapText="1"/>
      <protection locked="0"/>
    </xf>
    <xf numFmtId="0" fontId="0" fillId="0" borderId="22" xfId="0" applyBorder="1" applyAlignment="1">
      <alignment horizontal="center" wrapText="1"/>
    </xf>
    <xf numFmtId="0" fontId="0" fillId="0" borderId="39" xfId="0" applyBorder="1" applyAlignment="1">
      <alignment horizontal="center" wrapText="1"/>
    </xf>
    <xf numFmtId="167" fontId="35" fillId="4" borderId="13" xfId="0" applyNumberFormat="1" applyFont="1" applyFill="1" applyBorder="1" applyAlignment="1">
      <alignment horizontal="center"/>
    </xf>
    <xf numFmtId="167" fontId="35" fillId="4" borderId="19" xfId="0" applyNumberFormat="1" applyFont="1" applyFill="1" applyBorder="1" applyAlignment="1">
      <alignment horizontal="center"/>
    </xf>
    <xf numFmtId="167" fontId="35" fillId="9" borderId="32" xfId="0" applyNumberFormat="1" applyFont="1" applyFill="1" applyBorder="1" applyAlignment="1">
      <alignment horizontal="right" wrapText="1"/>
    </xf>
    <xf numFmtId="167" fontId="16" fillId="8" borderId="17" xfId="0" applyNumberFormat="1" applyFont="1" applyFill="1" applyBorder="1" applyAlignment="1">
      <alignment horizontal="center" vertical="center" wrapText="1"/>
    </xf>
    <xf numFmtId="167" fontId="35" fillId="9" borderId="32" xfId="0" applyNumberFormat="1" applyFont="1" applyFill="1" applyBorder="1" applyAlignment="1">
      <alignment horizontal="center" wrapText="1"/>
    </xf>
    <xf numFmtId="167" fontId="35" fillId="9" borderId="80" xfId="0" applyNumberFormat="1" applyFont="1" applyFill="1" applyBorder="1" applyAlignment="1">
      <alignment horizontal="center" wrapText="1"/>
    </xf>
    <xf numFmtId="167" fontId="16" fillId="8" borderId="23" xfId="0" applyNumberFormat="1" applyFont="1" applyFill="1" applyBorder="1" applyAlignment="1">
      <alignment horizontal="center" vertical="center" wrapText="1"/>
    </xf>
    <xf numFmtId="0" fontId="6" fillId="9" borderId="13" xfId="0" applyFont="1" applyFill="1" applyBorder="1" applyAlignment="1">
      <alignment horizontal="center" vertical="center" wrapText="1"/>
    </xf>
    <xf numFmtId="0" fontId="6" fillId="9" borderId="19" xfId="0" applyFont="1" applyFill="1" applyBorder="1" applyAlignment="1">
      <alignment horizontal="center" vertical="center" wrapText="1"/>
    </xf>
    <xf numFmtId="0" fontId="6" fillId="9" borderId="11"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6" fillId="0" borderId="46" xfId="0" applyFont="1" applyBorder="1" applyAlignment="1">
      <alignment horizontal="center" vertical="center" wrapText="1"/>
    </xf>
    <xf numFmtId="0" fontId="0" fillId="9" borderId="13" xfId="0" applyFill="1" applyBorder="1" applyAlignment="1">
      <alignment horizontal="center"/>
    </xf>
    <xf numFmtId="0" fontId="0" fillId="9" borderId="19" xfId="0" applyFill="1" applyBorder="1" applyAlignment="1">
      <alignment horizontal="center"/>
    </xf>
    <xf numFmtId="0" fontId="0" fillId="9" borderId="11" xfId="0" applyFill="1" applyBorder="1" applyAlignment="1">
      <alignment horizontal="center"/>
    </xf>
    <xf numFmtId="0" fontId="16" fillId="0" borderId="14" xfId="0" applyFont="1" applyBorder="1" applyAlignment="1">
      <alignment horizontal="center" vertical="center" wrapText="1"/>
    </xf>
    <xf numFmtId="0" fontId="16" fillId="0" borderId="15" xfId="0" applyFont="1" applyBorder="1" applyAlignment="1">
      <alignment horizontal="center" vertical="center" wrapText="1"/>
    </xf>
    <xf numFmtId="0" fontId="16" fillId="8" borderId="14" xfId="0" applyFont="1" applyFill="1" applyBorder="1" applyAlignment="1">
      <alignment horizontal="center" vertical="center"/>
    </xf>
    <xf numFmtId="0" fontId="16" fillId="8" borderId="15" xfId="0" applyFont="1" applyFill="1" applyBorder="1" applyAlignment="1">
      <alignment horizontal="center" vertical="center"/>
    </xf>
    <xf numFmtId="9" fontId="16" fillId="6" borderId="14" xfId="0" applyNumberFormat="1" applyFont="1" applyFill="1" applyBorder="1" applyAlignment="1">
      <alignment horizontal="center" vertical="center" wrapText="1"/>
    </xf>
    <xf numFmtId="9" fontId="16" fillId="6" borderId="15" xfId="0" applyNumberFormat="1" applyFont="1" applyFill="1" applyBorder="1" applyAlignment="1">
      <alignment horizontal="center" vertical="center" wrapText="1"/>
    </xf>
    <xf numFmtId="0" fontId="19" fillId="0" borderId="14" xfId="0" applyFont="1" applyBorder="1" applyAlignment="1">
      <alignment horizontal="justify" vertical="top" wrapText="1"/>
    </xf>
    <xf numFmtId="0" fontId="19" fillId="0" borderId="15" xfId="0" applyFont="1" applyBorder="1" applyAlignment="1">
      <alignment horizontal="justify" vertical="top" wrapText="1"/>
    </xf>
    <xf numFmtId="0" fontId="17" fillId="5" borderId="15" xfId="0" applyFont="1" applyFill="1" applyBorder="1" applyAlignment="1" applyProtection="1">
      <alignment horizontal="center" vertical="center" wrapText="1"/>
      <protection locked="0"/>
    </xf>
    <xf numFmtId="167" fontId="6" fillId="4" borderId="18" xfId="0" applyNumberFormat="1" applyFont="1" applyFill="1" applyBorder="1" applyAlignment="1" applyProtection="1">
      <alignment horizontal="center" vertical="center"/>
      <protection locked="0"/>
    </xf>
    <xf numFmtId="0" fontId="6" fillId="0" borderId="35" xfId="0" applyFont="1" applyBorder="1" applyAlignment="1">
      <alignment horizontal="center" vertical="center"/>
    </xf>
    <xf numFmtId="0" fontId="6" fillId="0" borderId="34" xfId="0" applyFont="1" applyBorder="1" applyAlignment="1">
      <alignment horizontal="center" vertical="center"/>
    </xf>
    <xf numFmtId="0" fontId="6" fillId="0" borderId="122" xfId="0" applyFont="1" applyBorder="1" applyAlignment="1">
      <alignment horizontal="center" vertical="center"/>
    </xf>
    <xf numFmtId="0" fontId="17" fillId="5" borderId="18" xfId="0" applyFont="1" applyFill="1" applyBorder="1" applyAlignment="1" applyProtection="1">
      <alignment horizontal="center" vertical="center" wrapText="1"/>
      <protection locked="0"/>
    </xf>
    <xf numFmtId="0" fontId="6" fillId="2" borderId="65" xfId="0" applyFont="1" applyFill="1" applyBorder="1" applyAlignment="1">
      <alignment horizontal="center" vertical="center"/>
    </xf>
    <xf numFmtId="0" fontId="6" fillId="2" borderId="64" xfId="0" applyFont="1" applyFill="1" applyBorder="1" applyAlignment="1">
      <alignment horizontal="center" vertical="center"/>
    </xf>
    <xf numFmtId="0" fontId="6" fillId="0" borderId="123" xfId="0" applyFont="1" applyBorder="1" applyAlignment="1" applyProtection="1">
      <alignment horizontal="center" vertical="center"/>
      <protection locked="0"/>
    </xf>
    <xf numFmtId="167" fontId="16" fillId="8" borderId="15" xfId="0" applyNumberFormat="1" applyFont="1" applyFill="1" applyBorder="1" applyAlignment="1">
      <alignment horizontal="center" vertical="center" wrapText="1"/>
    </xf>
    <xf numFmtId="167" fontId="16" fillId="8" borderId="18" xfId="0" applyNumberFormat="1" applyFont="1" applyFill="1" applyBorder="1" applyAlignment="1">
      <alignment horizontal="center" vertical="center" wrapText="1"/>
    </xf>
    <xf numFmtId="0" fontId="0" fillId="0" borderId="43" xfId="0" applyBorder="1" applyAlignment="1">
      <alignment horizontal="center" vertical="top" wrapText="1"/>
    </xf>
    <xf numFmtId="167" fontId="6" fillId="0" borderId="14" xfId="0" applyNumberFormat="1" applyFont="1" applyBorder="1" applyAlignment="1">
      <alignment horizontal="center" wrapText="1"/>
    </xf>
    <xf numFmtId="167" fontId="6" fillId="0" borderId="15" xfId="0" applyNumberFormat="1" applyFont="1" applyBorder="1" applyAlignment="1">
      <alignment horizontal="center" wrapText="1"/>
    </xf>
    <xf numFmtId="167" fontId="6" fillId="0" borderId="18" xfId="0" applyNumberFormat="1" applyFont="1" applyBorder="1" applyAlignment="1">
      <alignment horizontal="center" wrapText="1"/>
    </xf>
    <xf numFmtId="0" fontId="6" fillId="9" borderId="13" xfId="0" applyFont="1" applyFill="1" applyBorder="1" applyAlignment="1">
      <alignment horizontal="center"/>
    </xf>
    <xf numFmtId="0" fontId="6" fillId="9" borderId="19" xfId="0" applyFont="1" applyFill="1" applyBorder="1" applyAlignment="1">
      <alignment horizontal="center"/>
    </xf>
    <xf numFmtId="0" fontId="6" fillId="9" borderId="11" xfId="0" applyFont="1" applyFill="1" applyBorder="1" applyAlignment="1">
      <alignment horizontal="center"/>
    </xf>
    <xf numFmtId="0" fontId="6" fillId="0" borderId="123" xfId="0" applyFont="1" applyBorder="1" applyAlignment="1">
      <alignment horizontal="center" vertical="center" wrapText="1"/>
    </xf>
  </cellXfs>
  <cellStyles count="7">
    <cellStyle name="Currency" xfId="1" builtinId="4"/>
    <cellStyle name="Currency_COLLATED TOOL_V3" xfId="2" xr:uid="{00000000-0005-0000-0000-000001000000}"/>
    <cellStyle name="Currency_exploration_V3" xfId="3" xr:uid="{00000000-0005-0000-0000-000002000000}"/>
    <cellStyle name="Currency_open cut &amp; underground metals mine_V3" xfId="4" xr:uid="{00000000-0005-0000-0000-000003000000}"/>
    <cellStyle name="Hyperlink" xfId="5" builtinId="8"/>
    <cellStyle name="Normal" xfId="0" builtinId="0"/>
    <cellStyle name="Normal 2" xfId="6" xr:uid="{00000000-0005-0000-0000-000006000000}"/>
  </cellStyles>
  <dxfs count="468">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2"/>
        </patternFill>
      </fill>
    </dxf>
    <dxf>
      <fill>
        <patternFill>
          <bgColor indexed="9"/>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ont>
        <condense val="0"/>
        <extend val="0"/>
        <color indexed="9"/>
      </font>
      <fill>
        <patternFill>
          <bgColor indexed="48"/>
        </patternFill>
      </fill>
    </dxf>
    <dxf>
      <fill>
        <patternFill>
          <bgColor indexed="44"/>
        </patternFill>
      </fill>
    </dxf>
    <dxf>
      <fill>
        <patternFill>
          <bgColor indexed="42"/>
        </patternFill>
      </fill>
    </dxf>
    <dxf>
      <fill>
        <patternFill>
          <bgColor indexed="9"/>
        </patternFill>
      </fill>
    </dxf>
    <dxf>
      <font>
        <condense val="0"/>
        <extend val="0"/>
        <color indexed="9"/>
      </font>
      <fill>
        <patternFill>
          <bgColor indexed="48"/>
        </patternFill>
      </fill>
    </dxf>
    <dxf>
      <fill>
        <patternFill>
          <bgColor indexed="44"/>
        </patternFill>
      </fill>
    </dxf>
    <dxf>
      <font>
        <condense val="0"/>
        <extend val="0"/>
        <color indexed="9"/>
      </font>
      <fill>
        <patternFill>
          <bgColor indexed="48"/>
        </patternFill>
      </fill>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ustomXml" Target="../customXml/item5.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37" Type="http://schemas.openxmlformats.org/officeDocument/2006/relationships/customXml" Target="../customXml/item3.xml"/><Relationship Id="rId40" Type="http://schemas.openxmlformats.org/officeDocument/2006/relationships/customXml" Target="../customXml/item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ustomXml" Target="../customXml/item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38"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hyperlink" Target="https://resources.vic.gov.au/legislation-and-regulations/guidelines-and-codes-of-practice/rehabilitation-bonds/bond-calculator/installation-and-tips" TargetMode="External"/><Relationship Id="rId4" Type="http://schemas.openxmlformats.org/officeDocument/2006/relationships/hyperlink" Target="https://resources.vic.gov.au/legislation-and-regulations/guidelines-and-codes-of-practice/rehabilitation-bonds"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5.sv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13</xdr:col>
      <xdr:colOff>523875</xdr:colOff>
      <xdr:row>80</xdr:row>
      <xdr:rowOff>85725</xdr:rowOff>
    </xdr:to>
    <xdr:grpSp>
      <xdr:nvGrpSpPr>
        <xdr:cNvPr id="30987" name="Group 8">
          <a:extLst>
            <a:ext uri="{FF2B5EF4-FFF2-40B4-BE49-F238E27FC236}">
              <a16:creationId xmlns:a16="http://schemas.microsoft.com/office/drawing/2014/main" id="{B6BB6C5F-3FEC-F936-4551-EB4977C53E8F}"/>
            </a:ext>
          </a:extLst>
        </xdr:cNvPr>
        <xdr:cNvGrpSpPr>
          <a:grpSpLocks/>
        </xdr:cNvGrpSpPr>
      </xdr:nvGrpSpPr>
      <xdr:grpSpPr bwMode="auto">
        <a:xfrm>
          <a:off x="0" y="0"/>
          <a:ext cx="8448675" cy="13039725"/>
          <a:chOff x="85725" y="104774"/>
          <a:chExt cx="8448675" cy="13039726"/>
        </a:xfrm>
      </xdr:grpSpPr>
      <xdr:sp macro="" textlink="">
        <xdr:nvSpPr>
          <xdr:cNvPr id="2" name="TextBox 1">
            <a:extLst>
              <a:ext uri="{FF2B5EF4-FFF2-40B4-BE49-F238E27FC236}">
                <a16:creationId xmlns:a16="http://schemas.microsoft.com/office/drawing/2014/main" id="{C2F28C51-3CDD-2408-387A-74DA8D82D884}"/>
              </a:ext>
            </a:extLst>
          </xdr:cNvPr>
          <xdr:cNvSpPr txBox="1"/>
        </xdr:nvSpPr>
        <xdr:spPr>
          <a:xfrm>
            <a:off x="95250" y="104774"/>
            <a:ext cx="8439150" cy="130397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b="1"/>
              <a:t>Bond</a:t>
            </a:r>
            <a:r>
              <a:rPr lang="en-AU" sz="1200" b="1" baseline="0"/>
              <a:t> Calculator explanatory notes:</a:t>
            </a:r>
          </a:p>
          <a:p>
            <a:endParaRPr lang="en-AU" sz="1100" baseline="0"/>
          </a:p>
          <a:p>
            <a:r>
              <a:rPr lang="en-AU" sz="1100"/>
              <a:t>The calculator is a Microsoft Excel workbook that enables the assessment of rehabilitation bonds for the mining and extractive industries. </a:t>
            </a:r>
          </a:p>
          <a:p>
            <a:endParaRPr lang="en-AU" sz="1100"/>
          </a:p>
          <a:p>
            <a:r>
              <a:rPr lang="en-AU" sz="1100"/>
              <a:t>The calculator should be used in conjunction with the associated guidelines:</a:t>
            </a:r>
          </a:p>
          <a:p>
            <a:endParaRPr lang="en-AU" sz="1100"/>
          </a:p>
          <a:p>
            <a:r>
              <a:rPr lang="en-AU" sz="1100"/>
              <a:t>Establishment and management of rehabilitation bonds for the mining and extractive industries</a:t>
            </a:r>
          </a:p>
          <a:p>
            <a:endParaRPr lang="en-AU" sz="1100"/>
          </a:p>
          <a:p>
            <a:endParaRPr lang="en-AU" sz="1100"/>
          </a:p>
          <a:p>
            <a:endParaRPr lang="en-AU" sz="1100"/>
          </a:p>
          <a:p>
            <a:r>
              <a:rPr lang="en-AU" sz="1100"/>
              <a:t>We recommend reading the guidelines prior to using the calculator.</a:t>
            </a:r>
          </a:p>
          <a:p>
            <a:endParaRPr lang="en-AU" sz="1100"/>
          </a:p>
          <a:p>
            <a:r>
              <a:rPr lang="en-AU" sz="1100" b="0" i="0">
                <a:solidFill>
                  <a:schemeClr val="dk1"/>
                </a:solidFill>
                <a:effectLst/>
                <a:latin typeface="+mn-lt"/>
                <a:ea typeface="+mn-ea"/>
                <a:cs typeface="+mn-cs"/>
              </a:rPr>
              <a:t>The calculator contains macros. Because macros can contain viruses, Microsoft Excel will automatically prompt a security warning when opening the calculator. If the security level in Microsoft Excel is set too high an error message will appear</a:t>
            </a:r>
            <a:r>
              <a:rPr lang="en-AU" sz="1100" b="0" i="0" baseline="0">
                <a:solidFill>
                  <a:schemeClr val="dk1"/>
                </a:solidFill>
                <a:effectLst/>
                <a:latin typeface="+mn-lt"/>
                <a:ea typeface="+mn-ea"/>
                <a:cs typeface="+mn-cs"/>
              </a:rPr>
              <a:t> at the top:</a:t>
            </a:r>
          </a:p>
          <a:p>
            <a:endParaRPr lang="en-AU" sz="1100" b="0" i="0" baseline="0">
              <a:solidFill>
                <a:schemeClr val="dk1"/>
              </a:solidFill>
              <a:effectLst/>
              <a:latin typeface="+mn-lt"/>
              <a:ea typeface="+mn-ea"/>
              <a:cs typeface="+mn-cs"/>
            </a:endParaRPr>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r>
              <a:rPr lang="en-AU" sz="1100"/>
              <a:t>Click on the Enable Content button to run this</a:t>
            </a:r>
            <a:r>
              <a:rPr lang="en-AU" sz="1100" baseline="0"/>
              <a:t> bond calculator</a:t>
            </a:r>
            <a:endParaRPr lang="en-AU" sz="1100"/>
          </a:p>
          <a:p>
            <a:endParaRPr lang="en-AU" sz="1100"/>
          </a:p>
          <a:p>
            <a:r>
              <a:rPr lang="en-AU" sz="1100"/>
              <a:t>For older versions of excel a pop up will appear</a:t>
            </a:r>
          </a:p>
          <a:p>
            <a:endParaRPr lang="en-AU" sz="1100"/>
          </a:p>
          <a:p>
            <a:endParaRPr lang="en-AU" sz="1100"/>
          </a:p>
          <a:p>
            <a:endParaRPr lang="en-AU" sz="1100"/>
          </a:p>
          <a:p>
            <a:endParaRPr lang="en-AU" sz="1100"/>
          </a:p>
          <a:p>
            <a:endParaRPr lang="en-AU" sz="1100"/>
          </a:p>
          <a:p>
            <a:endParaRPr lang="en-AU" sz="1100"/>
          </a:p>
          <a:p>
            <a:endParaRPr lang="en-AU" sz="1100"/>
          </a:p>
          <a:p>
            <a:r>
              <a:rPr lang="en-AU" sz="1100"/>
              <a:t>Disabling the macros will lose the functionality described below. In order to run the macros, the security level in Microsoft Excel needs to be set to medium. To change the security level for macro virus protection complete the following:</a:t>
            </a:r>
          </a:p>
          <a:p>
            <a:pPr marL="171450" indent="-171450">
              <a:buFont typeface="Arial" panose="020B0604020202020204" pitchFamily="34" charset="0"/>
              <a:buChar char="•"/>
            </a:pPr>
            <a:r>
              <a:rPr lang="en-AU" sz="1100"/>
              <a:t>On the Tools menu, click Options.</a:t>
            </a:r>
          </a:p>
          <a:p>
            <a:pPr marL="171450" indent="-171450">
              <a:buFont typeface="Arial" panose="020B0604020202020204" pitchFamily="34" charset="0"/>
              <a:buChar char="•"/>
            </a:pPr>
            <a:r>
              <a:rPr lang="en-AU" sz="1100"/>
              <a:t>Click the Security tab.</a:t>
            </a:r>
          </a:p>
          <a:p>
            <a:pPr marL="171450" indent="-171450">
              <a:buFont typeface="Arial" panose="020B0604020202020204" pitchFamily="34" charset="0"/>
              <a:buChar char="•"/>
            </a:pPr>
            <a:r>
              <a:rPr lang="en-AU" sz="1100"/>
              <a:t>Under Macro Security, click Macro Security.</a:t>
            </a:r>
          </a:p>
          <a:p>
            <a:pPr marL="171450" indent="-171450">
              <a:buFont typeface="Arial" panose="020B0604020202020204" pitchFamily="34" charset="0"/>
              <a:buChar char="•"/>
            </a:pPr>
            <a:r>
              <a:rPr lang="en-AU" sz="1100"/>
              <a:t>Click the Security Level tab, and then select the security level you want to use.</a:t>
            </a:r>
          </a:p>
          <a:p>
            <a:r>
              <a:rPr lang="en-AU" sz="1100"/>
              <a:t>Note: Setting the security level to medium enables the user to choose whether or not to run the macros.</a:t>
            </a:r>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a:p>
          <a:p>
            <a:endParaRPr lang="en-AU" sz="1100" b="0" i="0">
              <a:solidFill>
                <a:schemeClr val="dk1"/>
              </a:solidFill>
              <a:effectLst/>
              <a:latin typeface="+mn-lt"/>
              <a:ea typeface="+mn-ea"/>
              <a:cs typeface="+mn-cs"/>
            </a:endParaRPr>
          </a:p>
          <a:p>
            <a:r>
              <a:rPr lang="en-AU" sz="1100"/>
              <a:t>For more bond</a:t>
            </a:r>
            <a:r>
              <a:rPr lang="en-AU" sz="1100" baseline="0"/>
              <a:t> calculator tips please visit:</a:t>
            </a:r>
          </a:p>
          <a:p>
            <a:endParaRPr lang="en-AU" sz="1100"/>
          </a:p>
        </xdr:txBody>
      </xdr:sp>
      <xdr:pic>
        <xdr:nvPicPr>
          <xdr:cNvPr id="30989" name="Picture 2">
            <a:extLst>
              <a:ext uri="{FF2B5EF4-FFF2-40B4-BE49-F238E27FC236}">
                <a16:creationId xmlns:a16="http://schemas.microsoft.com/office/drawing/2014/main" id="{A9903265-B2DE-2198-35F4-F40D30E448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2724150"/>
            <a:ext cx="4342857" cy="15333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990" name="Picture 3">
            <a:extLst>
              <a:ext uri="{FF2B5EF4-FFF2-40B4-BE49-F238E27FC236}">
                <a16:creationId xmlns:a16="http://schemas.microsoft.com/office/drawing/2014/main" id="{F26D1BC6-08E6-EEE8-126F-69964BE07F2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1925" y="5067300"/>
            <a:ext cx="6152381" cy="876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991" name="Picture 4">
            <a:extLst>
              <a:ext uri="{FF2B5EF4-FFF2-40B4-BE49-F238E27FC236}">
                <a16:creationId xmlns:a16="http://schemas.microsoft.com/office/drawing/2014/main" id="{1B7CDFCF-9D37-A6BA-1C56-57791914CC9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61925" y="7572375"/>
            <a:ext cx="4095238" cy="39238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7" name="TextBox 6">
            <a:hlinkClick xmlns:r="http://schemas.openxmlformats.org/officeDocument/2006/relationships" r:id="rId4"/>
            <a:extLst>
              <a:ext uri="{FF2B5EF4-FFF2-40B4-BE49-F238E27FC236}">
                <a16:creationId xmlns:a16="http://schemas.microsoft.com/office/drawing/2014/main" id="{5A742619-0CA7-D1DB-8189-8E433138171B}"/>
              </a:ext>
            </a:extLst>
          </xdr:cNvPr>
          <xdr:cNvSpPr txBox="1"/>
        </xdr:nvSpPr>
        <xdr:spPr>
          <a:xfrm>
            <a:off x="190500" y="1476374"/>
            <a:ext cx="6981825" cy="3333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a:t>https://resources.vic.gov.au/legislation-and-regulations/guidelines-and-codes-of-practice/rehabilitation-bonds</a:t>
            </a:r>
          </a:p>
          <a:p>
            <a:endParaRPr lang="en-AU" sz="1100">
              <a:solidFill>
                <a:schemeClr val="accent1"/>
              </a:solidFill>
            </a:endParaRPr>
          </a:p>
        </xdr:txBody>
      </xdr:sp>
      <xdr:sp macro="" textlink="">
        <xdr:nvSpPr>
          <xdr:cNvPr id="8" name="TextBox 7">
            <a:hlinkClick xmlns:r="http://schemas.openxmlformats.org/officeDocument/2006/relationships" r:id="rId5"/>
            <a:extLst>
              <a:ext uri="{FF2B5EF4-FFF2-40B4-BE49-F238E27FC236}">
                <a16:creationId xmlns:a16="http://schemas.microsoft.com/office/drawing/2014/main" id="{9D106BBD-0A91-DE3F-CDC8-A103F65BA69D}"/>
              </a:ext>
            </a:extLst>
          </xdr:cNvPr>
          <xdr:cNvSpPr txBox="1"/>
        </xdr:nvSpPr>
        <xdr:spPr>
          <a:xfrm>
            <a:off x="85725" y="12220575"/>
            <a:ext cx="7515225" cy="476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AU" sz="1100">
                <a:solidFill>
                  <a:schemeClr val="accent1"/>
                </a:solidFill>
                <a:effectLst/>
                <a:latin typeface="+mn-lt"/>
                <a:ea typeface="+mn-ea"/>
                <a:cs typeface="+mn-cs"/>
              </a:rPr>
              <a:t>https://resources.vic.gov.au/legislation-and-regulations/guidelines-and-codes-of-practice/rehabilitation-bonds/bond-calculator/installation-and-tips</a:t>
            </a:r>
          </a:p>
          <a:p>
            <a:pPr marL="0" marR="0" lvl="0" indent="0" defTabSz="914400" eaLnBrk="1" fontAlgn="auto" latinLnBrk="0" hangingPunct="1">
              <a:lnSpc>
                <a:spcPct val="100000"/>
              </a:lnSpc>
              <a:spcBef>
                <a:spcPts val="0"/>
              </a:spcBef>
              <a:spcAft>
                <a:spcPts val="0"/>
              </a:spcAft>
              <a:buClrTx/>
              <a:buSzTx/>
              <a:buFontTx/>
              <a:buNone/>
              <a:tabLst/>
              <a:defRPr/>
            </a:pPr>
            <a:endParaRPr lang="en-AU">
              <a:solidFill>
                <a:schemeClr val="accent1"/>
              </a:solidFill>
              <a:effectLst/>
            </a:endParaRPr>
          </a:p>
          <a:p>
            <a:endParaRPr lang="en-AU" sz="1100"/>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123825</xdr:colOff>
      <xdr:row>3</xdr:row>
      <xdr:rowOff>66675</xdr:rowOff>
    </xdr:from>
    <xdr:to>
      <xdr:col>12</xdr:col>
      <xdr:colOff>0</xdr:colOff>
      <xdr:row>52</xdr:row>
      <xdr:rowOff>66675</xdr:rowOff>
    </xdr:to>
    <xdr:sp macro="" textlink="">
      <xdr:nvSpPr>
        <xdr:cNvPr id="50177" name="Text Box 1">
          <a:extLst>
            <a:ext uri="{FF2B5EF4-FFF2-40B4-BE49-F238E27FC236}">
              <a16:creationId xmlns:a16="http://schemas.microsoft.com/office/drawing/2014/main" id="{7CBADDE3-CC05-34E6-1E7E-518A98FFA30E}"/>
            </a:ext>
          </a:extLst>
        </xdr:cNvPr>
        <xdr:cNvSpPr txBox="1">
          <a:spLocks noChangeArrowheads="1"/>
        </xdr:cNvSpPr>
      </xdr:nvSpPr>
      <xdr:spPr bwMode="auto">
        <a:xfrm>
          <a:off x="447675" y="962025"/>
          <a:ext cx="5781675" cy="8029575"/>
        </a:xfrm>
        <a:prstGeom prst="rect">
          <a:avLst/>
        </a:prstGeom>
        <a:solidFill>
          <a:srgbClr xmlns:mc="http://schemas.openxmlformats.org/markup-compatibility/2006" xmlns:a14="http://schemas.microsoft.com/office/drawing/2010/main" val="FFFFFF" mc:Ignorable="a14" a14:legacySpreadsheetColorIndex="9"/>
        </a:solidFill>
        <a:ln>
          <a:noFill/>
        </a:ln>
      </xdr:spPr>
      <xdr:txBody>
        <a:bodyPr vertOverflow="clip" wrap="square" lIns="27432" tIns="22860" rIns="0" bIns="0" anchor="t" upright="1"/>
        <a:lstStyle/>
        <a:p>
          <a:pPr algn="l" rtl="0">
            <a:defRPr sz="1000"/>
          </a:pPr>
          <a:endParaRPr lang="en-AU" sz="1000" b="0" i="0" u="none" strike="noStrike" baseline="0">
            <a:solidFill>
              <a:srgbClr val="000000"/>
            </a:solidFill>
            <a:latin typeface="Arial"/>
            <a:cs typeface="Arial"/>
          </a:endParaRPr>
        </a:p>
        <a:p>
          <a:pPr algn="l" rtl="0">
            <a:defRPr sz="1000"/>
          </a:pPr>
          <a:r>
            <a:rPr lang="en-AU" sz="1000" b="0" i="0" u="none" strike="noStrike" baseline="0">
              <a:solidFill>
                <a:srgbClr val="000000"/>
              </a:solidFill>
              <a:latin typeface="Arial"/>
              <a:cs typeface="Arial"/>
            </a:rPr>
            <a:t>1. The calculator is copyright and a Licensee or Operator may only use the rehabilitation liability calculator (‘the calculator’) subject to the terms and conditions of use. In using the calculator, a Licensee or Operator agree to be bound by the terms and conditions of use.</a:t>
          </a:r>
        </a:p>
        <a:p>
          <a:pPr algn="l" rtl="0">
            <a:defRPr sz="1000"/>
          </a:pPr>
          <a:endParaRPr lang="en-AU" sz="1000" b="0" i="0" u="none" strike="noStrike" baseline="0">
            <a:solidFill>
              <a:srgbClr val="000000"/>
            </a:solidFill>
            <a:latin typeface="Arial"/>
            <a:cs typeface="Arial"/>
          </a:endParaRPr>
        </a:p>
        <a:p>
          <a:pPr algn="l" rtl="0">
            <a:defRPr sz="1000"/>
          </a:pPr>
          <a:r>
            <a:rPr lang="en-AU" sz="1000" b="0" i="0" u="none" strike="noStrike" baseline="0">
              <a:solidFill>
                <a:srgbClr val="000000"/>
              </a:solidFill>
              <a:latin typeface="Arial"/>
              <a:cs typeface="Arial"/>
            </a:rPr>
            <a:t>2. The calculator is a general tool which identifies a range of work processes relating to rehabilitation. The calculator is made available by the Licensor to assist the Operator in the calculation of a rehabilitation liability assessment. Rehabilitation liability assessments are used in the determination of rehabilitation bonds required to be lodged pursuant to the </a:t>
          </a:r>
          <a:r>
            <a:rPr lang="en-AU" sz="1000" b="0" i="1" u="none" strike="noStrike" baseline="0">
              <a:solidFill>
                <a:srgbClr val="000000"/>
              </a:solidFill>
              <a:latin typeface="Arial"/>
              <a:cs typeface="Arial"/>
            </a:rPr>
            <a:t>Mineral Resources (Sustainable Development) Act 1990</a:t>
          </a:r>
          <a:r>
            <a:rPr lang="en-AU" sz="1000" b="0" i="0" u="none" strike="noStrike" baseline="0">
              <a:solidFill>
                <a:srgbClr val="000000"/>
              </a:solidFill>
              <a:latin typeface="Arial"/>
              <a:cs typeface="Arial"/>
            </a:rPr>
            <a:t> (Vic.) and the </a:t>
          </a:r>
          <a:r>
            <a:rPr lang="en-AU" sz="1000" b="0" i="1" u="none" strike="noStrike" baseline="0">
              <a:solidFill>
                <a:srgbClr val="000000"/>
              </a:solidFill>
              <a:latin typeface="Arial"/>
              <a:cs typeface="Arial"/>
            </a:rPr>
            <a:t>Extractive Industries Development Act 1995</a:t>
          </a:r>
          <a:r>
            <a:rPr lang="en-AU" sz="1000" b="0" i="0" u="none" strike="noStrike" baseline="0">
              <a:solidFill>
                <a:srgbClr val="000000"/>
              </a:solidFill>
              <a:latin typeface="Arial"/>
              <a:cs typeface="Arial"/>
            </a:rPr>
            <a:t> (Vic.). The calculator does not purport to contain all the information which the Operator will require to calculate any rehabilitation liability.</a:t>
          </a:r>
        </a:p>
        <a:p>
          <a:pPr algn="l" rtl="0">
            <a:defRPr sz="1000"/>
          </a:pPr>
          <a:endParaRPr lang="en-AU" sz="1000" b="0" i="0" u="none" strike="noStrike" baseline="0">
            <a:solidFill>
              <a:srgbClr val="000000"/>
            </a:solidFill>
            <a:latin typeface="Arial"/>
            <a:cs typeface="Arial"/>
          </a:endParaRPr>
        </a:p>
        <a:p>
          <a:pPr algn="l" rtl="0">
            <a:defRPr sz="1000"/>
          </a:pPr>
          <a:r>
            <a:rPr lang="en-AU" sz="1000" b="1" i="0" u="none" strike="noStrike" baseline="0">
              <a:solidFill>
                <a:srgbClr val="000000"/>
              </a:solidFill>
              <a:latin typeface="Arial"/>
              <a:cs typeface="Arial"/>
            </a:rPr>
            <a:t>General Licence</a:t>
          </a:r>
          <a:endParaRPr lang="en-AU" sz="1000" b="0" i="0" u="none" strike="noStrike" baseline="0">
            <a:solidFill>
              <a:srgbClr val="000000"/>
            </a:solidFill>
            <a:latin typeface="Arial"/>
            <a:cs typeface="Arial"/>
          </a:endParaRPr>
        </a:p>
        <a:p>
          <a:pPr algn="l" rtl="0">
            <a:defRPr sz="1000"/>
          </a:pPr>
          <a:endParaRPr lang="en-AU" sz="1000" b="0" i="0" u="none" strike="noStrike" baseline="0">
            <a:solidFill>
              <a:srgbClr val="000000"/>
            </a:solidFill>
            <a:latin typeface="Arial"/>
            <a:cs typeface="Arial"/>
          </a:endParaRPr>
        </a:p>
        <a:p>
          <a:pPr algn="l" rtl="0">
            <a:defRPr sz="1000"/>
          </a:pPr>
          <a:r>
            <a:rPr lang="en-AU" sz="1000" b="0" i="0" u="none" strike="noStrike" baseline="0">
              <a:solidFill>
                <a:srgbClr val="000000"/>
              </a:solidFill>
              <a:latin typeface="Arial"/>
              <a:cs typeface="Arial"/>
            </a:rPr>
            <a:t>3. The Licensor grants to the Licensee a non-exclusive, non-transferable licence to:</a:t>
          </a:r>
        </a:p>
        <a:p>
          <a:pPr algn="l" rtl="0">
            <a:defRPr sz="1000"/>
          </a:pPr>
          <a:endParaRPr lang="en-AU" sz="1000" b="0" i="0" u="none" strike="noStrike" baseline="0">
            <a:solidFill>
              <a:srgbClr val="000000"/>
            </a:solidFill>
            <a:latin typeface="Arial"/>
            <a:cs typeface="Arial"/>
          </a:endParaRPr>
        </a:p>
        <a:p>
          <a:pPr algn="l" rtl="0">
            <a:defRPr sz="1000"/>
          </a:pPr>
          <a:r>
            <a:rPr lang="en-AU" sz="1000" b="0" i="0" u="none" strike="noStrike" baseline="0">
              <a:solidFill>
                <a:srgbClr val="000000"/>
              </a:solidFill>
              <a:latin typeface="Arial"/>
              <a:cs typeface="Arial"/>
            </a:rPr>
            <a:t>3.1 load a single copy of the calculator onto a hard disk or other storage device of a single computer; and</a:t>
          </a:r>
        </a:p>
        <a:p>
          <a:pPr algn="l" rtl="0">
            <a:defRPr sz="1000"/>
          </a:pPr>
          <a:r>
            <a:rPr lang="en-AU" sz="1000" b="0" i="0" u="none" strike="noStrike" baseline="0">
              <a:solidFill>
                <a:srgbClr val="000000"/>
              </a:solidFill>
              <a:latin typeface="Arial"/>
              <a:cs typeface="Arial"/>
            </a:rPr>
            <a:t>3.2 display, print or reproduce that copy of the calculator for personal use.</a:t>
          </a:r>
        </a:p>
        <a:p>
          <a:pPr algn="l" rtl="0">
            <a:defRPr sz="1000"/>
          </a:pPr>
          <a:endParaRPr lang="en-AU" sz="1000" b="0" i="0" u="none" strike="noStrike" baseline="0">
            <a:solidFill>
              <a:srgbClr val="000000"/>
            </a:solidFill>
            <a:latin typeface="Arial"/>
            <a:cs typeface="Arial"/>
          </a:endParaRPr>
        </a:p>
        <a:p>
          <a:pPr algn="l" rtl="0">
            <a:defRPr sz="1000"/>
          </a:pPr>
          <a:r>
            <a:rPr lang="en-AU" sz="1000" b="1" i="0" u="none" strike="noStrike" baseline="0">
              <a:solidFill>
                <a:srgbClr val="000000"/>
              </a:solidFill>
              <a:latin typeface="Arial"/>
              <a:cs typeface="Arial"/>
            </a:rPr>
            <a:t>Licence to Operators</a:t>
          </a:r>
          <a:endParaRPr lang="en-AU" sz="1000" b="0" i="0" u="none" strike="noStrike" baseline="0">
            <a:solidFill>
              <a:srgbClr val="000000"/>
            </a:solidFill>
            <a:latin typeface="Arial"/>
            <a:cs typeface="Arial"/>
          </a:endParaRPr>
        </a:p>
        <a:p>
          <a:pPr algn="l" rtl="0">
            <a:defRPr sz="1000"/>
          </a:pPr>
          <a:endParaRPr lang="en-AU" sz="1000" b="0" i="0" u="none" strike="noStrike" baseline="0">
            <a:solidFill>
              <a:srgbClr val="000000"/>
            </a:solidFill>
            <a:latin typeface="Arial"/>
            <a:cs typeface="Arial"/>
          </a:endParaRPr>
        </a:p>
        <a:p>
          <a:pPr algn="l" rtl="0">
            <a:defRPr sz="1000"/>
          </a:pPr>
          <a:r>
            <a:rPr lang="en-AU" sz="1000" b="0" i="0" u="none" strike="noStrike" baseline="0">
              <a:solidFill>
                <a:srgbClr val="000000"/>
              </a:solidFill>
              <a:latin typeface="Arial"/>
              <a:cs typeface="Arial"/>
            </a:rPr>
            <a:t>4. The Licensor grants to the Operator a non-exclusive, non-transferable licence to:</a:t>
          </a:r>
        </a:p>
        <a:p>
          <a:pPr algn="l" rtl="0">
            <a:defRPr sz="1000"/>
          </a:pPr>
          <a:r>
            <a:rPr lang="en-AU" sz="1000" b="0" i="0" u="none" strike="noStrike" baseline="0">
              <a:solidFill>
                <a:srgbClr val="000000"/>
              </a:solidFill>
              <a:latin typeface="Arial"/>
              <a:cs typeface="Arial"/>
            </a:rPr>
            <a:t> </a:t>
          </a:r>
        </a:p>
        <a:p>
          <a:pPr algn="l" rtl="0">
            <a:defRPr sz="1000"/>
          </a:pPr>
          <a:r>
            <a:rPr lang="en-AU" sz="1000" b="0" i="0" u="none" strike="noStrike" baseline="0">
              <a:solidFill>
                <a:srgbClr val="000000"/>
              </a:solidFill>
              <a:latin typeface="Arial"/>
              <a:cs typeface="Arial"/>
            </a:rPr>
            <a:t>4.1 load a single copy of the calculator onto a hard disk or other storage device of any computer on a single network;</a:t>
          </a:r>
        </a:p>
        <a:p>
          <a:pPr algn="l" rtl="0">
            <a:defRPr sz="1000"/>
          </a:pPr>
          <a:endParaRPr lang="en-AU" sz="1000" b="0" i="0" u="none" strike="noStrike" baseline="0">
            <a:solidFill>
              <a:srgbClr val="000000"/>
            </a:solidFill>
            <a:latin typeface="Arial"/>
            <a:cs typeface="Arial"/>
          </a:endParaRPr>
        </a:p>
        <a:p>
          <a:pPr algn="l" rtl="0">
            <a:defRPr sz="1000"/>
          </a:pPr>
          <a:r>
            <a:rPr lang="en-AU" sz="1000" b="0" i="0" u="none" strike="noStrike" baseline="0">
              <a:solidFill>
                <a:srgbClr val="000000"/>
              </a:solidFill>
              <a:latin typeface="Arial"/>
              <a:cs typeface="Arial"/>
            </a:rPr>
            <a:t>4.2 display, print or reproduce that copy of the calculator; and</a:t>
          </a:r>
        </a:p>
        <a:p>
          <a:pPr algn="l" rtl="0">
            <a:defRPr sz="1000"/>
          </a:pPr>
          <a:endParaRPr lang="en-AU" sz="1000" b="0" i="0" u="none" strike="noStrike" baseline="0">
            <a:solidFill>
              <a:srgbClr val="000000"/>
            </a:solidFill>
            <a:latin typeface="Arial"/>
            <a:cs typeface="Arial"/>
          </a:endParaRPr>
        </a:p>
        <a:p>
          <a:pPr algn="l" rtl="0">
            <a:defRPr sz="1000"/>
          </a:pPr>
          <a:r>
            <a:rPr lang="en-AU" sz="1000" b="0" i="0" u="none" strike="noStrike" baseline="0">
              <a:solidFill>
                <a:srgbClr val="000000"/>
              </a:solidFill>
              <a:latin typeface="Arial"/>
              <a:cs typeface="Arial"/>
            </a:rPr>
            <a:t>4.3 solely for the permitted use:</a:t>
          </a:r>
        </a:p>
        <a:p>
          <a:pPr algn="l" rtl="0">
            <a:defRPr sz="1000"/>
          </a:pPr>
          <a:r>
            <a:rPr lang="en-AU" sz="1000" b="0" i="0" u="none" strike="noStrike" baseline="0">
              <a:solidFill>
                <a:srgbClr val="000000"/>
              </a:solidFill>
              <a:latin typeface="Arial"/>
              <a:cs typeface="Arial"/>
            </a:rPr>
            <a:t>(a) develop any Derivative Work from the calculator</a:t>
          </a:r>
        </a:p>
        <a:p>
          <a:pPr algn="l" rtl="0">
            <a:defRPr sz="1000"/>
          </a:pPr>
          <a:r>
            <a:rPr lang="en-AU" sz="1000" b="0" i="0" u="none" strike="noStrike" baseline="0">
              <a:solidFill>
                <a:srgbClr val="000000"/>
              </a:solidFill>
              <a:latin typeface="Arial"/>
              <a:cs typeface="Arial"/>
            </a:rPr>
            <a:t>(b) distribute any Derivative Work to third parties; and</a:t>
          </a:r>
        </a:p>
        <a:p>
          <a:pPr algn="l" rtl="0">
            <a:defRPr sz="1000"/>
          </a:pPr>
          <a:r>
            <a:rPr lang="en-AU" sz="1000" b="0" i="0" u="none" strike="noStrike" baseline="0">
              <a:solidFill>
                <a:srgbClr val="000000"/>
              </a:solidFill>
              <a:latin typeface="Arial"/>
              <a:cs typeface="Arial"/>
            </a:rPr>
            <a:t>(c) authorise its consultants, contractors or sub-contractors to do the acts referred to in this paragraph 4.3.</a:t>
          </a:r>
        </a:p>
        <a:p>
          <a:pPr algn="l" rtl="0">
            <a:defRPr sz="1000"/>
          </a:pPr>
          <a:endParaRPr lang="en-AU" sz="1000" b="0" i="0" u="none" strike="noStrike" baseline="0">
            <a:solidFill>
              <a:srgbClr val="000000"/>
            </a:solidFill>
            <a:latin typeface="Arial"/>
            <a:cs typeface="Arial"/>
          </a:endParaRPr>
        </a:p>
        <a:p>
          <a:pPr algn="l" rtl="0">
            <a:defRPr sz="1000"/>
          </a:pPr>
          <a:r>
            <a:rPr lang="en-AU" sz="1000" b="1" i="0" u="none" strike="noStrike" baseline="0">
              <a:solidFill>
                <a:srgbClr val="000000"/>
              </a:solidFill>
              <a:latin typeface="Arial"/>
              <a:cs typeface="Arial"/>
            </a:rPr>
            <a:t>Derivative work</a:t>
          </a:r>
          <a:endParaRPr lang="en-AU" sz="1000" b="0" i="0" u="none" strike="noStrike" baseline="0">
            <a:solidFill>
              <a:srgbClr val="000000"/>
            </a:solidFill>
            <a:latin typeface="Arial"/>
            <a:cs typeface="Arial"/>
          </a:endParaRPr>
        </a:p>
        <a:p>
          <a:pPr algn="l" rtl="0">
            <a:defRPr sz="1000"/>
          </a:pPr>
          <a:endParaRPr lang="en-AU" sz="1000" b="0" i="0" u="none" strike="noStrike" baseline="0">
            <a:solidFill>
              <a:srgbClr val="000000"/>
            </a:solidFill>
            <a:latin typeface="Arial"/>
            <a:cs typeface="Arial"/>
          </a:endParaRPr>
        </a:p>
        <a:p>
          <a:pPr algn="l" rtl="0">
            <a:defRPr sz="1000"/>
          </a:pPr>
          <a:r>
            <a:rPr lang="en-AU" sz="1000" b="0" i="0" u="none" strike="noStrike" baseline="0">
              <a:solidFill>
                <a:srgbClr val="000000"/>
              </a:solidFill>
              <a:latin typeface="Arial"/>
              <a:cs typeface="Arial"/>
            </a:rPr>
            <a:t>5. Where the Operator uses the calculator as permitted under this Licence to produce any Derivative Work, the Operator must ensure that all copies of that Derivative Work include the following notice:</a:t>
          </a:r>
        </a:p>
        <a:p>
          <a:pPr algn="l" rtl="0">
            <a:defRPr sz="1000"/>
          </a:pPr>
          <a:endParaRPr lang="en-AU" sz="1000" b="0" i="0" u="none" strike="noStrike" baseline="0">
            <a:solidFill>
              <a:srgbClr val="000000"/>
            </a:solidFill>
            <a:latin typeface="Arial"/>
            <a:cs typeface="Arial"/>
          </a:endParaRPr>
        </a:p>
        <a:p>
          <a:pPr algn="l" rtl="0">
            <a:defRPr sz="1000"/>
          </a:pPr>
          <a:r>
            <a:rPr lang="en-AU" sz="1000" b="0" i="1" u="none" strike="noStrike" baseline="0">
              <a:solidFill>
                <a:srgbClr val="000000"/>
              </a:solidFill>
              <a:latin typeface="Arial"/>
              <a:cs typeface="Arial"/>
            </a:rPr>
            <a:t>This material has been derived with a software tool used with the permission of the State of Victoria, URS Australia Pty Ltd and Windaf Pty Ltd trading as GSS Environmental. The State of Victoria has not evaluated the manner of use of the software tool nor the validity of the original data treated by the software tool and therefore gives no warranty as to its accuracy, completeness, currency or suitability for any particular purpose.</a:t>
          </a:r>
          <a:r>
            <a:rPr lang="en-AU" sz="1000" b="0" i="0" u="none" strike="noStrike" baseline="0">
              <a:solidFill>
                <a:srgbClr val="000000"/>
              </a:solidFill>
              <a:latin typeface="Arial"/>
              <a:cs typeface="Arial"/>
            </a:rPr>
            <a:t> </a:t>
          </a:r>
          <a:endParaRPr lang="en-AU" sz="1050" b="0" i="0" u="none" strike="noStrike" baseline="0">
            <a:solidFill>
              <a:srgbClr val="000000"/>
            </a:solidFill>
            <a:latin typeface="Arial"/>
            <a:cs typeface="Arial"/>
          </a:endParaRPr>
        </a:p>
        <a:p>
          <a:pPr algn="l" rtl="0">
            <a:defRPr sz="1000"/>
          </a:pPr>
          <a:endParaRPr lang="en-AU" sz="1050" b="0" i="0" u="none" strike="noStrike" baseline="0">
            <a:solidFill>
              <a:srgbClr val="000000"/>
            </a:solidFill>
            <a:latin typeface="Arial"/>
            <a:cs typeface="Arial"/>
          </a:endParaRPr>
        </a:p>
        <a:p>
          <a:pPr algn="l" rtl="0">
            <a:defRPr sz="1000"/>
          </a:pPr>
          <a:endParaRPr lang="en-AU" sz="1050" b="0" i="0" u="none" strike="noStrike" baseline="0">
            <a:solidFill>
              <a:srgbClr val="000000"/>
            </a:solidFill>
            <a:latin typeface="Arial"/>
            <a:cs typeface="Arial"/>
          </a:endParaRPr>
        </a:p>
      </xdr:txBody>
    </xdr:sp>
    <xdr:clientData/>
  </xdr:twoCellAnchor>
  <xdr:twoCellAnchor>
    <xdr:from>
      <xdr:col>2</xdr:col>
      <xdr:colOff>66675</xdr:colOff>
      <xdr:row>4</xdr:row>
      <xdr:rowOff>95250</xdr:rowOff>
    </xdr:from>
    <xdr:to>
      <xdr:col>12</xdr:col>
      <xdr:colOff>0</xdr:colOff>
      <xdr:row>51</xdr:row>
      <xdr:rowOff>123825</xdr:rowOff>
    </xdr:to>
    <xdr:sp macro="" textlink="">
      <xdr:nvSpPr>
        <xdr:cNvPr id="50176" name="Text Box 3">
          <a:extLst>
            <a:ext uri="{FF2B5EF4-FFF2-40B4-BE49-F238E27FC236}">
              <a16:creationId xmlns:a16="http://schemas.microsoft.com/office/drawing/2014/main" id="{BC675C94-0974-F7BA-C76B-A9CF3EA56724}"/>
            </a:ext>
          </a:extLst>
        </xdr:cNvPr>
        <xdr:cNvSpPr txBox="1">
          <a:spLocks noChangeArrowheads="1"/>
        </xdr:cNvSpPr>
      </xdr:nvSpPr>
      <xdr:spPr bwMode="auto">
        <a:xfrm>
          <a:off x="390525" y="542925"/>
          <a:ext cx="6029325" cy="7734300"/>
        </a:xfrm>
        <a:prstGeom prst="rect">
          <a:avLst/>
        </a:prstGeom>
        <a:solidFill>
          <a:srgbClr xmlns:mc="http://schemas.openxmlformats.org/markup-compatibility/2006" xmlns:a14="http://schemas.microsoft.com/office/drawing/2010/main" val="FFFFFF" mc:Ignorable="a14" a14:legacySpreadsheetColorIndex="9"/>
        </a:solidFill>
        <a:ln>
          <a:noFill/>
        </a:ln>
      </xdr:spPr>
      <xdr:txBody>
        <a:bodyPr vertOverflow="clip" wrap="square" lIns="27432" tIns="22860" rIns="0" bIns="0" anchor="t" upright="1"/>
        <a:lstStyle/>
        <a:p>
          <a:endParaRPr lang="en-AU" sz="1100" b="1">
            <a:effectLst/>
            <a:latin typeface="Arial" panose="020B0604020202020204" pitchFamily="34" charset="0"/>
            <a:ea typeface="+mn-ea"/>
            <a:cs typeface="Arial" panose="020B0604020202020204" pitchFamily="34" charset="0"/>
          </a:endParaRPr>
        </a:p>
        <a:p>
          <a:endParaRPr lang="en-AU" sz="1100" b="1">
            <a:effectLst/>
            <a:latin typeface="Arial" panose="020B0604020202020204" pitchFamily="34" charset="0"/>
            <a:ea typeface="+mn-ea"/>
            <a:cs typeface="Arial" panose="020B0604020202020204" pitchFamily="34" charset="0"/>
          </a:endParaRPr>
        </a:p>
        <a:p>
          <a:endParaRPr lang="en-AU" sz="1100" b="1">
            <a:effectLst/>
            <a:latin typeface="Arial" panose="020B0604020202020204" pitchFamily="34" charset="0"/>
            <a:ea typeface="+mn-ea"/>
            <a:cs typeface="Arial" panose="020B0604020202020204" pitchFamily="34" charset="0"/>
          </a:endParaRPr>
        </a:p>
        <a:p>
          <a:r>
            <a:rPr lang="en-AU" sz="1600" b="1">
              <a:effectLst/>
              <a:latin typeface="Arial" panose="020B0604020202020204" pitchFamily="34" charset="0"/>
              <a:ea typeface="+mn-ea"/>
              <a:cs typeface="Arial" panose="020B0604020202020204" pitchFamily="34" charset="0"/>
            </a:rPr>
            <a:t>Rehabilitation Bond Calculator </a:t>
          </a:r>
        </a:p>
        <a:p>
          <a:r>
            <a:rPr lang="en-AU" sz="1100">
              <a:effectLst/>
              <a:latin typeface="Arial" panose="020B0604020202020204" pitchFamily="34" charset="0"/>
              <a:ea typeface="+mn-ea"/>
              <a:cs typeface="Arial" panose="020B0604020202020204" pitchFamily="34" charset="0"/>
            </a:rPr>
            <a:t> </a:t>
          </a:r>
        </a:p>
        <a:p>
          <a:r>
            <a:rPr lang="en-AU" sz="1100">
              <a:effectLst/>
              <a:latin typeface="Arial" panose="020B0604020202020204" pitchFamily="34" charset="0"/>
              <a:ea typeface="+mn-ea"/>
              <a:cs typeface="Arial" panose="020B0604020202020204" pitchFamily="34" charset="0"/>
            </a:rPr>
            <a:t> </a:t>
          </a:r>
        </a:p>
        <a:p>
          <a:r>
            <a:rPr lang="en-AU" sz="1100">
              <a:effectLst/>
              <a:latin typeface="Arial" panose="020B0604020202020204" pitchFamily="34" charset="0"/>
              <a:ea typeface="+mn-ea"/>
              <a:cs typeface="Arial" panose="020B0604020202020204" pitchFamily="34" charset="0"/>
            </a:rPr>
            <a:t>The Resources Victoria Regulatory Operations</a:t>
          </a:r>
          <a:r>
            <a:rPr lang="en-AU" sz="1100" baseline="0">
              <a:effectLst/>
              <a:latin typeface="Arial" panose="020B0604020202020204" pitchFamily="34" charset="0"/>
              <a:ea typeface="+mn-ea"/>
              <a:cs typeface="Arial" panose="020B0604020202020204" pitchFamily="34" charset="0"/>
            </a:rPr>
            <a:t> </a:t>
          </a:r>
          <a:r>
            <a:rPr lang="en-AU" sz="1100">
              <a:effectLst/>
              <a:latin typeface="Arial" panose="020B0604020202020204" pitchFamily="34" charset="0"/>
              <a:ea typeface="+mn-ea"/>
              <a:cs typeface="Arial" panose="020B0604020202020204" pitchFamily="34" charset="0"/>
            </a:rPr>
            <a:t>within the Department of Energy, Environment and Climate Action is responsible for determining rehabilitation bonds for mining and extractive industries in Victoria as required by the </a:t>
          </a:r>
          <a:r>
            <a:rPr lang="en-AU" sz="1100" i="1">
              <a:effectLst/>
              <a:latin typeface="Arial" panose="020B0604020202020204" pitchFamily="34" charset="0"/>
              <a:ea typeface="+mn-ea"/>
              <a:cs typeface="Arial" panose="020B0604020202020204" pitchFamily="34" charset="0"/>
            </a:rPr>
            <a:t>Mineral Resources (Sustainable Development) Act</a:t>
          </a:r>
          <a:r>
            <a:rPr lang="en-AU" sz="1100">
              <a:effectLst/>
              <a:latin typeface="Arial" panose="020B0604020202020204" pitchFamily="34" charset="0"/>
              <a:ea typeface="+mn-ea"/>
              <a:cs typeface="Arial" panose="020B0604020202020204" pitchFamily="34" charset="0"/>
            </a:rPr>
            <a:t> 1990.</a:t>
          </a:r>
        </a:p>
        <a:p>
          <a:r>
            <a:rPr lang="en-AU" sz="1100">
              <a:effectLst/>
              <a:latin typeface="Arial" panose="020B0604020202020204" pitchFamily="34" charset="0"/>
              <a:ea typeface="+mn-ea"/>
              <a:cs typeface="Arial" panose="020B0604020202020204" pitchFamily="34" charset="0"/>
            </a:rPr>
            <a:t>A rehabilitation bond is a financial security which must be provided by an authority holder prior to commencing work. The rehabilitation bond must reflect 100 per cent of the estimated rehabilitation cost and is in place to ensure that the rehabilitation can be undertaken by the regulator should the authority holder be unable to meet their rehabilitation obligations.  </a:t>
          </a:r>
        </a:p>
        <a:p>
          <a:r>
            <a:rPr lang="en-AU" sz="1100">
              <a:effectLst/>
              <a:latin typeface="Arial" panose="020B0604020202020204" pitchFamily="34" charset="0"/>
              <a:ea typeface="+mn-ea"/>
              <a:cs typeface="Arial" panose="020B0604020202020204" pitchFamily="34" charset="0"/>
            </a:rPr>
            <a:t> </a:t>
          </a:r>
        </a:p>
        <a:p>
          <a:r>
            <a:rPr lang="en-AU" sz="1100" b="1">
              <a:effectLst/>
              <a:latin typeface="Arial" panose="020B0604020202020204" pitchFamily="34" charset="0"/>
              <a:ea typeface="+mn-ea"/>
              <a:cs typeface="Arial" panose="020B0604020202020204" pitchFamily="34" charset="0"/>
            </a:rPr>
            <a:t>Rehabilitation Liability Determination</a:t>
          </a:r>
          <a:endParaRPr lang="en-AU" sz="1100">
            <a:effectLst/>
            <a:latin typeface="Arial" panose="020B0604020202020204" pitchFamily="34" charset="0"/>
            <a:ea typeface="+mn-ea"/>
            <a:cs typeface="Arial" panose="020B0604020202020204" pitchFamily="34" charset="0"/>
          </a:endParaRPr>
        </a:p>
        <a:p>
          <a:r>
            <a:rPr lang="en-AU" sz="1100">
              <a:effectLst/>
              <a:latin typeface="Arial" panose="020B0604020202020204" pitchFamily="34" charset="0"/>
              <a:ea typeface="+mn-ea"/>
              <a:cs typeface="Arial" panose="020B0604020202020204" pitchFamily="34" charset="0"/>
            </a:rPr>
            <a:t>The rehabilitation bond calculator is the recommended method for assessing the rehabilitation liability for any site that does not meet the requirements for application of standard rates for Code of Practice operations. The calculator does not purport to contain all the information which the authority holder will require to calculate any rehabilitation liability.</a:t>
          </a:r>
        </a:p>
        <a:p>
          <a:endParaRPr lang="en-AU" sz="1100">
            <a:effectLst/>
            <a:latin typeface="Arial" panose="020B0604020202020204" pitchFamily="34" charset="0"/>
            <a:ea typeface="+mn-ea"/>
            <a:cs typeface="Arial" panose="020B0604020202020204" pitchFamily="34" charset="0"/>
          </a:endParaRPr>
        </a:p>
        <a:p>
          <a:r>
            <a:rPr lang="en-AU" sz="1100">
              <a:effectLst/>
              <a:latin typeface="Arial" panose="020B0604020202020204" pitchFamily="34" charset="0"/>
              <a:ea typeface="+mn-ea"/>
              <a:cs typeface="Arial" panose="020B0604020202020204" pitchFamily="34" charset="0"/>
            </a:rPr>
            <a:t>The authority holder should rely on their own independent investigations, review and analysis in using the calculator. The output of the calculator will depend on the accuracy of the information entered by the authority holder concerning the relevant approved rehabilitation plan and current and future site conditions.</a:t>
          </a:r>
        </a:p>
        <a:p>
          <a:r>
            <a:rPr lang="en-AU" sz="1100">
              <a:effectLst/>
              <a:latin typeface="Arial" panose="020B0604020202020204" pitchFamily="34" charset="0"/>
              <a:ea typeface="+mn-ea"/>
              <a:cs typeface="Arial" panose="020B0604020202020204" pitchFamily="34" charset="0"/>
            </a:rPr>
            <a:t> </a:t>
          </a:r>
        </a:p>
        <a:p>
          <a:r>
            <a:rPr lang="en-AU" sz="1100" b="1">
              <a:effectLst/>
              <a:latin typeface="Arial" panose="020B0604020202020204" pitchFamily="34" charset="0"/>
              <a:ea typeface="+mn-ea"/>
              <a:cs typeface="Arial" panose="020B0604020202020204" pitchFamily="34" charset="0"/>
            </a:rPr>
            <a:t>Default rates</a:t>
          </a:r>
          <a:endParaRPr lang="en-AU" sz="1100">
            <a:effectLst/>
            <a:latin typeface="Arial" panose="020B0604020202020204" pitchFamily="34" charset="0"/>
            <a:ea typeface="+mn-ea"/>
            <a:cs typeface="Arial" panose="020B0604020202020204" pitchFamily="34" charset="0"/>
          </a:endParaRPr>
        </a:p>
        <a:p>
          <a:r>
            <a:rPr lang="en-AU" sz="1100">
              <a:effectLst/>
              <a:latin typeface="Arial" panose="020B0604020202020204" pitchFamily="34" charset="0"/>
              <a:ea typeface="+mn-ea"/>
              <a:cs typeface="Arial" panose="020B0604020202020204" pitchFamily="34" charset="0"/>
            </a:rPr>
            <a:t>The default third party rates included in the calculator are for general information only and use typical market ‘third party’ contract rates current as at July 2025. For the purposes of a rehabilitation liability assessment, the Department or an environmental auditor appointed under the </a:t>
          </a:r>
          <a:r>
            <a:rPr lang="en-AU" sz="1100" i="1">
              <a:effectLst/>
              <a:latin typeface="Arial" panose="020B0604020202020204" pitchFamily="34" charset="0"/>
              <a:ea typeface="+mn-ea"/>
              <a:cs typeface="Arial" panose="020B0604020202020204" pitchFamily="34" charset="0"/>
            </a:rPr>
            <a:t>Mineral Resources (Sustainable Development) Act 1990</a:t>
          </a:r>
          <a:r>
            <a:rPr lang="en-AU" sz="1100">
              <a:effectLst/>
              <a:latin typeface="Arial" panose="020B0604020202020204" pitchFamily="34" charset="0"/>
              <a:ea typeface="+mn-ea"/>
              <a:cs typeface="Arial" panose="020B0604020202020204" pitchFamily="34" charset="0"/>
            </a:rPr>
            <a:t> may set different rates for specific sites. These rates may be higher for specific sites. </a:t>
          </a:r>
        </a:p>
        <a:p>
          <a:endParaRPr lang="en-AU" sz="1100">
            <a:effectLst/>
            <a:latin typeface="Arial" panose="020B0604020202020204" pitchFamily="34" charset="0"/>
            <a:ea typeface="+mn-ea"/>
            <a:cs typeface="Arial" panose="020B0604020202020204" pitchFamily="34" charset="0"/>
          </a:endParaRPr>
        </a:p>
        <a:p>
          <a:r>
            <a:rPr lang="en-AU" sz="1100">
              <a:effectLst/>
              <a:latin typeface="Arial" panose="020B0604020202020204" pitchFamily="34" charset="0"/>
              <a:ea typeface="+mn-ea"/>
              <a:cs typeface="Arial" panose="020B0604020202020204" pitchFamily="34" charset="0"/>
            </a:rPr>
            <a:t>The authority holder must review default rates included in the calculator and ensure they are applicable to their site conditions. If not, they should specify an alternative rate and insert this rate into the calculator. Any alternative rate must be substantiated in a form acceptable to the Department and must be determined using current market ‘third party’ contract rates.  </a:t>
          </a:r>
        </a:p>
        <a:p>
          <a:r>
            <a:rPr lang="en-AU" sz="1100" b="1">
              <a:effectLst/>
              <a:latin typeface="Arial" panose="020B0604020202020204" pitchFamily="34" charset="0"/>
              <a:ea typeface="+mn-ea"/>
              <a:cs typeface="Arial" panose="020B0604020202020204" pitchFamily="34" charset="0"/>
            </a:rPr>
            <a:t> </a:t>
          </a:r>
          <a:endParaRPr lang="en-AU" sz="1100">
            <a:effectLst/>
            <a:latin typeface="Arial" panose="020B0604020202020204" pitchFamily="34" charset="0"/>
            <a:ea typeface="+mn-ea"/>
            <a:cs typeface="Arial" panose="020B0604020202020204" pitchFamily="34" charset="0"/>
          </a:endParaRPr>
        </a:p>
        <a:p>
          <a:r>
            <a:rPr lang="en-AU" sz="1100" b="1">
              <a:effectLst/>
              <a:latin typeface="Arial" panose="020B0604020202020204" pitchFamily="34" charset="0"/>
              <a:ea typeface="+mn-ea"/>
              <a:cs typeface="Arial" panose="020B0604020202020204" pitchFamily="34" charset="0"/>
            </a:rPr>
            <a:t>Accuracy of information</a:t>
          </a:r>
          <a:endParaRPr lang="en-AU" sz="1100">
            <a:effectLst/>
            <a:latin typeface="Arial" panose="020B0604020202020204" pitchFamily="34" charset="0"/>
            <a:ea typeface="+mn-ea"/>
            <a:cs typeface="Arial" panose="020B0604020202020204" pitchFamily="34" charset="0"/>
          </a:endParaRPr>
        </a:p>
        <a:p>
          <a:r>
            <a:rPr lang="en-AU" sz="1100">
              <a:effectLst/>
              <a:latin typeface="Arial" panose="020B0604020202020204" pitchFamily="34" charset="0"/>
              <a:ea typeface="+mn-ea"/>
              <a:cs typeface="Arial" panose="020B0604020202020204" pitchFamily="34" charset="0"/>
            </a:rPr>
            <a:t>The authority holder must ensure that they use the most up to date version of the calculator by checking the Department’s website. The Department may revise the rates and formulae used in the calculator at any time without notice but is not under any obligation to do so. </a:t>
          </a:r>
        </a:p>
        <a:p>
          <a:pPr algn="l" rtl="0">
            <a:defRPr sz="1000"/>
          </a:pPr>
          <a:endParaRPr lang="en-AU" sz="1000" b="0" i="0" u="none" strike="noStrike" baseline="0">
            <a:solidFill>
              <a:srgbClr val="000000"/>
            </a:solidFill>
            <a:latin typeface="Arial" panose="020B0604020202020204" pitchFamily="34" charset="0"/>
            <a:cs typeface="Arial" panose="020B0604020202020204" pitchFamily="34" charset="0"/>
          </a:endParaRPr>
        </a:p>
        <a:p>
          <a:pPr algn="l" rtl="0">
            <a:defRPr sz="1000"/>
          </a:pPr>
          <a:endParaRPr lang="en-AU" sz="1000" b="0" i="0" u="none" strike="noStrike" baseline="0">
            <a:solidFill>
              <a:srgbClr val="000000"/>
            </a:solidFill>
            <a:latin typeface="Arial" panose="020B0604020202020204" pitchFamily="34" charset="0"/>
            <a:cs typeface="Arial" panose="020B0604020202020204" pitchFamily="34" charset="0"/>
          </a:endParaRPr>
        </a:p>
      </xdr:txBody>
    </xdr:sp>
    <xdr:clientData/>
  </xdr:twoCellAnchor>
  <xdr:twoCellAnchor editAs="oneCell">
    <xdr:from>
      <xdr:col>8</xdr:col>
      <xdr:colOff>314325</xdr:colOff>
      <xdr:row>3</xdr:row>
      <xdr:rowOff>85725</xdr:rowOff>
    </xdr:from>
    <xdr:to>
      <xdr:col>11</xdr:col>
      <xdr:colOff>223520</xdr:colOff>
      <xdr:row>6</xdr:row>
      <xdr:rowOff>44450</xdr:rowOff>
    </xdr:to>
    <xdr:pic>
      <xdr:nvPicPr>
        <xdr:cNvPr id="23" name="Cover_Logo_StateGovt" descr="The State of Victoria Department of Energy, Environment and Climate Action">
          <a:extLst>
            <a:ext uri="{FF2B5EF4-FFF2-40B4-BE49-F238E27FC236}">
              <a16:creationId xmlns:a16="http://schemas.microsoft.com/office/drawing/2014/main" id="{D10BF76E-4DE7-9DB2-E23F-C432A194A481}"/>
            </a:ext>
            <a:ext uri="{C183D7F6-B498-43B3-948B-1728B52AA6E4}">
              <adec:decorative xmlns:adec="http://schemas.microsoft.com/office/drawing/2017/decorative" val="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295775" y="371475"/>
          <a:ext cx="1737995" cy="4445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33065" name="Group 26">
          <a:extLst>
            <a:ext uri="{FF2B5EF4-FFF2-40B4-BE49-F238E27FC236}">
              <a16:creationId xmlns:a16="http://schemas.microsoft.com/office/drawing/2014/main" id="{D9609AA9-3805-4D1C-7235-96CAE234493F}"/>
            </a:ext>
          </a:extLst>
        </xdr:cNvPr>
        <xdr:cNvGrpSpPr>
          <a:grpSpLocks/>
        </xdr:cNvGrpSpPr>
      </xdr:nvGrpSpPr>
      <xdr:grpSpPr bwMode="auto">
        <a:xfrm>
          <a:off x="9896475" y="1066800"/>
          <a:ext cx="485775" cy="647700"/>
          <a:chOff x="672" y="164"/>
          <a:chExt cx="78" cy="68"/>
        </a:xfrm>
      </xdr:grpSpPr>
      <xdr:sp macro="" textlink="">
        <xdr:nvSpPr>
          <xdr:cNvPr id="33066" name="Rectangle 27">
            <a:extLst>
              <a:ext uri="{FF2B5EF4-FFF2-40B4-BE49-F238E27FC236}">
                <a16:creationId xmlns:a16="http://schemas.microsoft.com/office/drawing/2014/main" id="{C8BCEAF9-A2CD-F57A-2174-3FA06A2726AD}"/>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3067" name="Rectangle 28">
            <a:extLst>
              <a:ext uri="{FF2B5EF4-FFF2-40B4-BE49-F238E27FC236}">
                <a16:creationId xmlns:a16="http://schemas.microsoft.com/office/drawing/2014/main" id="{5EF25D79-1964-F14F-3401-9953F118B2CE}"/>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3068" name="Rectangle 29">
            <a:extLst>
              <a:ext uri="{FF2B5EF4-FFF2-40B4-BE49-F238E27FC236}">
                <a16:creationId xmlns:a16="http://schemas.microsoft.com/office/drawing/2014/main" id="{E55119B7-177B-99A6-06CB-09B581F516DC}"/>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3069" name="Rectangle 30">
            <a:extLst>
              <a:ext uri="{FF2B5EF4-FFF2-40B4-BE49-F238E27FC236}">
                <a16:creationId xmlns:a16="http://schemas.microsoft.com/office/drawing/2014/main" id="{21FAEA2A-8B82-8A8C-26CE-BD94B79A368C}"/>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0</xdr:colOff>
      <xdr:row>6</xdr:row>
      <xdr:rowOff>0</xdr:rowOff>
    </xdr:from>
    <xdr:to>
      <xdr:col>12</xdr:col>
      <xdr:colOff>0</xdr:colOff>
      <xdr:row>53</xdr:row>
      <xdr:rowOff>0</xdr:rowOff>
    </xdr:to>
    <xdr:sp macro="" textlink="">
      <xdr:nvSpPr>
        <xdr:cNvPr id="51254" name="Text Box 1">
          <a:extLst>
            <a:ext uri="{FF2B5EF4-FFF2-40B4-BE49-F238E27FC236}">
              <a16:creationId xmlns:a16="http://schemas.microsoft.com/office/drawing/2014/main" id="{702DD7FE-C03F-962A-8AE7-121C7DDB9BB2}"/>
            </a:ext>
          </a:extLst>
        </xdr:cNvPr>
        <xdr:cNvSpPr txBox="1">
          <a:spLocks noChangeArrowheads="1"/>
        </xdr:cNvSpPr>
      </xdr:nvSpPr>
      <xdr:spPr bwMode="auto">
        <a:xfrm>
          <a:off x="323850" y="1095375"/>
          <a:ext cx="6096000" cy="764857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3463" name="Group 115">
          <a:extLst>
            <a:ext uri="{FF2B5EF4-FFF2-40B4-BE49-F238E27FC236}">
              <a16:creationId xmlns:a16="http://schemas.microsoft.com/office/drawing/2014/main" id="{17D2D67D-291B-61F6-D9D4-C9579CB9BDC0}"/>
            </a:ext>
          </a:extLst>
        </xdr:cNvPr>
        <xdr:cNvGrpSpPr>
          <a:grpSpLocks/>
        </xdr:cNvGrpSpPr>
      </xdr:nvGrpSpPr>
      <xdr:grpSpPr bwMode="auto">
        <a:xfrm>
          <a:off x="10220325" y="1390650"/>
          <a:ext cx="485775" cy="647700"/>
          <a:chOff x="672" y="164"/>
          <a:chExt cx="78" cy="68"/>
        </a:xfrm>
      </xdr:grpSpPr>
      <xdr:sp macro="" textlink="">
        <xdr:nvSpPr>
          <xdr:cNvPr id="3464" name="Rectangle 116">
            <a:extLst>
              <a:ext uri="{FF2B5EF4-FFF2-40B4-BE49-F238E27FC236}">
                <a16:creationId xmlns:a16="http://schemas.microsoft.com/office/drawing/2014/main" id="{B2A8875B-4910-4471-4A5E-E855012F5F36}"/>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465" name="Rectangle 117">
            <a:extLst>
              <a:ext uri="{FF2B5EF4-FFF2-40B4-BE49-F238E27FC236}">
                <a16:creationId xmlns:a16="http://schemas.microsoft.com/office/drawing/2014/main" id="{DDC2A241-00A6-5A0F-7AC4-E531017796C8}"/>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466" name="Rectangle 118">
            <a:extLst>
              <a:ext uri="{FF2B5EF4-FFF2-40B4-BE49-F238E27FC236}">
                <a16:creationId xmlns:a16="http://schemas.microsoft.com/office/drawing/2014/main" id="{DA7F4585-0BB2-71C1-1921-D6913AA8E047}"/>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467" name="Rectangle 119">
            <a:extLst>
              <a:ext uri="{FF2B5EF4-FFF2-40B4-BE49-F238E27FC236}">
                <a16:creationId xmlns:a16="http://schemas.microsoft.com/office/drawing/2014/main" id="{1749510B-D94C-341A-402A-7EB6CFDC6EFE}"/>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6.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4442" name="Group 70">
          <a:extLst>
            <a:ext uri="{FF2B5EF4-FFF2-40B4-BE49-F238E27FC236}">
              <a16:creationId xmlns:a16="http://schemas.microsoft.com/office/drawing/2014/main" id="{671C46A9-7674-5D2D-F0E8-2A18E321CE58}"/>
            </a:ext>
          </a:extLst>
        </xdr:cNvPr>
        <xdr:cNvGrpSpPr>
          <a:grpSpLocks/>
        </xdr:cNvGrpSpPr>
      </xdr:nvGrpSpPr>
      <xdr:grpSpPr bwMode="auto">
        <a:xfrm>
          <a:off x="10258425" y="1390650"/>
          <a:ext cx="485775" cy="647700"/>
          <a:chOff x="672" y="164"/>
          <a:chExt cx="78" cy="68"/>
        </a:xfrm>
      </xdr:grpSpPr>
      <xdr:sp macro="" textlink="">
        <xdr:nvSpPr>
          <xdr:cNvPr id="4443" name="Rectangle 71">
            <a:extLst>
              <a:ext uri="{FF2B5EF4-FFF2-40B4-BE49-F238E27FC236}">
                <a16:creationId xmlns:a16="http://schemas.microsoft.com/office/drawing/2014/main" id="{97270EC4-9FCD-EC90-7D17-7E7D021078F7}"/>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444" name="Rectangle 72">
            <a:extLst>
              <a:ext uri="{FF2B5EF4-FFF2-40B4-BE49-F238E27FC236}">
                <a16:creationId xmlns:a16="http://schemas.microsoft.com/office/drawing/2014/main" id="{A15431DE-5A36-AD55-AD50-8828BFAECD1A}"/>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445" name="Rectangle 73">
            <a:extLst>
              <a:ext uri="{FF2B5EF4-FFF2-40B4-BE49-F238E27FC236}">
                <a16:creationId xmlns:a16="http://schemas.microsoft.com/office/drawing/2014/main" id="{9752E8BC-29FC-1992-9A96-7A0127327AAC}"/>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446" name="Rectangle 74">
            <a:extLst>
              <a:ext uri="{FF2B5EF4-FFF2-40B4-BE49-F238E27FC236}">
                <a16:creationId xmlns:a16="http://schemas.microsoft.com/office/drawing/2014/main" id="{92D28A8A-A952-2890-28B3-EF1BF3A5B896}"/>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7.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5445" name="Group 53">
          <a:extLst>
            <a:ext uri="{FF2B5EF4-FFF2-40B4-BE49-F238E27FC236}">
              <a16:creationId xmlns:a16="http://schemas.microsoft.com/office/drawing/2014/main" id="{B61EFE8B-381B-78C6-77EF-433758B2BF1A}"/>
            </a:ext>
          </a:extLst>
        </xdr:cNvPr>
        <xdr:cNvGrpSpPr>
          <a:grpSpLocks/>
        </xdr:cNvGrpSpPr>
      </xdr:nvGrpSpPr>
      <xdr:grpSpPr bwMode="auto">
        <a:xfrm>
          <a:off x="10220325" y="1390650"/>
          <a:ext cx="485775" cy="647700"/>
          <a:chOff x="672" y="164"/>
          <a:chExt cx="78" cy="68"/>
        </a:xfrm>
      </xdr:grpSpPr>
      <xdr:sp macro="" textlink="">
        <xdr:nvSpPr>
          <xdr:cNvPr id="5446" name="Rectangle 54">
            <a:extLst>
              <a:ext uri="{FF2B5EF4-FFF2-40B4-BE49-F238E27FC236}">
                <a16:creationId xmlns:a16="http://schemas.microsoft.com/office/drawing/2014/main" id="{B7963A2B-7DD4-A36F-B65C-76FA313DDB2F}"/>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5447" name="Rectangle 55">
            <a:extLst>
              <a:ext uri="{FF2B5EF4-FFF2-40B4-BE49-F238E27FC236}">
                <a16:creationId xmlns:a16="http://schemas.microsoft.com/office/drawing/2014/main" id="{FD500393-9444-EBF6-D58A-117013866BF3}"/>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5448" name="Rectangle 56">
            <a:extLst>
              <a:ext uri="{FF2B5EF4-FFF2-40B4-BE49-F238E27FC236}">
                <a16:creationId xmlns:a16="http://schemas.microsoft.com/office/drawing/2014/main" id="{4E291A13-F6BF-FCCB-F295-7BB2D6CA8879}"/>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5449" name="Rectangle 57">
            <a:extLst>
              <a:ext uri="{FF2B5EF4-FFF2-40B4-BE49-F238E27FC236}">
                <a16:creationId xmlns:a16="http://schemas.microsoft.com/office/drawing/2014/main" id="{ADF75C91-616F-E2D8-BD30-0F9A9FECE287}"/>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8.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6451" name="Group 38">
          <a:extLst>
            <a:ext uri="{FF2B5EF4-FFF2-40B4-BE49-F238E27FC236}">
              <a16:creationId xmlns:a16="http://schemas.microsoft.com/office/drawing/2014/main" id="{9B246776-9C65-D4E8-50C0-A774123899EC}"/>
            </a:ext>
          </a:extLst>
        </xdr:cNvPr>
        <xdr:cNvGrpSpPr>
          <a:grpSpLocks/>
        </xdr:cNvGrpSpPr>
      </xdr:nvGrpSpPr>
      <xdr:grpSpPr bwMode="auto">
        <a:xfrm>
          <a:off x="10220325" y="1390650"/>
          <a:ext cx="485775" cy="647700"/>
          <a:chOff x="672" y="164"/>
          <a:chExt cx="78" cy="68"/>
        </a:xfrm>
      </xdr:grpSpPr>
      <xdr:sp macro="" textlink="">
        <xdr:nvSpPr>
          <xdr:cNvPr id="6452" name="Rectangle 39">
            <a:extLst>
              <a:ext uri="{FF2B5EF4-FFF2-40B4-BE49-F238E27FC236}">
                <a16:creationId xmlns:a16="http://schemas.microsoft.com/office/drawing/2014/main" id="{2051FF26-FF9E-881E-DD16-8C7251CC8953}"/>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6453" name="Rectangle 40">
            <a:extLst>
              <a:ext uri="{FF2B5EF4-FFF2-40B4-BE49-F238E27FC236}">
                <a16:creationId xmlns:a16="http://schemas.microsoft.com/office/drawing/2014/main" id="{C420F6F8-EF55-942C-4CF2-857D299B1A1C}"/>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6454" name="Rectangle 41">
            <a:extLst>
              <a:ext uri="{FF2B5EF4-FFF2-40B4-BE49-F238E27FC236}">
                <a16:creationId xmlns:a16="http://schemas.microsoft.com/office/drawing/2014/main" id="{806404AA-9E3C-A288-BDFA-77DA76CD9E5C}"/>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6455" name="Rectangle 42">
            <a:extLst>
              <a:ext uri="{FF2B5EF4-FFF2-40B4-BE49-F238E27FC236}">
                <a16:creationId xmlns:a16="http://schemas.microsoft.com/office/drawing/2014/main" id="{C708A9A3-45EA-80CB-13BF-6B572FF0697C}"/>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9.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7480" name="Group 39">
          <a:extLst>
            <a:ext uri="{FF2B5EF4-FFF2-40B4-BE49-F238E27FC236}">
              <a16:creationId xmlns:a16="http://schemas.microsoft.com/office/drawing/2014/main" id="{32B0CC58-601F-5D28-B063-087285ECDB40}"/>
            </a:ext>
          </a:extLst>
        </xdr:cNvPr>
        <xdr:cNvGrpSpPr>
          <a:grpSpLocks/>
        </xdr:cNvGrpSpPr>
      </xdr:nvGrpSpPr>
      <xdr:grpSpPr bwMode="auto">
        <a:xfrm>
          <a:off x="10220325" y="1390650"/>
          <a:ext cx="485775" cy="647700"/>
          <a:chOff x="672" y="164"/>
          <a:chExt cx="78" cy="68"/>
        </a:xfrm>
      </xdr:grpSpPr>
      <xdr:sp macro="" textlink="">
        <xdr:nvSpPr>
          <xdr:cNvPr id="7481" name="Rectangle 40">
            <a:extLst>
              <a:ext uri="{FF2B5EF4-FFF2-40B4-BE49-F238E27FC236}">
                <a16:creationId xmlns:a16="http://schemas.microsoft.com/office/drawing/2014/main" id="{F35BEEAE-33A4-AC7B-D5FE-452563C0EC20}"/>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7482" name="Rectangle 41">
            <a:extLst>
              <a:ext uri="{FF2B5EF4-FFF2-40B4-BE49-F238E27FC236}">
                <a16:creationId xmlns:a16="http://schemas.microsoft.com/office/drawing/2014/main" id="{97962209-7FD3-572C-0025-5D3181F47B2E}"/>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7483" name="Rectangle 42">
            <a:extLst>
              <a:ext uri="{FF2B5EF4-FFF2-40B4-BE49-F238E27FC236}">
                <a16:creationId xmlns:a16="http://schemas.microsoft.com/office/drawing/2014/main" id="{6F39B6BD-48DB-4315-5B3E-BEEE26855C82}"/>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7484" name="Rectangle 43">
            <a:extLst>
              <a:ext uri="{FF2B5EF4-FFF2-40B4-BE49-F238E27FC236}">
                <a16:creationId xmlns:a16="http://schemas.microsoft.com/office/drawing/2014/main" id="{7581DF26-3440-EC4E-75F3-9658BA7854C6}"/>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10.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8540" name="Group 76">
          <a:extLst>
            <a:ext uri="{FF2B5EF4-FFF2-40B4-BE49-F238E27FC236}">
              <a16:creationId xmlns:a16="http://schemas.microsoft.com/office/drawing/2014/main" id="{A6975591-4888-58B1-D6DB-FD96C3076633}"/>
            </a:ext>
          </a:extLst>
        </xdr:cNvPr>
        <xdr:cNvGrpSpPr>
          <a:grpSpLocks/>
        </xdr:cNvGrpSpPr>
      </xdr:nvGrpSpPr>
      <xdr:grpSpPr bwMode="auto">
        <a:xfrm>
          <a:off x="10220325" y="1390650"/>
          <a:ext cx="485775" cy="647700"/>
          <a:chOff x="672" y="164"/>
          <a:chExt cx="78" cy="68"/>
        </a:xfrm>
      </xdr:grpSpPr>
      <xdr:sp macro="" textlink="">
        <xdr:nvSpPr>
          <xdr:cNvPr id="8541" name="Rectangle 77">
            <a:extLst>
              <a:ext uri="{FF2B5EF4-FFF2-40B4-BE49-F238E27FC236}">
                <a16:creationId xmlns:a16="http://schemas.microsoft.com/office/drawing/2014/main" id="{4C9F5E92-F81C-AEA5-163E-97011A3C2E73}"/>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8542" name="Rectangle 78">
            <a:extLst>
              <a:ext uri="{FF2B5EF4-FFF2-40B4-BE49-F238E27FC236}">
                <a16:creationId xmlns:a16="http://schemas.microsoft.com/office/drawing/2014/main" id="{CA9575F4-9EA4-147B-1891-B5BA5A7DF26E}"/>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8543" name="Rectangle 79">
            <a:extLst>
              <a:ext uri="{FF2B5EF4-FFF2-40B4-BE49-F238E27FC236}">
                <a16:creationId xmlns:a16="http://schemas.microsoft.com/office/drawing/2014/main" id="{AC355535-D06B-045A-CC61-BBDF8540DF9A}"/>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8544" name="Rectangle 80">
            <a:extLst>
              <a:ext uri="{FF2B5EF4-FFF2-40B4-BE49-F238E27FC236}">
                <a16:creationId xmlns:a16="http://schemas.microsoft.com/office/drawing/2014/main" id="{687E65A0-4503-A25C-10D5-F1BA64EBAAC0}"/>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11.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9503" name="Group 10">
          <a:extLst>
            <a:ext uri="{FF2B5EF4-FFF2-40B4-BE49-F238E27FC236}">
              <a16:creationId xmlns:a16="http://schemas.microsoft.com/office/drawing/2014/main" id="{264C55F7-796E-961A-7F22-85F6E3EC1C6B}"/>
            </a:ext>
          </a:extLst>
        </xdr:cNvPr>
        <xdr:cNvGrpSpPr>
          <a:grpSpLocks/>
        </xdr:cNvGrpSpPr>
      </xdr:nvGrpSpPr>
      <xdr:grpSpPr bwMode="auto">
        <a:xfrm>
          <a:off x="10220325" y="1390650"/>
          <a:ext cx="485775" cy="647700"/>
          <a:chOff x="672" y="164"/>
          <a:chExt cx="78" cy="68"/>
        </a:xfrm>
      </xdr:grpSpPr>
      <xdr:sp macro="" textlink="">
        <xdr:nvSpPr>
          <xdr:cNvPr id="9504" name="Rectangle 11">
            <a:extLst>
              <a:ext uri="{FF2B5EF4-FFF2-40B4-BE49-F238E27FC236}">
                <a16:creationId xmlns:a16="http://schemas.microsoft.com/office/drawing/2014/main" id="{7CDED892-8584-B379-C15D-112EEC9E5421}"/>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9505" name="Rectangle 12">
            <a:extLst>
              <a:ext uri="{FF2B5EF4-FFF2-40B4-BE49-F238E27FC236}">
                <a16:creationId xmlns:a16="http://schemas.microsoft.com/office/drawing/2014/main" id="{EE348063-188E-B304-32CD-EA168BFA32B1}"/>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9506" name="Rectangle 13">
            <a:extLst>
              <a:ext uri="{FF2B5EF4-FFF2-40B4-BE49-F238E27FC236}">
                <a16:creationId xmlns:a16="http://schemas.microsoft.com/office/drawing/2014/main" id="{118C9180-C34A-AC64-2E23-3CD9A996B206}"/>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9507" name="Rectangle 14">
            <a:extLst>
              <a:ext uri="{FF2B5EF4-FFF2-40B4-BE49-F238E27FC236}">
                <a16:creationId xmlns:a16="http://schemas.microsoft.com/office/drawing/2014/main" id="{CE8ED4D9-EA18-FA27-6ADA-1BF522A1C8D4}"/>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12.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10546" name="Group 36">
          <a:extLst>
            <a:ext uri="{FF2B5EF4-FFF2-40B4-BE49-F238E27FC236}">
              <a16:creationId xmlns:a16="http://schemas.microsoft.com/office/drawing/2014/main" id="{48594F06-1C89-1CB7-9C32-203320B5543D}"/>
            </a:ext>
          </a:extLst>
        </xdr:cNvPr>
        <xdr:cNvGrpSpPr>
          <a:grpSpLocks/>
        </xdr:cNvGrpSpPr>
      </xdr:nvGrpSpPr>
      <xdr:grpSpPr bwMode="auto">
        <a:xfrm>
          <a:off x="10334625" y="1390650"/>
          <a:ext cx="485775" cy="647700"/>
          <a:chOff x="672" y="164"/>
          <a:chExt cx="78" cy="68"/>
        </a:xfrm>
      </xdr:grpSpPr>
      <xdr:sp macro="" textlink="">
        <xdr:nvSpPr>
          <xdr:cNvPr id="10547" name="Rectangle 37">
            <a:extLst>
              <a:ext uri="{FF2B5EF4-FFF2-40B4-BE49-F238E27FC236}">
                <a16:creationId xmlns:a16="http://schemas.microsoft.com/office/drawing/2014/main" id="{F1E594CE-8995-7FC5-BC10-5545D7EA9719}"/>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0548" name="Rectangle 38">
            <a:extLst>
              <a:ext uri="{FF2B5EF4-FFF2-40B4-BE49-F238E27FC236}">
                <a16:creationId xmlns:a16="http://schemas.microsoft.com/office/drawing/2014/main" id="{24FE6328-A79D-DB3E-4524-96997A7D99A2}"/>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0549" name="Rectangle 39">
            <a:extLst>
              <a:ext uri="{FF2B5EF4-FFF2-40B4-BE49-F238E27FC236}">
                <a16:creationId xmlns:a16="http://schemas.microsoft.com/office/drawing/2014/main" id="{350BB8DE-3168-F260-3204-01B21D6BEE90}"/>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0550" name="Rectangle 40">
            <a:extLst>
              <a:ext uri="{FF2B5EF4-FFF2-40B4-BE49-F238E27FC236}">
                <a16:creationId xmlns:a16="http://schemas.microsoft.com/office/drawing/2014/main" id="{947FA65A-EFE4-B69B-71DD-F2E117313548}"/>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13.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11823" name="Group 24">
          <a:extLst>
            <a:ext uri="{FF2B5EF4-FFF2-40B4-BE49-F238E27FC236}">
              <a16:creationId xmlns:a16="http://schemas.microsoft.com/office/drawing/2014/main" id="{E20EAC1F-A259-7A8C-8A6E-4652B2F99DC0}"/>
            </a:ext>
          </a:extLst>
        </xdr:cNvPr>
        <xdr:cNvGrpSpPr>
          <a:grpSpLocks/>
        </xdr:cNvGrpSpPr>
      </xdr:nvGrpSpPr>
      <xdr:grpSpPr bwMode="auto">
        <a:xfrm>
          <a:off x="10220325" y="1390650"/>
          <a:ext cx="485775" cy="647700"/>
          <a:chOff x="672" y="164"/>
          <a:chExt cx="78" cy="68"/>
        </a:xfrm>
      </xdr:grpSpPr>
      <xdr:sp macro="" textlink="">
        <xdr:nvSpPr>
          <xdr:cNvPr id="11829" name="Rectangle 25">
            <a:extLst>
              <a:ext uri="{FF2B5EF4-FFF2-40B4-BE49-F238E27FC236}">
                <a16:creationId xmlns:a16="http://schemas.microsoft.com/office/drawing/2014/main" id="{969F5D99-5AE5-BBE1-31EE-D0A0C8777EAE}"/>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830" name="Rectangle 26">
            <a:extLst>
              <a:ext uri="{FF2B5EF4-FFF2-40B4-BE49-F238E27FC236}">
                <a16:creationId xmlns:a16="http://schemas.microsoft.com/office/drawing/2014/main" id="{5887C784-233C-8B87-A775-C519599091BB}"/>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831" name="Rectangle 27">
            <a:extLst>
              <a:ext uri="{FF2B5EF4-FFF2-40B4-BE49-F238E27FC236}">
                <a16:creationId xmlns:a16="http://schemas.microsoft.com/office/drawing/2014/main" id="{FEA22121-58DE-4FEC-7FEE-AD3DAEA5AA84}"/>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832" name="Rectangle 28">
            <a:extLst>
              <a:ext uri="{FF2B5EF4-FFF2-40B4-BE49-F238E27FC236}">
                <a16:creationId xmlns:a16="http://schemas.microsoft.com/office/drawing/2014/main" id="{E9CA680D-E8E1-ED6B-24CE-837BE2C862A6}"/>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11</xdr:col>
      <xdr:colOff>114300</xdr:colOff>
      <xdr:row>7</xdr:row>
      <xdr:rowOff>0</xdr:rowOff>
    </xdr:from>
    <xdr:to>
      <xdr:col>11</xdr:col>
      <xdr:colOff>600075</xdr:colOff>
      <xdr:row>10</xdr:row>
      <xdr:rowOff>161925</xdr:rowOff>
    </xdr:to>
    <xdr:grpSp>
      <xdr:nvGrpSpPr>
        <xdr:cNvPr id="11824" name="Group 29">
          <a:extLst>
            <a:ext uri="{FF2B5EF4-FFF2-40B4-BE49-F238E27FC236}">
              <a16:creationId xmlns:a16="http://schemas.microsoft.com/office/drawing/2014/main" id="{86692873-8BA5-6444-4B75-02CF59B30BDA}"/>
            </a:ext>
          </a:extLst>
        </xdr:cNvPr>
        <xdr:cNvGrpSpPr>
          <a:grpSpLocks/>
        </xdr:cNvGrpSpPr>
      </xdr:nvGrpSpPr>
      <xdr:grpSpPr bwMode="auto">
        <a:xfrm>
          <a:off x="10220325" y="1390650"/>
          <a:ext cx="485775" cy="647700"/>
          <a:chOff x="672" y="164"/>
          <a:chExt cx="78" cy="68"/>
        </a:xfrm>
      </xdr:grpSpPr>
      <xdr:sp macro="" textlink="">
        <xdr:nvSpPr>
          <xdr:cNvPr id="11825" name="Rectangle 30">
            <a:extLst>
              <a:ext uri="{FF2B5EF4-FFF2-40B4-BE49-F238E27FC236}">
                <a16:creationId xmlns:a16="http://schemas.microsoft.com/office/drawing/2014/main" id="{8B9E830D-C91F-ED88-C4CA-14FCA665F5A8}"/>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826" name="Rectangle 31">
            <a:extLst>
              <a:ext uri="{FF2B5EF4-FFF2-40B4-BE49-F238E27FC236}">
                <a16:creationId xmlns:a16="http://schemas.microsoft.com/office/drawing/2014/main" id="{AA91D304-76E5-BCDB-11C2-383CDA60F6F7}"/>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827" name="Rectangle 32">
            <a:extLst>
              <a:ext uri="{FF2B5EF4-FFF2-40B4-BE49-F238E27FC236}">
                <a16:creationId xmlns:a16="http://schemas.microsoft.com/office/drawing/2014/main" id="{9CFCF90B-CC3D-FE92-A324-F008CFFB61AA}"/>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828" name="Rectangle 33">
            <a:extLst>
              <a:ext uri="{FF2B5EF4-FFF2-40B4-BE49-F238E27FC236}">
                <a16:creationId xmlns:a16="http://schemas.microsoft.com/office/drawing/2014/main" id="{98954A8B-1F4F-C464-B117-DFA296227CB2}"/>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14.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12586" name="Group 25">
          <a:extLst>
            <a:ext uri="{FF2B5EF4-FFF2-40B4-BE49-F238E27FC236}">
              <a16:creationId xmlns:a16="http://schemas.microsoft.com/office/drawing/2014/main" id="{E788347D-ED04-DB82-26F0-F4EC6854EAE7}"/>
            </a:ext>
          </a:extLst>
        </xdr:cNvPr>
        <xdr:cNvGrpSpPr>
          <a:grpSpLocks/>
        </xdr:cNvGrpSpPr>
      </xdr:nvGrpSpPr>
      <xdr:grpSpPr bwMode="auto">
        <a:xfrm>
          <a:off x="10220325" y="1390650"/>
          <a:ext cx="485775" cy="647700"/>
          <a:chOff x="672" y="164"/>
          <a:chExt cx="78" cy="68"/>
        </a:xfrm>
      </xdr:grpSpPr>
      <xdr:sp macro="" textlink="">
        <xdr:nvSpPr>
          <xdr:cNvPr id="12587" name="Rectangle 26">
            <a:extLst>
              <a:ext uri="{FF2B5EF4-FFF2-40B4-BE49-F238E27FC236}">
                <a16:creationId xmlns:a16="http://schemas.microsoft.com/office/drawing/2014/main" id="{CC416667-6852-3AD8-5086-7AE7C8D3BBAD}"/>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2588" name="Rectangle 27">
            <a:extLst>
              <a:ext uri="{FF2B5EF4-FFF2-40B4-BE49-F238E27FC236}">
                <a16:creationId xmlns:a16="http://schemas.microsoft.com/office/drawing/2014/main" id="{AC056A37-AF9A-4838-2010-2A9A8C3F2452}"/>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2589" name="Rectangle 28">
            <a:extLst>
              <a:ext uri="{FF2B5EF4-FFF2-40B4-BE49-F238E27FC236}">
                <a16:creationId xmlns:a16="http://schemas.microsoft.com/office/drawing/2014/main" id="{216E7159-E5BC-8643-2A7E-F2309DCED065}"/>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2590" name="Rectangle 29">
            <a:extLst>
              <a:ext uri="{FF2B5EF4-FFF2-40B4-BE49-F238E27FC236}">
                <a16:creationId xmlns:a16="http://schemas.microsoft.com/office/drawing/2014/main" id="{42B50D70-737A-8B83-0646-5F09056176C3}"/>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15.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13616" name="Group 28">
          <a:extLst>
            <a:ext uri="{FF2B5EF4-FFF2-40B4-BE49-F238E27FC236}">
              <a16:creationId xmlns:a16="http://schemas.microsoft.com/office/drawing/2014/main" id="{A8F49018-15D7-9810-1C80-AA4E3BADEDA8}"/>
            </a:ext>
          </a:extLst>
        </xdr:cNvPr>
        <xdr:cNvGrpSpPr>
          <a:grpSpLocks/>
        </xdr:cNvGrpSpPr>
      </xdr:nvGrpSpPr>
      <xdr:grpSpPr bwMode="auto">
        <a:xfrm>
          <a:off x="10220325" y="1390650"/>
          <a:ext cx="485775" cy="647700"/>
          <a:chOff x="672" y="164"/>
          <a:chExt cx="78" cy="68"/>
        </a:xfrm>
      </xdr:grpSpPr>
      <xdr:sp macro="" textlink="">
        <xdr:nvSpPr>
          <xdr:cNvPr id="13617" name="Rectangle 29">
            <a:extLst>
              <a:ext uri="{FF2B5EF4-FFF2-40B4-BE49-F238E27FC236}">
                <a16:creationId xmlns:a16="http://schemas.microsoft.com/office/drawing/2014/main" id="{D4DA8169-8E04-F667-E853-B9D59A789E62}"/>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3618" name="Rectangle 30">
            <a:extLst>
              <a:ext uri="{FF2B5EF4-FFF2-40B4-BE49-F238E27FC236}">
                <a16:creationId xmlns:a16="http://schemas.microsoft.com/office/drawing/2014/main" id="{C2BE37CC-FE31-B574-69FD-1B7C57A9E0B0}"/>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3619" name="Rectangle 31">
            <a:extLst>
              <a:ext uri="{FF2B5EF4-FFF2-40B4-BE49-F238E27FC236}">
                <a16:creationId xmlns:a16="http://schemas.microsoft.com/office/drawing/2014/main" id="{CF98DEA7-0FE1-5AE6-698B-AB75A70004B2}"/>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3620" name="Rectangle 32">
            <a:extLst>
              <a:ext uri="{FF2B5EF4-FFF2-40B4-BE49-F238E27FC236}">
                <a16:creationId xmlns:a16="http://schemas.microsoft.com/office/drawing/2014/main" id="{6AD67ED6-F20A-E76F-4233-2A24E8630DE5}"/>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16.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14622" name="Group 14">
          <a:extLst>
            <a:ext uri="{FF2B5EF4-FFF2-40B4-BE49-F238E27FC236}">
              <a16:creationId xmlns:a16="http://schemas.microsoft.com/office/drawing/2014/main" id="{FC3F8AB3-DFB9-69CA-6A0F-843E829D7E38}"/>
            </a:ext>
          </a:extLst>
        </xdr:cNvPr>
        <xdr:cNvGrpSpPr>
          <a:grpSpLocks/>
        </xdr:cNvGrpSpPr>
      </xdr:nvGrpSpPr>
      <xdr:grpSpPr bwMode="auto">
        <a:xfrm>
          <a:off x="10220325" y="1390650"/>
          <a:ext cx="485775" cy="647700"/>
          <a:chOff x="672" y="164"/>
          <a:chExt cx="78" cy="68"/>
        </a:xfrm>
      </xdr:grpSpPr>
      <xdr:sp macro="" textlink="">
        <xdr:nvSpPr>
          <xdr:cNvPr id="14623" name="Rectangle 15">
            <a:extLst>
              <a:ext uri="{FF2B5EF4-FFF2-40B4-BE49-F238E27FC236}">
                <a16:creationId xmlns:a16="http://schemas.microsoft.com/office/drawing/2014/main" id="{532F9E07-BAFD-72FE-7A36-ADBD1EA59E4D}"/>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4624" name="Rectangle 16">
            <a:extLst>
              <a:ext uri="{FF2B5EF4-FFF2-40B4-BE49-F238E27FC236}">
                <a16:creationId xmlns:a16="http://schemas.microsoft.com/office/drawing/2014/main" id="{9B4650D1-685A-116B-E6BC-664E05175157}"/>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4625" name="Rectangle 17">
            <a:extLst>
              <a:ext uri="{FF2B5EF4-FFF2-40B4-BE49-F238E27FC236}">
                <a16:creationId xmlns:a16="http://schemas.microsoft.com/office/drawing/2014/main" id="{59DD0E91-4FD8-CCA0-0117-D9C17B11624F}"/>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4626" name="Rectangle 18">
            <a:extLst>
              <a:ext uri="{FF2B5EF4-FFF2-40B4-BE49-F238E27FC236}">
                <a16:creationId xmlns:a16="http://schemas.microsoft.com/office/drawing/2014/main" id="{7D6DBC04-E848-FD61-BA2A-1C88E67B831A}"/>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17.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20774" name="Group 25">
          <a:extLst>
            <a:ext uri="{FF2B5EF4-FFF2-40B4-BE49-F238E27FC236}">
              <a16:creationId xmlns:a16="http://schemas.microsoft.com/office/drawing/2014/main" id="{2CD54E8B-0A7D-2247-B614-D5A4E5083767}"/>
            </a:ext>
          </a:extLst>
        </xdr:cNvPr>
        <xdr:cNvGrpSpPr>
          <a:grpSpLocks/>
        </xdr:cNvGrpSpPr>
      </xdr:nvGrpSpPr>
      <xdr:grpSpPr bwMode="auto">
        <a:xfrm>
          <a:off x="10220325" y="1390650"/>
          <a:ext cx="485775" cy="647700"/>
          <a:chOff x="672" y="164"/>
          <a:chExt cx="78" cy="68"/>
        </a:xfrm>
      </xdr:grpSpPr>
      <xdr:sp macro="" textlink="">
        <xdr:nvSpPr>
          <xdr:cNvPr id="20775" name="Rectangle 26">
            <a:extLst>
              <a:ext uri="{FF2B5EF4-FFF2-40B4-BE49-F238E27FC236}">
                <a16:creationId xmlns:a16="http://schemas.microsoft.com/office/drawing/2014/main" id="{7CFC547B-B140-5C40-A6EC-93892C892F80}"/>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0776" name="Rectangle 27">
            <a:extLst>
              <a:ext uri="{FF2B5EF4-FFF2-40B4-BE49-F238E27FC236}">
                <a16:creationId xmlns:a16="http://schemas.microsoft.com/office/drawing/2014/main" id="{30D7C97D-54EB-6082-6EEC-027FA2B0BE3E}"/>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0777" name="Rectangle 28">
            <a:extLst>
              <a:ext uri="{FF2B5EF4-FFF2-40B4-BE49-F238E27FC236}">
                <a16:creationId xmlns:a16="http://schemas.microsoft.com/office/drawing/2014/main" id="{77C8F829-8F7A-2F93-61B6-227AF16F69A4}"/>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0778" name="Rectangle 29">
            <a:extLst>
              <a:ext uri="{FF2B5EF4-FFF2-40B4-BE49-F238E27FC236}">
                <a16:creationId xmlns:a16="http://schemas.microsoft.com/office/drawing/2014/main" id="{A8BE62DA-9F0F-A7EF-1A0F-195675281920}"/>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18.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21797" name="Group 25">
          <a:extLst>
            <a:ext uri="{FF2B5EF4-FFF2-40B4-BE49-F238E27FC236}">
              <a16:creationId xmlns:a16="http://schemas.microsoft.com/office/drawing/2014/main" id="{7C5EE024-C84F-1CB6-E3D3-2C6C320A5426}"/>
            </a:ext>
          </a:extLst>
        </xdr:cNvPr>
        <xdr:cNvGrpSpPr>
          <a:grpSpLocks/>
        </xdr:cNvGrpSpPr>
      </xdr:nvGrpSpPr>
      <xdr:grpSpPr bwMode="auto">
        <a:xfrm>
          <a:off x="10220325" y="1390650"/>
          <a:ext cx="485775" cy="647700"/>
          <a:chOff x="672" y="164"/>
          <a:chExt cx="78" cy="68"/>
        </a:xfrm>
      </xdr:grpSpPr>
      <xdr:sp macro="" textlink="">
        <xdr:nvSpPr>
          <xdr:cNvPr id="21798" name="Rectangle 26">
            <a:extLst>
              <a:ext uri="{FF2B5EF4-FFF2-40B4-BE49-F238E27FC236}">
                <a16:creationId xmlns:a16="http://schemas.microsoft.com/office/drawing/2014/main" id="{6B90BF73-7F9F-E17F-5928-738D3089FD8C}"/>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1799" name="Rectangle 27">
            <a:extLst>
              <a:ext uri="{FF2B5EF4-FFF2-40B4-BE49-F238E27FC236}">
                <a16:creationId xmlns:a16="http://schemas.microsoft.com/office/drawing/2014/main" id="{8A0444EF-3B0C-54F8-BEF4-0F16B54D3336}"/>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1800" name="Rectangle 28">
            <a:extLst>
              <a:ext uri="{FF2B5EF4-FFF2-40B4-BE49-F238E27FC236}">
                <a16:creationId xmlns:a16="http://schemas.microsoft.com/office/drawing/2014/main" id="{1A67BF71-B818-D168-5D3A-A3C4E9AABC8A}"/>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1801" name="Rectangle 29">
            <a:extLst>
              <a:ext uri="{FF2B5EF4-FFF2-40B4-BE49-F238E27FC236}">
                <a16:creationId xmlns:a16="http://schemas.microsoft.com/office/drawing/2014/main" id="{3DF18F81-7236-D704-F5B2-6DE6F7557F34}"/>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19.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22811" name="Group 13">
          <a:extLst>
            <a:ext uri="{FF2B5EF4-FFF2-40B4-BE49-F238E27FC236}">
              <a16:creationId xmlns:a16="http://schemas.microsoft.com/office/drawing/2014/main" id="{41A86EE2-4B26-D31A-FD5F-B2D5D2DF878B}"/>
            </a:ext>
          </a:extLst>
        </xdr:cNvPr>
        <xdr:cNvGrpSpPr>
          <a:grpSpLocks/>
        </xdr:cNvGrpSpPr>
      </xdr:nvGrpSpPr>
      <xdr:grpSpPr bwMode="auto">
        <a:xfrm>
          <a:off x="10220325" y="1390650"/>
          <a:ext cx="485775" cy="647700"/>
          <a:chOff x="672" y="164"/>
          <a:chExt cx="78" cy="68"/>
        </a:xfrm>
      </xdr:grpSpPr>
      <xdr:sp macro="" textlink="">
        <xdr:nvSpPr>
          <xdr:cNvPr id="22812" name="Rectangle 14">
            <a:extLst>
              <a:ext uri="{FF2B5EF4-FFF2-40B4-BE49-F238E27FC236}">
                <a16:creationId xmlns:a16="http://schemas.microsoft.com/office/drawing/2014/main" id="{8DB23BDE-D999-C6AD-E581-916C5CFA1AFB}"/>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2813" name="Rectangle 15">
            <a:extLst>
              <a:ext uri="{FF2B5EF4-FFF2-40B4-BE49-F238E27FC236}">
                <a16:creationId xmlns:a16="http://schemas.microsoft.com/office/drawing/2014/main" id="{406D3482-004F-472E-7FB3-698FFBC1635C}"/>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2814" name="Rectangle 16">
            <a:extLst>
              <a:ext uri="{FF2B5EF4-FFF2-40B4-BE49-F238E27FC236}">
                <a16:creationId xmlns:a16="http://schemas.microsoft.com/office/drawing/2014/main" id="{9FDE7E03-01B9-DC2A-2415-888D3B0410DF}"/>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2815" name="Rectangle 17">
            <a:extLst>
              <a:ext uri="{FF2B5EF4-FFF2-40B4-BE49-F238E27FC236}">
                <a16:creationId xmlns:a16="http://schemas.microsoft.com/office/drawing/2014/main" id="{9F90063E-B0A3-AE0E-B25E-D418EDE22810}"/>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20.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23840" name="Group 20">
          <a:extLst>
            <a:ext uri="{FF2B5EF4-FFF2-40B4-BE49-F238E27FC236}">
              <a16:creationId xmlns:a16="http://schemas.microsoft.com/office/drawing/2014/main" id="{CCBF2113-299B-AA88-B6A4-49F2FCC3D63C}"/>
            </a:ext>
          </a:extLst>
        </xdr:cNvPr>
        <xdr:cNvGrpSpPr>
          <a:grpSpLocks/>
        </xdr:cNvGrpSpPr>
      </xdr:nvGrpSpPr>
      <xdr:grpSpPr bwMode="auto">
        <a:xfrm>
          <a:off x="10220325" y="1390650"/>
          <a:ext cx="485775" cy="647700"/>
          <a:chOff x="672" y="164"/>
          <a:chExt cx="78" cy="68"/>
        </a:xfrm>
      </xdr:grpSpPr>
      <xdr:sp macro="" textlink="">
        <xdr:nvSpPr>
          <xdr:cNvPr id="23841" name="Rectangle 21">
            <a:extLst>
              <a:ext uri="{FF2B5EF4-FFF2-40B4-BE49-F238E27FC236}">
                <a16:creationId xmlns:a16="http://schemas.microsoft.com/office/drawing/2014/main" id="{AD43ACC9-9150-F24F-5A99-0E43B1E0F15A}"/>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3842" name="Rectangle 22">
            <a:extLst>
              <a:ext uri="{FF2B5EF4-FFF2-40B4-BE49-F238E27FC236}">
                <a16:creationId xmlns:a16="http://schemas.microsoft.com/office/drawing/2014/main" id="{30BA8E90-BD21-59FD-0209-AA66A0984CE4}"/>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3843" name="Rectangle 23">
            <a:extLst>
              <a:ext uri="{FF2B5EF4-FFF2-40B4-BE49-F238E27FC236}">
                <a16:creationId xmlns:a16="http://schemas.microsoft.com/office/drawing/2014/main" id="{C0FB95ED-D912-EA40-5E28-BD2FF33E448B}"/>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3844" name="Rectangle 24">
            <a:extLst>
              <a:ext uri="{FF2B5EF4-FFF2-40B4-BE49-F238E27FC236}">
                <a16:creationId xmlns:a16="http://schemas.microsoft.com/office/drawing/2014/main" id="{1ADC3D51-3401-41BA-833D-41EBA38F3468}"/>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21.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24869" name="Group 23">
          <a:extLst>
            <a:ext uri="{FF2B5EF4-FFF2-40B4-BE49-F238E27FC236}">
              <a16:creationId xmlns:a16="http://schemas.microsoft.com/office/drawing/2014/main" id="{7F82F223-5F9A-A9CE-74E1-EAA6FF99BDB7}"/>
            </a:ext>
          </a:extLst>
        </xdr:cNvPr>
        <xdr:cNvGrpSpPr>
          <a:grpSpLocks/>
        </xdr:cNvGrpSpPr>
      </xdr:nvGrpSpPr>
      <xdr:grpSpPr bwMode="auto">
        <a:xfrm>
          <a:off x="10220325" y="1390650"/>
          <a:ext cx="485775" cy="647700"/>
          <a:chOff x="672" y="164"/>
          <a:chExt cx="78" cy="68"/>
        </a:xfrm>
      </xdr:grpSpPr>
      <xdr:sp macro="" textlink="">
        <xdr:nvSpPr>
          <xdr:cNvPr id="24870" name="Rectangle 24">
            <a:extLst>
              <a:ext uri="{FF2B5EF4-FFF2-40B4-BE49-F238E27FC236}">
                <a16:creationId xmlns:a16="http://schemas.microsoft.com/office/drawing/2014/main" id="{62D1D33E-E0D6-79AB-9F70-9A0EFBB38753}"/>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4871" name="Rectangle 25">
            <a:extLst>
              <a:ext uri="{FF2B5EF4-FFF2-40B4-BE49-F238E27FC236}">
                <a16:creationId xmlns:a16="http://schemas.microsoft.com/office/drawing/2014/main" id="{39F36AAC-3736-3AAF-D263-0BBAB64CC410}"/>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4872" name="Rectangle 26">
            <a:extLst>
              <a:ext uri="{FF2B5EF4-FFF2-40B4-BE49-F238E27FC236}">
                <a16:creationId xmlns:a16="http://schemas.microsoft.com/office/drawing/2014/main" id="{E45110E0-4D27-1CE0-45D3-7F860BBB4596}"/>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4873" name="Rectangle 27">
            <a:extLst>
              <a:ext uri="{FF2B5EF4-FFF2-40B4-BE49-F238E27FC236}">
                <a16:creationId xmlns:a16="http://schemas.microsoft.com/office/drawing/2014/main" id="{FD725092-AF52-3145-9BF4-FAB2304B284B}"/>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22.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25881" name="Group 7">
          <a:extLst>
            <a:ext uri="{FF2B5EF4-FFF2-40B4-BE49-F238E27FC236}">
              <a16:creationId xmlns:a16="http://schemas.microsoft.com/office/drawing/2014/main" id="{C04FB42D-4B33-BA76-D50A-84B37281864C}"/>
            </a:ext>
          </a:extLst>
        </xdr:cNvPr>
        <xdr:cNvGrpSpPr>
          <a:grpSpLocks/>
        </xdr:cNvGrpSpPr>
      </xdr:nvGrpSpPr>
      <xdr:grpSpPr bwMode="auto">
        <a:xfrm>
          <a:off x="10220325" y="1390650"/>
          <a:ext cx="485775" cy="647700"/>
          <a:chOff x="672" y="164"/>
          <a:chExt cx="78" cy="68"/>
        </a:xfrm>
      </xdr:grpSpPr>
      <xdr:sp macro="" textlink="">
        <xdr:nvSpPr>
          <xdr:cNvPr id="25882" name="Rectangle 8">
            <a:extLst>
              <a:ext uri="{FF2B5EF4-FFF2-40B4-BE49-F238E27FC236}">
                <a16:creationId xmlns:a16="http://schemas.microsoft.com/office/drawing/2014/main" id="{BCB0C44D-9685-F958-F172-3DD120E7EC38}"/>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5883" name="Rectangle 9">
            <a:extLst>
              <a:ext uri="{FF2B5EF4-FFF2-40B4-BE49-F238E27FC236}">
                <a16:creationId xmlns:a16="http://schemas.microsoft.com/office/drawing/2014/main" id="{F2C1737F-A2A1-36B5-F191-F43ACF038050}"/>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5884" name="Rectangle 10">
            <a:extLst>
              <a:ext uri="{FF2B5EF4-FFF2-40B4-BE49-F238E27FC236}">
                <a16:creationId xmlns:a16="http://schemas.microsoft.com/office/drawing/2014/main" id="{9B300C76-D245-C9C1-7544-4712F172A8DB}"/>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5885" name="Rectangle 11">
            <a:extLst>
              <a:ext uri="{FF2B5EF4-FFF2-40B4-BE49-F238E27FC236}">
                <a16:creationId xmlns:a16="http://schemas.microsoft.com/office/drawing/2014/main" id="{B89B3143-7C53-13BD-5CE5-FE7D55A43316}"/>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23.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26934" name="Group 34">
          <a:extLst>
            <a:ext uri="{FF2B5EF4-FFF2-40B4-BE49-F238E27FC236}">
              <a16:creationId xmlns:a16="http://schemas.microsoft.com/office/drawing/2014/main" id="{5B97B431-95ED-8AA8-1C32-A704651073CA}"/>
            </a:ext>
          </a:extLst>
        </xdr:cNvPr>
        <xdr:cNvGrpSpPr>
          <a:grpSpLocks/>
        </xdr:cNvGrpSpPr>
      </xdr:nvGrpSpPr>
      <xdr:grpSpPr bwMode="auto">
        <a:xfrm>
          <a:off x="10306050" y="1390650"/>
          <a:ext cx="485775" cy="647700"/>
          <a:chOff x="672" y="164"/>
          <a:chExt cx="78" cy="68"/>
        </a:xfrm>
      </xdr:grpSpPr>
      <xdr:sp macro="" textlink="">
        <xdr:nvSpPr>
          <xdr:cNvPr id="26935" name="Rectangle 35">
            <a:extLst>
              <a:ext uri="{FF2B5EF4-FFF2-40B4-BE49-F238E27FC236}">
                <a16:creationId xmlns:a16="http://schemas.microsoft.com/office/drawing/2014/main" id="{B5F46140-86BD-C51B-CAC0-04554BDF4572}"/>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6936" name="Rectangle 36">
            <a:extLst>
              <a:ext uri="{FF2B5EF4-FFF2-40B4-BE49-F238E27FC236}">
                <a16:creationId xmlns:a16="http://schemas.microsoft.com/office/drawing/2014/main" id="{86EB6461-48E3-1238-23D4-CCB679646B31}"/>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6937" name="Rectangle 37">
            <a:extLst>
              <a:ext uri="{FF2B5EF4-FFF2-40B4-BE49-F238E27FC236}">
                <a16:creationId xmlns:a16="http://schemas.microsoft.com/office/drawing/2014/main" id="{57CE17E7-E5FC-5CB9-D1DC-DB161ED0971C}"/>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6938" name="Rectangle 38">
            <a:extLst>
              <a:ext uri="{FF2B5EF4-FFF2-40B4-BE49-F238E27FC236}">
                <a16:creationId xmlns:a16="http://schemas.microsoft.com/office/drawing/2014/main" id="{A22D96E7-44AE-BC9F-4DC5-94C33EB379DE}"/>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24.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27934" name="Group 16">
          <a:extLst>
            <a:ext uri="{FF2B5EF4-FFF2-40B4-BE49-F238E27FC236}">
              <a16:creationId xmlns:a16="http://schemas.microsoft.com/office/drawing/2014/main" id="{D7EEEDA2-39F8-8BF2-2EB1-195372BF36A0}"/>
            </a:ext>
          </a:extLst>
        </xdr:cNvPr>
        <xdr:cNvGrpSpPr>
          <a:grpSpLocks/>
        </xdr:cNvGrpSpPr>
      </xdr:nvGrpSpPr>
      <xdr:grpSpPr bwMode="auto">
        <a:xfrm>
          <a:off x="10220325" y="1390650"/>
          <a:ext cx="485775" cy="647700"/>
          <a:chOff x="672" y="164"/>
          <a:chExt cx="78" cy="68"/>
        </a:xfrm>
      </xdr:grpSpPr>
      <xdr:sp macro="" textlink="">
        <xdr:nvSpPr>
          <xdr:cNvPr id="27935" name="Rectangle 17">
            <a:extLst>
              <a:ext uri="{FF2B5EF4-FFF2-40B4-BE49-F238E27FC236}">
                <a16:creationId xmlns:a16="http://schemas.microsoft.com/office/drawing/2014/main" id="{4AA11E6B-300B-FEF2-5C66-9A150D7078C9}"/>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7936" name="Rectangle 18">
            <a:extLst>
              <a:ext uri="{FF2B5EF4-FFF2-40B4-BE49-F238E27FC236}">
                <a16:creationId xmlns:a16="http://schemas.microsoft.com/office/drawing/2014/main" id="{E0214E0F-E995-4CB6-52DF-F37FD479A6D8}"/>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7937" name="Rectangle 19">
            <a:extLst>
              <a:ext uri="{FF2B5EF4-FFF2-40B4-BE49-F238E27FC236}">
                <a16:creationId xmlns:a16="http://schemas.microsoft.com/office/drawing/2014/main" id="{75CADD91-921F-F47E-3C70-72F274131017}"/>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7938" name="Rectangle 20">
            <a:extLst>
              <a:ext uri="{FF2B5EF4-FFF2-40B4-BE49-F238E27FC236}">
                <a16:creationId xmlns:a16="http://schemas.microsoft.com/office/drawing/2014/main" id="{301ACBC1-80BE-B6B6-3C97-D861D69E1286}"/>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25.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28997" name="Group 52">
          <a:extLst>
            <a:ext uri="{FF2B5EF4-FFF2-40B4-BE49-F238E27FC236}">
              <a16:creationId xmlns:a16="http://schemas.microsoft.com/office/drawing/2014/main" id="{DD124076-D134-A4B9-9858-78318E4191A0}"/>
            </a:ext>
          </a:extLst>
        </xdr:cNvPr>
        <xdr:cNvGrpSpPr>
          <a:grpSpLocks/>
        </xdr:cNvGrpSpPr>
      </xdr:nvGrpSpPr>
      <xdr:grpSpPr bwMode="auto">
        <a:xfrm>
          <a:off x="10220325" y="1390650"/>
          <a:ext cx="485775" cy="647700"/>
          <a:chOff x="672" y="164"/>
          <a:chExt cx="78" cy="68"/>
        </a:xfrm>
      </xdr:grpSpPr>
      <xdr:sp macro="" textlink="">
        <xdr:nvSpPr>
          <xdr:cNvPr id="28998" name="Rectangle 53">
            <a:extLst>
              <a:ext uri="{FF2B5EF4-FFF2-40B4-BE49-F238E27FC236}">
                <a16:creationId xmlns:a16="http://schemas.microsoft.com/office/drawing/2014/main" id="{EE2B32D3-FE89-77C8-1955-1B9C86F7E253}"/>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8999" name="Rectangle 54">
            <a:extLst>
              <a:ext uri="{FF2B5EF4-FFF2-40B4-BE49-F238E27FC236}">
                <a16:creationId xmlns:a16="http://schemas.microsoft.com/office/drawing/2014/main" id="{1FC3A858-2C13-235B-9126-10049ED98CFB}"/>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9000" name="Rectangle 55">
            <a:extLst>
              <a:ext uri="{FF2B5EF4-FFF2-40B4-BE49-F238E27FC236}">
                <a16:creationId xmlns:a16="http://schemas.microsoft.com/office/drawing/2014/main" id="{1642E9EC-AB2F-9C94-117F-244C29C64463}"/>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9001" name="Rectangle 56">
            <a:extLst>
              <a:ext uri="{FF2B5EF4-FFF2-40B4-BE49-F238E27FC236}">
                <a16:creationId xmlns:a16="http://schemas.microsoft.com/office/drawing/2014/main" id="{99BD6304-C548-4FF5-5197-3C6C25EDD68D}"/>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drawings/drawing26.xml><?xml version="1.0" encoding="utf-8"?>
<xdr:wsDr xmlns:xdr="http://schemas.openxmlformats.org/drawingml/2006/spreadsheetDrawing" xmlns:a="http://schemas.openxmlformats.org/drawingml/2006/main">
  <xdr:twoCellAnchor>
    <xdr:from>
      <xdr:col>11</xdr:col>
      <xdr:colOff>114300</xdr:colOff>
      <xdr:row>7</xdr:row>
      <xdr:rowOff>0</xdr:rowOff>
    </xdr:from>
    <xdr:to>
      <xdr:col>11</xdr:col>
      <xdr:colOff>600075</xdr:colOff>
      <xdr:row>10</xdr:row>
      <xdr:rowOff>161925</xdr:rowOff>
    </xdr:to>
    <xdr:grpSp>
      <xdr:nvGrpSpPr>
        <xdr:cNvPr id="29982" name="Group 15">
          <a:extLst>
            <a:ext uri="{FF2B5EF4-FFF2-40B4-BE49-F238E27FC236}">
              <a16:creationId xmlns:a16="http://schemas.microsoft.com/office/drawing/2014/main" id="{83D4551A-1B7B-3014-FDF3-AAA566519782}"/>
            </a:ext>
          </a:extLst>
        </xdr:cNvPr>
        <xdr:cNvGrpSpPr>
          <a:grpSpLocks/>
        </xdr:cNvGrpSpPr>
      </xdr:nvGrpSpPr>
      <xdr:grpSpPr bwMode="auto">
        <a:xfrm>
          <a:off x="10220325" y="1390650"/>
          <a:ext cx="485775" cy="647700"/>
          <a:chOff x="672" y="164"/>
          <a:chExt cx="78" cy="68"/>
        </a:xfrm>
      </xdr:grpSpPr>
      <xdr:sp macro="" textlink="">
        <xdr:nvSpPr>
          <xdr:cNvPr id="29983" name="Rectangle 16">
            <a:extLst>
              <a:ext uri="{FF2B5EF4-FFF2-40B4-BE49-F238E27FC236}">
                <a16:creationId xmlns:a16="http://schemas.microsoft.com/office/drawing/2014/main" id="{22535B57-E48F-2753-79B4-04CD2566E172}"/>
              </a:ext>
            </a:extLst>
          </xdr:cNvPr>
          <xdr:cNvSpPr>
            <a:spLocks noChangeArrowheads="1"/>
          </xdr:cNvSpPr>
        </xdr:nvSpPr>
        <xdr:spPr bwMode="auto">
          <a:xfrm>
            <a:off x="672" y="164"/>
            <a:ext cx="78" cy="17"/>
          </a:xfrm>
          <a:prstGeom prst="rect">
            <a:avLst/>
          </a:prstGeom>
          <a:solidFill>
            <a:srgbClr xmlns:mc="http://schemas.openxmlformats.org/markup-compatibility/2006" xmlns:a14="http://schemas.microsoft.com/office/drawing/2010/main" val="99CCFF" mc:Ignorable="a14" a14:legacySpreadsheetColorIndex="44"/>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9984" name="Rectangle 17">
            <a:extLst>
              <a:ext uri="{FF2B5EF4-FFF2-40B4-BE49-F238E27FC236}">
                <a16:creationId xmlns:a16="http://schemas.microsoft.com/office/drawing/2014/main" id="{6BFD7C86-AF3E-CC30-44D5-0696B61F7E97}"/>
              </a:ext>
            </a:extLst>
          </xdr:cNvPr>
          <xdr:cNvSpPr>
            <a:spLocks noChangeArrowheads="1"/>
          </xdr:cNvSpPr>
        </xdr:nvSpPr>
        <xdr:spPr bwMode="auto">
          <a:xfrm>
            <a:off x="672" y="181"/>
            <a:ext cx="78" cy="17"/>
          </a:xfrm>
          <a:prstGeom prst="rect">
            <a:avLst/>
          </a:prstGeom>
          <a:solidFill>
            <a:srgbClr xmlns:mc="http://schemas.openxmlformats.org/markup-compatibility/2006" xmlns:a14="http://schemas.microsoft.com/office/drawing/2010/main" val="FFFF99" mc:Ignorable="a14" a14:legacySpreadsheetColorIndex="43"/>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9985" name="Rectangle 18">
            <a:extLst>
              <a:ext uri="{FF2B5EF4-FFF2-40B4-BE49-F238E27FC236}">
                <a16:creationId xmlns:a16="http://schemas.microsoft.com/office/drawing/2014/main" id="{D230DDF3-68E2-578A-763A-CB0077519866}"/>
              </a:ext>
            </a:extLst>
          </xdr:cNvPr>
          <xdr:cNvSpPr>
            <a:spLocks noChangeArrowheads="1"/>
          </xdr:cNvSpPr>
        </xdr:nvSpPr>
        <xdr:spPr bwMode="auto">
          <a:xfrm>
            <a:off x="672" y="198"/>
            <a:ext cx="78" cy="17"/>
          </a:xfrm>
          <a:prstGeom prst="rect">
            <a:avLst/>
          </a:prstGeom>
          <a:solidFill>
            <a:srgbClr xmlns:mc="http://schemas.openxmlformats.org/markup-compatibility/2006" xmlns:a14="http://schemas.microsoft.com/office/drawing/2010/main" val="CCFFFF" mc:Ignorable="a14" a14:legacySpreadsheetColorIndex="41"/>
          </a:solidFill>
          <a:ln w="6350">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9986" name="Rectangle 19">
            <a:extLst>
              <a:ext uri="{FF2B5EF4-FFF2-40B4-BE49-F238E27FC236}">
                <a16:creationId xmlns:a16="http://schemas.microsoft.com/office/drawing/2014/main" id="{5B19160D-68BA-D96A-500B-961A5324509C}"/>
              </a:ext>
            </a:extLst>
          </xdr:cNvPr>
          <xdr:cNvSpPr>
            <a:spLocks noChangeArrowheads="1"/>
          </xdr:cNvSpPr>
        </xdr:nvSpPr>
        <xdr:spPr bwMode="auto">
          <a:xfrm>
            <a:off x="672" y="215"/>
            <a:ext cx="78" cy="17"/>
          </a:xfrm>
          <a:prstGeom prst="rect">
            <a:avLst/>
          </a:prstGeom>
          <a:solidFill>
            <a:srgbClr xmlns:mc="http://schemas.openxmlformats.org/markup-compatibility/2006" xmlns:a14="http://schemas.microsoft.com/office/drawing/2010/main" val="CC99FF" mc:Ignorable="a14" a14:legacySpreadsheetColorIndex="46"/>
          </a:solidFill>
          <a:ln w="6350">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4"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4" Type="http://schemas.openxmlformats.org/officeDocument/2006/relationships/printerSettings" Target="../printerSettings/printerSettings14.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5.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 Id="rId6" Type="http://schemas.openxmlformats.org/officeDocument/2006/relationships/printerSettings" Target="../printerSettings/printerSettings21.bin"/><Relationship Id="rId5" Type="http://schemas.openxmlformats.org/officeDocument/2006/relationships/printerSettings" Target="../printerSettings/printerSettings20.bin"/><Relationship Id="rId4" Type="http://schemas.openxmlformats.org/officeDocument/2006/relationships/printerSettings" Target="../printerSettings/printerSettings19.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24.bin"/><Relationship Id="rId7" Type="http://schemas.openxmlformats.org/officeDocument/2006/relationships/drawing" Target="../drawings/drawing3.xml"/><Relationship Id="rId2" Type="http://schemas.openxmlformats.org/officeDocument/2006/relationships/printerSettings" Target="../printerSettings/printerSettings23.bin"/><Relationship Id="rId1" Type="http://schemas.openxmlformats.org/officeDocument/2006/relationships/printerSettings" Target="../printerSettings/printerSettings22.bin"/><Relationship Id="rId6" Type="http://schemas.openxmlformats.org/officeDocument/2006/relationships/printerSettings" Target="../printerSettings/printerSettings27.bin"/><Relationship Id="rId5" Type="http://schemas.openxmlformats.org/officeDocument/2006/relationships/printerSettings" Target="../printerSettings/printerSettings26.bin"/><Relationship Id="rId4" Type="http://schemas.openxmlformats.org/officeDocument/2006/relationships/printerSettings" Target="../printerSettings/printerSettings25.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30.bin"/><Relationship Id="rId2" Type="http://schemas.openxmlformats.org/officeDocument/2006/relationships/printerSettings" Target="../printerSettings/printerSettings29.bin"/><Relationship Id="rId1" Type="http://schemas.openxmlformats.org/officeDocument/2006/relationships/printerSettings" Target="../printerSettings/printerSettings28.bin"/><Relationship Id="rId6" Type="http://schemas.openxmlformats.org/officeDocument/2006/relationships/printerSettings" Target="../printerSettings/printerSettings33.bin"/><Relationship Id="rId5" Type="http://schemas.openxmlformats.org/officeDocument/2006/relationships/printerSettings" Target="../printerSettings/printerSettings32.bin"/><Relationship Id="rId4" Type="http://schemas.openxmlformats.org/officeDocument/2006/relationships/printerSettings" Target="../printerSettings/printerSettings31.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4.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37.bin"/><Relationship Id="rId7" Type="http://schemas.openxmlformats.org/officeDocument/2006/relationships/drawing" Target="../drawings/drawing5.xml"/><Relationship Id="rId2" Type="http://schemas.openxmlformats.org/officeDocument/2006/relationships/printerSettings" Target="../printerSettings/printerSettings36.bin"/><Relationship Id="rId1" Type="http://schemas.openxmlformats.org/officeDocument/2006/relationships/printerSettings" Target="../printerSettings/printerSettings35.bin"/><Relationship Id="rId6" Type="http://schemas.openxmlformats.org/officeDocument/2006/relationships/printerSettings" Target="../printerSettings/printerSettings40.bin"/><Relationship Id="rId5" Type="http://schemas.openxmlformats.org/officeDocument/2006/relationships/printerSettings" Target="../printerSettings/printerSettings39.bin"/><Relationship Id="rId4" Type="http://schemas.openxmlformats.org/officeDocument/2006/relationships/printerSettings" Target="../printerSettings/printerSettings38.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43.bin"/><Relationship Id="rId7" Type="http://schemas.openxmlformats.org/officeDocument/2006/relationships/drawing" Target="../drawings/drawing6.xml"/><Relationship Id="rId2" Type="http://schemas.openxmlformats.org/officeDocument/2006/relationships/printerSettings" Target="../printerSettings/printerSettings42.bin"/><Relationship Id="rId1" Type="http://schemas.openxmlformats.org/officeDocument/2006/relationships/printerSettings" Target="../printerSettings/printerSettings41.bin"/><Relationship Id="rId6" Type="http://schemas.openxmlformats.org/officeDocument/2006/relationships/printerSettings" Target="../printerSettings/printerSettings46.bin"/><Relationship Id="rId5" Type="http://schemas.openxmlformats.org/officeDocument/2006/relationships/printerSettings" Target="../printerSettings/printerSettings45.bin"/><Relationship Id="rId4" Type="http://schemas.openxmlformats.org/officeDocument/2006/relationships/printerSettings" Target="../printerSettings/printerSettings44.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49.bin"/><Relationship Id="rId7" Type="http://schemas.openxmlformats.org/officeDocument/2006/relationships/drawing" Target="../drawings/drawing7.xml"/><Relationship Id="rId2" Type="http://schemas.openxmlformats.org/officeDocument/2006/relationships/printerSettings" Target="../printerSettings/printerSettings48.bin"/><Relationship Id="rId1" Type="http://schemas.openxmlformats.org/officeDocument/2006/relationships/printerSettings" Target="../printerSettings/printerSettings47.bin"/><Relationship Id="rId6" Type="http://schemas.openxmlformats.org/officeDocument/2006/relationships/printerSettings" Target="../printerSettings/printerSettings52.bin"/><Relationship Id="rId5" Type="http://schemas.openxmlformats.org/officeDocument/2006/relationships/printerSettings" Target="../printerSettings/printerSettings51.bin"/><Relationship Id="rId4" Type="http://schemas.openxmlformats.org/officeDocument/2006/relationships/printerSettings" Target="../printerSettings/printerSettings50.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55.bin"/><Relationship Id="rId7" Type="http://schemas.openxmlformats.org/officeDocument/2006/relationships/drawing" Target="../drawings/drawing8.xml"/><Relationship Id="rId2" Type="http://schemas.openxmlformats.org/officeDocument/2006/relationships/printerSettings" Target="../printerSettings/printerSettings54.bin"/><Relationship Id="rId1" Type="http://schemas.openxmlformats.org/officeDocument/2006/relationships/printerSettings" Target="../printerSettings/printerSettings53.bin"/><Relationship Id="rId6" Type="http://schemas.openxmlformats.org/officeDocument/2006/relationships/printerSettings" Target="../printerSettings/printerSettings58.bin"/><Relationship Id="rId5" Type="http://schemas.openxmlformats.org/officeDocument/2006/relationships/printerSettings" Target="../printerSettings/printerSettings57.bin"/><Relationship Id="rId4" Type="http://schemas.openxmlformats.org/officeDocument/2006/relationships/printerSettings" Target="../printerSettings/printerSettings56.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61.bin"/><Relationship Id="rId7" Type="http://schemas.openxmlformats.org/officeDocument/2006/relationships/drawing" Target="../drawings/drawing9.xml"/><Relationship Id="rId2" Type="http://schemas.openxmlformats.org/officeDocument/2006/relationships/printerSettings" Target="../printerSettings/printerSettings60.bin"/><Relationship Id="rId1" Type="http://schemas.openxmlformats.org/officeDocument/2006/relationships/printerSettings" Target="../printerSettings/printerSettings59.bin"/><Relationship Id="rId6" Type="http://schemas.openxmlformats.org/officeDocument/2006/relationships/printerSettings" Target="../printerSettings/printerSettings64.bin"/><Relationship Id="rId5" Type="http://schemas.openxmlformats.org/officeDocument/2006/relationships/printerSettings" Target="../printerSettings/printerSettings63.bin"/><Relationship Id="rId4" Type="http://schemas.openxmlformats.org/officeDocument/2006/relationships/printerSettings" Target="../printerSettings/printerSettings62.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67.bin"/><Relationship Id="rId7" Type="http://schemas.openxmlformats.org/officeDocument/2006/relationships/drawing" Target="../drawings/drawing10.xml"/><Relationship Id="rId2" Type="http://schemas.openxmlformats.org/officeDocument/2006/relationships/printerSettings" Target="../printerSettings/printerSettings66.bin"/><Relationship Id="rId1" Type="http://schemas.openxmlformats.org/officeDocument/2006/relationships/printerSettings" Target="../printerSettings/printerSettings65.bin"/><Relationship Id="rId6" Type="http://schemas.openxmlformats.org/officeDocument/2006/relationships/printerSettings" Target="../printerSettings/printerSettings70.bin"/><Relationship Id="rId5" Type="http://schemas.openxmlformats.org/officeDocument/2006/relationships/printerSettings" Target="../printerSettings/printerSettings69.bin"/><Relationship Id="rId4" Type="http://schemas.openxmlformats.org/officeDocument/2006/relationships/printerSettings" Target="../printerSettings/printerSettings68.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73.bin"/><Relationship Id="rId7" Type="http://schemas.openxmlformats.org/officeDocument/2006/relationships/drawing" Target="../drawings/drawing11.xml"/><Relationship Id="rId2" Type="http://schemas.openxmlformats.org/officeDocument/2006/relationships/printerSettings" Target="../printerSettings/printerSettings72.bin"/><Relationship Id="rId1" Type="http://schemas.openxmlformats.org/officeDocument/2006/relationships/printerSettings" Target="../printerSettings/printerSettings71.bin"/><Relationship Id="rId6" Type="http://schemas.openxmlformats.org/officeDocument/2006/relationships/printerSettings" Target="../printerSettings/printerSettings76.bin"/><Relationship Id="rId5" Type="http://schemas.openxmlformats.org/officeDocument/2006/relationships/printerSettings" Target="../printerSettings/printerSettings75.bin"/><Relationship Id="rId4" Type="http://schemas.openxmlformats.org/officeDocument/2006/relationships/printerSettings" Target="../printerSettings/printerSettings74.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79.bin"/><Relationship Id="rId7" Type="http://schemas.openxmlformats.org/officeDocument/2006/relationships/drawing" Target="../drawings/drawing12.xml"/><Relationship Id="rId2" Type="http://schemas.openxmlformats.org/officeDocument/2006/relationships/printerSettings" Target="../printerSettings/printerSettings78.bin"/><Relationship Id="rId1" Type="http://schemas.openxmlformats.org/officeDocument/2006/relationships/printerSettings" Target="../printerSettings/printerSettings77.bin"/><Relationship Id="rId6" Type="http://schemas.openxmlformats.org/officeDocument/2006/relationships/printerSettings" Target="../printerSettings/printerSettings82.bin"/><Relationship Id="rId5" Type="http://schemas.openxmlformats.org/officeDocument/2006/relationships/printerSettings" Target="../printerSettings/printerSettings81.bin"/><Relationship Id="rId4" Type="http://schemas.openxmlformats.org/officeDocument/2006/relationships/printerSettings" Target="../printerSettings/printerSettings80.bin"/></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85.bin"/><Relationship Id="rId7" Type="http://schemas.openxmlformats.org/officeDocument/2006/relationships/drawing" Target="../drawings/drawing13.xml"/><Relationship Id="rId2" Type="http://schemas.openxmlformats.org/officeDocument/2006/relationships/printerSettings" Target="../printerSettings/printerSettings84.bin"/><Relationship Id="rId1" Type="http://schemas.openxmlformats.org/officeDocument/2006/relationships/printerSettings" Target="../printerSettings/printerSettings83.bin"/><Relationship Id="rId6" Type="http://schemas.openxmlformats.org/officeDocument/2006/relationships/printerSettings" Target="../printerSettings/printerSettings88.bin"/><Relationship Id="rId5" Type="http://schemas.openxmlformats.org/officeDocument/2006/relationships/printerSettings" Target="../printerSettings/printerSettings87.bin"/><Relationship Id="rId4" Type="http://schemas.openxmlformats.org/officeDocument/2006/relationships/printerSettings" Target="../printerSettings/printerSettings86.bin"/></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91.bin"/><Relationship Id="rId7" Type="http://schemas.openxmlformats.org/officeDocument/2006/relationships/drawing" Target="../drawings/drawing14.xml"/><Relationship Id="rId2" Type="http://schemas.openxmlformats.org/officeDocument/2006/relationships/printerSettings" Target="../printerSettings/printerSettings90.bin"/><Relationship Id="rId1" Type="http://schemas.openxmlformats.org/officeDocument/2006/relationships/printerSettings" Target="../printerSettings/printerSettings89.bin"/><Relationship Id="rId6" Type="http://schemas.openxmlformats.org/officeDocument/2006/relationships/printerSettings" Target="../printerSettings/printerSettings94.bin"/><Relationship Id="rId5" Type="http://schemas.openxmlformats.org/officeDocument/2006/relationships/printerSettings" Target="../printerSettings/printerSettings93.bin"/><Relationship Id="rId4" Type="http://schemas.openxmlformats.org/officeDocument/2006/relationships/printerSettings" Target="../printerSettings/printerSettings92.bin"/></Relationships>
</file>

<file path=xl/worksheets/_rels/sheet19.xml.rels><?xml version="1.0" encoding="UTF-8" standalone="yes"?>
<Relationships xmlns="http://schemas.openxmlformats.org/package/2006/relationships"><Relationship Id="rId3" Type="http://schemas.openxmlformats.org/officeDocument/2006/relationships/printerSettings" Target="../printerSettings/printerSettings97.bin"/><Relationship Id="rId7" Type="http://schemas.openxmlformats.org/officeDocument/2006/relationships/drawing" Target="../drawings/drawing15.xml"/><Relationship Id="rId2" Type="http://schemas.openxmlformats.org/officeDocument/2006/relationships/printerSettings" Target="../printerSettings/printerSettings96.bin"/><Relationship Id="rId1" Type="http://schemas.openxmlformats.org/officeDocument/2006/relationships/printerSettings" Target="../printerSettings/printerSettings95.bin"/><Relationship Id="rId6" Type="http://schemas.openxmlformats.org/officeDocument/2006/relationships/printerSettings" Target="../printerSettings/printerSettings100.bin"/><Relationship Id="rId5" Type="http://schemas.openxmlformats.org/officeDocument/2006/relationships/printerSettings" Target="../printerSettings/printerSettings99.bin"/><Relationship Id="rId4" Type="http://schemas.openxmlformats.org/officeDocument/2006/relationships/printerSettings" Target="../printerSettings/printerSettings98.bin"/></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103.bin"/><Relationship Id="rId7" Type="http://schemas.openxmlformats.org/officeDocument/2006/relationships/drawing" Target="../drawings/drawing16.xml"/><Relationship Id="rId2" Type="http://schemas.openxmlformats.org/officeDocument/2006/relationships/printerSettings" Target="../printerSettings/printerSettings102.bin"/><Relationship Id="rId1" Type="http://schemas.openxmlformats.org/officeDocument/2006/relationships/printerSettings" Target="../printerSettings/printerSettings101.bin"/><Relationship Id="rId6" Type="http://schemas.openxmlformats.org/officeDocument/2006/relationships/printerSettings" Target="../printerSettings/printerSettings106.bin"/><Relationship Id="rId5" Type="http://schemas.openxmlformats.org/officeDocument/2006/relationships/printerSettings" Target="../printerSettings/printerSettings105.bin"/><Relationship Id="rId4" Type="http://schemas.openxmlformats.org/officeDocument/2006/relationships/printerSettings" Target="../printerSettings/printerSettings104.bin"/></Relationships>
</file>

<file path=xl/worksheets/_rels/sheet21.xml.rels><?xml version="1.0" encoding="UTF-8" standalone="yes"?>
<Relationships xmlns="http://schemas.openxmlformats.org/package/2006/relationships"><Relationship Id="rId3" Type="http://schemas.openxmlformats.org/officeDocument/2006/relationships/printerSettings" Target="../printerSettings/printerSettings109.bin"/><Relationship Id="rId7" Type="http://schemas.openxmlformats.org/officeDocument/2006/relationships/drawing" Target="../drawings/drawing17.xml"/><Relationship Id="rId2" Type="http://schemas.openxmlformats.org/officeDocument/2006/relationships/printerSettings" Target="../printerSettings/printerSettings108.bin"/><Relationship Id="rId1" Type="http://schemas.openxmlformats.org/officeDocument/2006/relationships/printerSettings" Target="../printerSettings/printerSettings107.bin"/><Relationship Id="rId6" Type="http://schemas.openxmlformats.org/officeDocument/2006/relationships/printerSettings" Target="../printerSettings/printerSettings112.bin"/><Relationship Id="rId5" Type="http://schemas.openxmlformats.org/officeDocument/2006/relationships/printerSettings" Target="../printerSettings/printerSettings111.bin"/><Relationship Id="rId4" Type="http://schemas.openxmlformats.org/officeDocument/2006/relationships/printerSettings" Target="../printerSettings/printerSettings110.bin"/></Relationships>
</file>

<file path=xl/worksheets/_rels/sheet22.xml.rels><?xml version="1.0" encoding="UTF-8" standalone="yes"?>
<Relationships xmlns="http://schemas.openxmlformats.org/package/2006/relationships"><Relationship Id="rId3" Type="http://schemas.openxmlformats.org/officeDocument/2006/relationships/printerSettings" Target="../printerSettings/printerSettings115.bin"/><Relationship Id="rId7" Type="http://schemas.openxmlformats.org/officeDocument/2006/relationships/drawing" Target="../drawings/drawing18.xml"/><Relationship Id="rId2" Type="http://schemas.openxmlformats.org/officeDocument/2006/relationships/printerSettings" Target="../printerSettings/printerSettings114.bin"/><Relationship Id="rId1" Type="http://schemas.openxmlformats.org/officeDocument/2006/relationships/printerSettings" Target="../printerSettings/printerSettings113.bin"/><Relationship Id="rId6" Type="http://schemas.openxmlformats.org/officeDocument/2006/relationships/printerSettings" Target="../printerSettings/printerSettings118.bin"/><Relationship Id="rId5" Type="http://schemas.openxmlformats.org/officeDocument/2006/relationships/printerSettings" Target="../printerSettings/printerSettings117.bin"/><Relationship Id="rId4" Type="http://schemas.openxmlformats.org/officeDocument/2006/relationships/printerSettings" Target="../printerSettings/printerSettings116.bin"/></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121.bin"/><Relationship Id="rId7" Type="http://schemas.openxmlformats.org/officeDocument/2006/relationships/drawing" Target="../drawings/drawing19.xml"/><Relationship Id="rId2" Type="http://schemas.openxmlformats.org/officeDocument/2006/relationships/printerSettings" Target="../printerSettings/printerSettings120.bin"/><Relationship Id="rId1" Type="http://schemas.openxmlformats.org/officeDocument/2006/relationships/printerSettings" Target="../printerSettings/printerSettings119.bin"/><Relationship Id="rId6" Type="http://schemas.openxmlformats.org/officeDocument/2006/relationships/printerSettings" Target="../printerSettings/printerSettings124.bin"/><Relationship Id="rId5" Type="http://schemas.openxmlformats.org/officeDocument/2006/relationships/printerSettings" Target="../printerSettings/printerSettings123.bin"/><Relationship Id="rId4" Type="http://schemas.openxmlformats.org/officeDocument/2006/relationships/printerSettings" Target="../printerSettings/printerSettings122.bin"/></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127.bin"/><Relationship Id="rId7" Type="http://schemas.openxmlformats.org/officeDocument/2006/relationships/drawing" Target="../drawings/drawing20.xml"/><Relationship Id="rId2" Type="http://schemas.openxmlformats.org/officeDocument/2006/relationships/printerSettings" Target="../printerSettings/printerSettings126.bin"/><Relationship Id="rId1" Type="http://schemas.openxmlformats.org/officeDocument/2006/relationships/printerSettings" Target="../printerSettings/printerSettings125.bin"/><Relationship Id="rId6" Type="http://schemas.openxmlformats.org/officeDocument/2006/relationships/printerSettings" Target="../printerSettings/printerSettings130.bin"/><Relationship Id="rId5" Type="http://schemas.openxmlformats.org/officeDocument/2006/relationships/printerSettings" Target="../printerSettings/printerSettings129.bin"/><Relationship Id="rId4" Type="http://schemas.openxmlformats.org/officeDocument/2006/relationships/printerSettings" Target="../printerSettings/printerSettings128.bin"/></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133.bin"/><Relationship Id="rId7" Type="http://schemas.openxmlformats.org/officeDocument/2006/relationships/drawing" Target="../drawings/drawing21.xml"/><Relationship Id="rId2" Type="http://schemas.openxmlformats.org/officeDocument/2006/relationships/printerSettings" Target="../printerSettings/printerSettings132.bin"/><Relationship Id="rId1" Type="http://schemas.openxmlformats.org/officeDocument/2006/relationships/printerSettings" Target="../printerSettings/printerSettings131.bin"/><Relationship Id="rId6" Type="http://schemas.openxmlformats.org/officeDocument/2006/relationships/printerSettings" Target="../printerSettings/printerSettings136.bin"/><Relationship Id="rId5" Type="http://schemas.openxmlformats.org/officeDocument/2006/relationships/printerSettings" Target="../printerSettings/printerSettings135.bin"/><Relationship Id="rId4" Type="http://schemas.openxmlformats.org/officeDocument/2006/relationships/printerSettings" Target="../printerSettings/printerSettings134.bin"/></Relationships>
</file>

<file path=xl/worksheets/_rels/sheet26.xml.rels><?xml version="1.0" encoding="UTF-8" standalone="yes"?>
<Relationships xmlns="http://schemas.openxmlformats.org/package/2006/relationships"><Relationship Id="rId3" Type="http://schemas.openxmlformats.org/officeDocument/2006/relationships/printerSettings" Target="../printerSettings/printerSettings139.bin"/><Relationship Id="rId7" Type="http://schemas.openxmlformats.org/officeDocument/2006/relationships/drawing" Target="../drawings/drawing22.xml"/><Relationship Id="rId2" Type="http://schemas.openxmlformats.org/officeDocument/2006/relationships/printerSettings" Target="../printerSettings/printerSettings138.bin"/><Relationship Id="rId1" Type="http://schemas.openxmlformats.org/officeDocument/2006/relationships/printerSettings" Target="../printerSettings/printerSettings137.bin"/><Relationship Id="rId6" Type="http://schemas.openxmlformats.org/officeDocument/2006/relationships/printerSettings" Target="../printerSettings/printerSettings142.bin"/><Relationship Id="rId5" Type="http://schemas.openxmlformats.org/officeDocument/2006/relationships/printerSettings" Target="../printerSettings/printerSettings141.bin"/><Relationship Id="rId4" Type="http://schemas.openxmlformats.org/officeDocument/2006/relationships/printerSettings" Target="../printerSettings/printerSettings140.bin"/></Relationships>
</file>

<file path=xl/worksheets/_rels/sheet27.xml.rels><?xml version="1.0" encoding="UTF-8" standalone="yes"?>
<Relationships xmlns="http://schemas.openxmlformats.org/package/2006/relationships"><Relationship Id="rId3" Type="http://schemas.openxmlformats.org/officeDocument/2006/relationships/printerSettings" Target="../printerSettings/printerSettings145.bin"/><Relationship Id="rId7" Type="http://schemas.openxmlformats.org/officeDocument/2006/relationships/drawing" Target="../drawings/drawing23.xml"/><Relationship Id="rId2" Type="http://schemas.openxmlformats.org/officeDocument/2006/relationships/printerSettings" Target="../printerSettings/printerSettings144.bin"/><Relationship Id="rId1" Type="http://schemas.openxmlformats.org/officeDocument/2006/relationships/printerSettings" Target="../printerSettings/printerSettings143.bin"/><Relationship Id="rId6" Type="http://schemas.openxmlformats.org/officeDocument/2006/relationships/printerSettings" Target="../printerSettings/printerSettings148.bin"/><Relationship Id="rId5" Type="http://schemas.openxmlformats.org/officeDocument/2006/relationships/printerSettings" Target="../printerSettings/printerSettings147.bin"/><Relationship Id="rId4" Type="http://schemas.openxmlformats.org/officeDocument/2006/relationships/printerSettings" Target="../printerSettings/printerSettings146.bin"/></Relationships>
</file>

<file path=xl/worksheets/_rels/sheet28.xml.rels><?xml version="1.0" encoding="UTF-8" standalone="yes"?>
<Relationships xmlns="http://schemas.openxmlformats.org/package/2006/relationships"><Relationship Id="rId3" Type="http://schemas.openxmlformats.org/officeDocument/2006/relationships/printerSettings" Target="../printerSettings/printerSettings151.bin"/><Relationship Id="rId7" Type="http://schemas.openxmlformats.org/officeDocument/2006/relationships/drawing" Target="../drawings/drawing24.xml"/><Relationship Id="rId2" Type="http://schemas.openxmlformats.org/officeDocument/2006/relationships/printerSettings" Target="../printerSettings/printerSettings150.bin"/><Relationship Id="rId1" Type="http://schemas.openxmlformats.org/officeDocument/2006/relationships/printerSettings" Target="../printerSettings/printerSettings149.bin"/><Relationship Id="rId6" Type="http://schemas.openxmlformats.org/officeDocument/2006/relationships/printerSettings" Target="../printerSettings/printerSettings154.bin"/><Relationship Id="rId5" Type="http://schemas.openxmlformats.org/officeDocument/2006/relationships/printerSettings" Target="../printerSettings/printerSettings153.bin"/><Relationship Id="rId4" Type="http://schemas.openxmlformats.org/officeDocument/2006/relationships/printerSettings" Target="../printerSettings/printerSettings152.bin"/></Relationships>
</file>

<file path=xl/worksheets/_rels/sheet29.xml.rels><?xml version="1.0" encoding="UTF-8" standalone="yes"?>
<Relationships xmlns="http://schemas.openxmlformats.org/package/2006/relationships"><Relationship Id="rId3" Type="http://schemas.openxmlformats.org/officeDocument/2006/relationships/printerSettings" Target="../printerSettings/printerSettings157.bin"/><Relationship Id="rId7" Type="http://schemas.openxmlformats.org/officeDocument/2006/relationships/drawing" Target="../drawings/drawing25.xml"/><Relationship Id="rId2" Type="http://schemas.openxmlformats.org/officeDocument/2006/relationships/printerSettings" Target="../printerSettings/printerSettings156.bin"/><Relationship Id="rId1" Type="http://schemas.openxmlformats.org/officeDocument/2006/relationships/printerSettings" Target="../printerSettings/printerSettings155.bin"/><Relationship Id="rId6" Type="http://schemas.openxmlformats.org/officeDocument/2006/relationships/printerSettings" Target="../printerSettings/printerSettings160.bin"/><Relationship Id="rId5" Type="http://schemas.openxmlformats.org/officeDocument/2006/relationships/printerSettings" Target="../printerSettings/printerSettings159.bin"/><Relationship Id="rId4" Type="http://schemas.openxmlformats.org/officeDocument/2006/relationships/printerSettings" Target="../printerSettings/printerSettings158.bin"/></Relationships>
</file>

<file path=xl/worksheets/_rels/sheet30.xml.rels><?xml version="1.0" encoding="UTF-8" standalone="yes"?>
<Relationships xmlns="http://schemas.openxmlformats.org/package/2006/relationships"><Relationship Id="rId3" Type="http://schemas.openxmlformats.org/officeDocument/2006/relationships/printerSettings" Target="../printerSettings/printerSettings163.bin"/><Relationship Id="rId7" Type="http://schemas.openxmlformats.org/officeDocument/2006/relationships/drawing" Target="../drawings/drawing26.xml"/><Relationship Id="rId2" Type="http://schemas.openxmlformats.org/officeDocument/2006/relationships/printerSettings" Target="../printerSettings/printerSettings162.bin"/><Relationship Id="rId1" Type="http://schemas.openxmlformats.org/officeDocument/2006/relationships/printerSettings" Target="../printerSettings/printerSettings161.bin"/><Relationship Id="rId6" Type="http://schemas.openxmlformats.org/officeDocument/2006/relationships/printerSettings" Target="../printerSettings/printerSettings166.bin"/><Relationship Id="rId5" Type="http://schemas.openxmlformats.org/officeDocument/2006/relationships/printerSettings" Target="../printerSettings/printerSettings165.bin"/><Relationship Id="rId4" Type="http://schemas.openxmlformats.org/officeDocument/2006/relationships/printerSettings" Target="../printerSettings/printerSettings16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01">
    <pageSetUpPr fitToPage="1"/>
  </sheetPr>
  <dimension ref="A1:A2"/>
  <sheetViews>
    <sheetView tabSelected="1" workbookViewId="0"/>
  </sheetViews>
  <sheetFormatPr defaultRowHeight="12.75" x14ac:dyDescent="0.2"/>
  <cols>
    <col min="1" max="1" width="9.140625" style="1"/>
    <col min="2" max="2" width="9.140625" style="1" customWidth="1"/>
    <col min="3" max="16384" width="9.140625" style="1"/>
  </cols>
  <sheetData>
    <row r="1" spans="1:1" x14ac:dyDescent="0.2">
      <c r="A1" s="981" t="s">
        <v>883</v>
      </c>
    </row>
    <row r="2" spans="1:1" x14ac:dyDescent="0.2">
      <c r="A2" s="981" t="s">
        <v>882</v>
      </c>
    </row>
  </sheetData>
  <sheetProtection algorithmName="SHA-512" hashValue="iZ2U82A7/sp9sDVzN9lkHvSH2/ZWEQXqZSqMOAEHuTOA1h0n59jzTHEDv8pmQcoH/QAEBOnf4ldjGqPX9FRASw==" saltValue="zPn9VZobVcU/Gd7E90M55Q==" spinCount="100000" sheet="1" objects="1" scenarios="1" selectLockedCells="1"/>
  <customSheetViews>
    <customSheetView guid="{41A8ADCC-2507-4752-A3EE-F762BBC19AE1}" scale="85" showPageBreaks="1" fitToPage="1" view="pageBreakPreview" showRuler="0">
      <selection activeCell="C11" sqref="C11"/>
      <pageMargins left="0.75" right="0.75" top="1" bottom="1" header="0.5" footer="0.5"/>
      <pageSetup paperSize="9" scale="31" orientation="portrait" r:id="rId1"/>
      <headerFooter alignWithMargins="0"/>
    </customSheetView>
    <customSheetView guid="{B9B8C2DC-3363-4EAD-9396-44349DABBC4D}" showRuler="0" topLeftCell="A14">
      <selection activeCell="B29" sqref="B29"/>
      <pageMargins left="0.75" right="0.75" top="1" bottom="1" header="0.5" footer="0.5"/>
      <pageSetup paperSize="9" orientation="portrait" r:id="rId2"/>
      <headerFooter alignWithMargins="0"/>
    </customSheetView>
    <customSheetView guid="{61CD6FD2-F6DE-422C-B544-3D388865927F}" showRuler="0">
      <selection activeCell="A24" sqref="A24"/>
      <pageMargins left="0.75" right="0.75" top="1" bottom="1" header="0.5" footer="0.5"/>
      <pageSetup paperSize="9" orientation="portrait" r:id="rId3"/>
      <headerFooter alignWithMargins="0"/>
    </customSheetView>
    <customSheetView guid="{2FACC61F-0CCB-4F9A-9FC4-FB98AB602DA6}" scale="85" showPageBreaks="1" fitToPage="1" view="pageBreakPreview" showRuler="0">
      <selection activeCell="B26" sqref="B26"/>
      <pageMargins left="0.75" right="0.75" top="1" bottom="1" header="0.5" footer="0.5"/>
      <pageSetup paperSize="9" scale="32" orientation="portrait" r:id="rId4"/>
      <headerFooter alignWithMargins="0"/>
    </customSheetView>
    <customSheetView guid="{4CDCC75F-9EF8-4C61-98C8-402ABB879AE7}" showPageBreaks="1" fitToPage="1" showRuler="0">
      <selection activeCell="G16" sqref="G16"/>
      <pageMargins left="0.75" right="0.75" top="1" bottom="1" header="0.5" footer="0.5"/>
      <pageSetup paperSize="9" orientation="portrait" r:id="rId5"/>
      <headerFooter alignWithMargins="0"/>
    </customSheetView>
  </customSheetViews>
  <phoneticPr fontId="6" type="noConversion"/>
  <pageMargins left="0.75" right="0.75" top="1" bottom="1" header="0.5" footer="0.5"/>
  <pageSetup paperSize="9" orientation="portrait" r:id="rId6"/>
  <headerFooter alignWithMargins="0">
    <oddFooter>&amp;C_x000D_&amp;1#&amp;"Calibri"&amp;12&amp;K000000 OFFICIAL</oddFooter>
  </headerFooter>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02"/>
  <dimension ref="A1:E65536"/>
  <sheetViews>
    <sheetView workbookViewId="0"/>
  </sheetViews>
  <sheetFormatPr defaultRowHeight="11.25" zeroHeight="1" x14ac:dyDescent="0.2"/>
  <cols>
    <col min="1" max="1" width="22.85546875" style="196" bestFit="1" customWidth="1"/>
    <col min="2" max="2" width="10" style="196" bestFit="1" customWidth="1"/>
    <col min="3" max="16384" width="9.140625" style="196"/>
  </cols>
  <sheetData>
    <row r="1" spans="1:4" customFormat="1" ht="23.25" thickBot="1" x14ac:dyDescent="0.25">
      <c r="A1" s="274" t="s">
        <v>592</v>
      </c>
      <c r="B1" s="759" t="s">
        <v>566</v>
      </c>
    </row>
    <row r="2" spans="1:4" customFormat="1" ht="12.75" x14ac:dyDescent="0.2">
      <c r="A2" s="761"/>
    </row>
    <row r="3" spans="1:4" x14ac:dyDescent="0.2">
      <c r="A3" s="281" t="s">
        <v>378</v>
      </c>
      <c r="B3" s="762">
        <v>1</v>
      </c>
      <c r="D3" s="281" t="s">
        <v>296</v>
      </c>
    </row>
    <row r="4" spans="1:4" x14ac:dyDescent="0.2">
      <c r="A4" s="275" t="s">
        <v>306</v>
      </c>
      <c r="B4" s="763">
        <v>2</v>
      </c>
      <c r="D4" s="276" t="s">
        <v>300</v>
      </c>
    </row>
    <row r="5" spans="1:4" x14ac:dyDescent="0.2">
      <c r="A5" s="275" t="s">
        <v>307</v>
      </c>
      <c r="B5" s="763">
        <v>3</v>
      </c>
    </row>
    <row r="6" spans="1:4" x14ac:dyDescent="0.2">
      <c r="A6" s="275" t="s">
        <v>348</v>
      </c>
      <c r="B6" s="763">
        <v>4</v>
      </c>
    </row>
    <row r="7" spans="1:4" x14ac:dyDescent="0.2">
      <c r="A7" s="276" t="s">
        <v>593</v>
      </c>
      <c r="B7" s="764">
        <v>5</v>
      </c>
    </row>
    <row r="8" spans="1:4" x14ac:dyDescent="0.2">
      <c r="A8" s="277"/>
    </row>
    <row r="9" spans="1:4" x14ac:dyDescent="0.2">
      <c r="A9" s="278" t="s">
        <v>594</v>
      </c>
      <c r="B9" s="765">
        <v>1</v>
      </c>
    </row>
    <row r="10" spans="1:4" x14ac:dyDescent="0.2">
      <c r="A10" s="279" t="s">
        <v>304</v>
      </c>
      <c r="B10" s="424">
        <v>2</v>
      </c>
    </row>
    <row r="11" spans="1:4" x14ac:dyDescent="0.2">
      <c r="A11" s="279" t="s">
        <v>480</v>
      </c>
      <c r="B11" s="424">
        <v>3</v>
      </c>
    </row>
    <row r="12" spans="1:4" x14ac:dyDescent="0.2">
      <c r="A12" s="279" t="s">
        <v>482</v>
      </c>
      <c r="B12" s="424">
        <v>4</v>
      </c>
    </row>
    <row r="13" spans="1:4" x14ac:dyDescent="0.2">
      <c r="A13" s="280" t="s">
        <v>483</v>
      </c>
      <c r="B13" s="425">
        <v>5</v>
      </c>
    </row>
    <row r="14" spans="1:4" x14ac:dyDescent="0.2">
      <c r="A14" s="277"/>
    </row>
    <row r="15" spans="1:4" x14ac:dyDescent="0.2">
      <c r="A15" s="281" t="s">
        <v>550</v>
      </c>
      <c r="B15" s="765">
        <v>1</v>
      </c>
    </row>
    <row r="16" spans="1:4" x14ac:dyDescent="0.2">
      <c r="A16" s="424" t="s">
        <v>216</v>
      </c>
      <c r="B16" s="424">
        <v>2</v>
      </c>
    </row>
    <row r="17" spans="1:5" x14ac:dyDescent="0.2">
      <c r="A17" s="424" t="s">
        <v>217</v>
      </c>
      <c r="B17" s="424">
        <v>3</v>
      </c>
    </row>
    <row r="18" spans="1:5" x14ac:dyDescent="0.2">
      <c r="A18" s="425" t="s">
        <v>218</v>
      </c>
      <c r="B18" s="425">
        <v>4</v>
      </c>
    </row>
    <row r="19" spans="1:5" x14ac:dyDescent="0.2">
      <c r="A19" s="277"/>
    </row>
    <row r="20" spans="1:5" x14ac:dyDescent="0.2">
      <c r="A20" s="281" t="s">
        <v>558</v>
      </c>
      <c r="B20" s="765">
        <v>1</v>
      </c>
    </row>
    <row r="21" spans="1:5" x14ac:dyDescent="0.2">
      <c r="A21" s="275" t="s">
        <v>305</v>
      </c>
      <c r="B21" s="424">
        <v>2</v>
      </c>
    </row>
    <row r="22" spans="1:5" x14ac:dyDescent="0.2">
      <c r="A22" s="275" t="s">
        <v>349</v>
      </c>
      <c r="B22" s="424">
        <v>3</v>
      </c>
    </row>
    <row r="23" spans="1:5" x14ac:dyDescent="0.2">
      <c r="A23" s="275" t="s">
        <v>350</v>
      </c>
      <c r="B23" s="424">
        <v>4</v>
      </c>
    </row>
    <row r="24" spans="1:5" x14ac:dyDescent="0.2">
      <c r="A24" s="276" t="s">
        <v>595</v>
      </c>
      <c r="B24" s="425">
        <v>5</v>
      </c>
    </row>
    <row r="25" spans="1:5" x14ac:dyDescent="0.2">
      <c r="A25" s="277"/>
    </row>
    <row r="26" spans="1:5" x14ac:dyDescent="0.2">
      <c r="A26" s="281" t="s">
        <v>248</v>
      </c>
      <c r="B26" s="765">
        <v>1</v>
      </c>
      <c r="E26" s="196" t="s">
        <v>347</v>
      </c>
    </row>
    <row r="27" spans="1:5" x14ac:dyDescent="0.2">
      <c r="A27" s="424" t="s">
        <v>437</v>
      </c>
      <c r="B27" s="424">
        <v>2</v>
      </c>
    </row>
    <row r="28" spans="1:5" x14ac:dyDescent="0.2">
      <c r="A28" s="424" t="s">
        <v>438</v>
      </c>
      <c r="B28" s="424">
        <v>3</v>
      </c>
    </row>
    <row r="29" spans="1:5" x14ac:dyDescent="0.2">
      <c r="A29" s="424" t="s">
        <v>439</v>
      </c>
      <c r="B29" s="424">
        <v>4</v>
      </c>
    </row>
    <row r="30" spans="1:5" x14ac:dyDescent="0.2">
      <c r="A30" s="425" t="s">
        <v>436</v>
      </c>
      <c r="B30" s="425">
        <v>5</v>
      </c>
    </row>
    <row r="31" spans="1:5" x14ac:dyDescent="0.2"/>
    <row r="32" spans="1:5" x14ac:dyDescent="0.2">
      <c r="A32" s="760" t="s">
        <v>559</v>
      </c>
      <c r="B32" s="765">
        <v>1</v>
      </c>
      <c r="E32" s="196" t="s">
        <v>140</v>
      </c>
    </row>
    <row r="33" spans="1:5" x14ac:dyDescent="0.2">
      <c r="A33" s="424" t="s">
        <v>309</v>
      </c>
      <c r="B33" s="424">
        <v>2</v>
      </c>
    </row>
    <row r="34" spans="1:5" x14ac:dyDescent="0.2">
      <c r="A34" s="425" t="s">
        <v>204</v>
      </c>
      <c r="B34" s="425">
        <v>3</v>
      </c>
    </row>
    <row r="35" spans="1:5" x14ac:dyDescent="0.2">
      <c r="A35" s="684"/>
    </row>
    <row r="36" spans="1:5" x14ac:dyDescent="0.2">
      <c r="A36" s="760" t="s">
        <v>560</v>
      </c>
      <c r="B36" s="765">
        <v>1</v>
      </c>
      <c r="E36" s="196" t="s">
        <v>140</v>
      </c>
    </row>
    <row r="37" spans="1:5" x14ac:dyDescent="0.2">
      <c r="A37" s="424" t="s">
        <v>309</v>
      </c>
      <c r="B37" s="424">
        <v>2</v>
      </c>
    </row>
    <row r="38" spans="1:5" x14ac:dyDescent="0.2">
      <c r="A38" s="425" t="s">
        <v>204</v>
      </c>
      <c r="B38" s="425">
        <v>3</v>
      </c>
    </row>
    <row r="39" spans="1:5" x14ac:dyDescent="0.2"/>
    <row r="40" spans="1:5" x14ac:dyDescent="0.2">
      <c r="A40" s="760" t="s">
        <v>561</v>
      </c>
      <c r="B40" s="765">
        <v>1</v>
      </c>
      <c r="E40" s="196" t="s">
        <v>140</v>
      </c>
    </row>
    <row r="41" spans="1:5" x14ac:dyDescent="0.2">
      <c r="A41" s="424" t="s">
        <v>309</v>
      </c>
      <c r="B41" s="424">
        <v>2</v>
      </c>
    </row>
    <row r="42" spans="1:5" x14ac:dyDescent="0.2">
      <c r="A42" s="425" t="s">
        <v>204</v>
      </c>
      <c r="B42" s="425">
        <v>3</v>
      </c>
    </row>
    <row r="43" spans="1:5" x14ac:dyDescent="0.2"/>
    <row r="44" spans="1:5" x14ac:dyDescent="0.2">
      <c r="A44" s="760" t="s">
        <v>248</v>
      </c>
      <c r="B44" s="765">
        <v>1</v>
      </c>
      <c r="E44" s="196" t="s">
        <v>446</v>
      </c>
    </row>
    <row r="45" spans="1:5" x14ac:dyDescent="0.2">
      <c r="A45" s="424" t="s">
        <v>309</v>
      </c>
      <c r="B45" s="424">
        <v>2</v>
      </c>
    </row>
    <row r="46" spans="1:5" x14ac:dyDescent="0.2">
      <c r="A46" s="425" t="s">
        <v>204</v>
      </c>
      <c r="B46" s="425">
        <v>3</v>
      </c>
    </row>
    <row r="47" spans="1:5" x14ac:dyDescent="0.2"/>
    <row r="48" spans="1:5" x14ac:dyDescent="0.2">
      <c r="A48" s="765" t="s">
        <v>15</v>
      </c>
      <c r="B48" s="765">
        <v>1</v>
      </c>
    </row>
    <row r="49" spans="1:2" x14ac:dyDescent="0.2">
      <c r="A49" s="424" t="s">
        <v>13</v>
      </c>
      <c r="B49" s="424">
        <v>2</v>
      </c>
    </row>
    <row r="50" spans="1:2" x14ac:dyDescent="0.2">
      <c r="A50" s="424" t="s">
        <v>14</v>
      </c>
      <c r="B50" s="424">
        <v>3</v>
      </c>
    </row>
    <row r="51" spans="1:2" x14ac:dyDescent="0.2">
      <c r="A51" s="425" t="s">
        <v>28</v>
      </c>
      <c r="B51" s="425">
        <v>4</v>
      </c>
    </row>
    <row r="52" spans="1:2" x14ac:dyDescent="0.2"/>
    <row r="53" spans="1:2" x14ac:dyDescent="0.2">
      <c r="A53" s="765" t="s">
        <v>16</v>
      </c>
      <c r="B53" s="765">
        <v>1</v>
      </c>
    </row>
    <row r="54" spans="1:2" x14ac:dyDescent="0.2">
      <c r="A54" s="424" t="s">
        <v>17</v>
      </c>
      <c r="B54" s="424">
        <v>2</v>
      </c>
    </row>
    <row r="55" spans="1:2" x14ac:dyDescent="0.2">
      <c r="A55" s="425" t="s">
        <v>18</v>
      </c>
      <c r="B55" s="425">
        <v>3</v>
      </c>
    </row>
    <row r="56" spans="1:2" x14ac:dyDescent="0.2"/>
    <row r="57" spans="1:2" x14ac:dyDescent="0.2"/>
    <row r="58" spans="1:2" x14ac:dyDescent="0.2"/>
    <row r="59" spans="1:2" x14ac:dyDescent="0.2"/>
    <row r="60" spans="1:2" x14ac:dyDescent="0.2"/>
    <row r="61" spans="1:2" x14ac:dyDescent="0.2"/>
    <row r="62" spans="1:2" x14ac:dyDescent="0.2"/>
    <row r="63" spans="1:2" x14ac:dyDescent="0.2"/>
    <row r="64" spans="1:2" x14ac:dyDescent="0.2"/>
    <row r="65" x14ac:dyDescent="0.2"/>
    <row r="66" x14ac:dyDescent="0.2"/>
    <row r="67" x14ac:dyDescent="0.2"/>
    <row r="68" x14ac:dyDescent="0.2"/>
    <row r="69" x14ac:dyDescent="0.2"/>
    <row r="70" x14ac:dyDescent="0.2"/>
    <row r="71" x14ac:dyDescent="0.2"/>
    <row r="72" x14ac:dyDescent="0.2"/>
    <row r="73" x14ac:dyDescent="0.2"/>
    <row r="74" x14ac:dyDescent="0.2"/>
    <row r="75" x14ac:dyDescent="0.2"/>
    <row r="76" x14ac:dyDescent="0.2"/>
    <row r="77" x14ac:dyDescent="0.2"/>
    <row r="78" x14ac:dyDescent="0.2"/>
    <row r="79" x14ac:dyDescent="0.2"/>
    <row r="80" x14ac:dyDescent="0.2"/>
    <row r="81" x14ac:dyDescent="0.2"/>
    <row r="82" x14ac:dyDescent="0.2"/>
    <row r="83" x14ac:dyDescent="0.2"/>
    <row r="84" x14ac:dyDescent="0.2"/>
    <row r="85" x14ac:dyDescent="0.2"/>
    <row r="86" x14ac:dyDescent="0.2"/>
    <row r="87" x14ac:dyDescent="0.2"/>
    <row r="88" x14ac:dyDescent="0.2"/>
    <row r="89" x14ac:dyDescent="0.2"/>
    <row r="90" x14ac:dyDescent="0.2"/>
    <row r="91" x14ac:dyDescent="0.2"/>
    <row r="92" x14ac:dyDescent="0.2"/>
    <row r="93" x14ac:dyDescent="0.2"/>
    <row r="94" x14ac:dyDescent="0.2"/>
    <row r="95" x14ac:dyDescent="0.2"/>
    <row r="96" x14ac:dyDescent="0.2"/>
    <row r="97" x14ac:dyDescent="0.2"/>
    <row r="98" x14ac:dyDescent="0.2"/>
    <row r="99" x14ac:dyDescent="0.2"/>
    <row r="100" x14ac:dyDescent="0.2"/>
    <row r="101" x14ac:dyDescent="0.2"/>
    <row r="102" x14ac:dyDescent="0.2"/>
    <row r="103" x14ac:dyDescent="0.2"/>
    <row r="104" x14ac:dyDescent="0.2"/>
    <row r="105" x14ac:dyDescent="0.2"/>
    <row r="106" x14ac:dyDescent="0.2"/>
    <row r="107" x14ac:dyDescent="0.2"/>
    <row r="108" x14ac:dyDescent="0.2"/>
    <row r="109" x14ac:dyDescent="0.2"/>
    <row r="110" x14ac:dyDescent="0.2"/>
    <row r="111" x14ac:dyDescent="0.2"/>
    <row r="112" x14ac:dyDescent="0.2"/>
    <row r="113" x14ac:dyDescent="0.2"/>
    <row r="114" x14ac:dyDescent="0.2"/>
    <row r="115" x14ac:dyDescent="0.2"/>
    <row r="116" x14ac:dyDescent="0.2"/>
    <row r="117" x14ac:dyDescent="0.2"/>
    <row r="118" x14ac:dyDescent="0.2"/>
    <row r="119" x14ac:dyDescent="0.2"/>
    <row r="120" x14ac:dyDescent="0.2"/>
    <row r="121" x14ac:dyDescent="0.2"/>
    <row r="122" x14ac:dyDescent="0.2"/>
    <row r="123" x14ac:dyDescent="0.2"/>
    <row r="124" x14ac:dyDescent="0.2"/>
    <row r="125" x14ac:dyDescent="0.2"/>
    <row r="126" x14ac:dyDescent="0.2"/>
    <row r="127" x14ac:dyDescent="0.2"/>
    <row r="128" x14ac:dyDescent="0.2"/>
    <row r="129" x14ac:dyDescent="0.2"/>
    <row r="130" x14ac:dyDescent="0.2"/>
    <row r="131" x14ac:dyDescent="0.2"/>
    <row r="132" x14ac:dyDescent="0.2"/>
    <row r="133" x14ac:dyDescent="0.2"/>
    <row r="134" x14ac:dyDescent="0.2"/>
    <row r="135" x14ac:dyDescent="0.2"/>
    <row r="136" x14ac:dyDescent="0.2"/>
    <row r="137" x14ac:dyDescent="0.2"/>
    <row r="138" x14ac:dyDescent="0.2"/>
    <row r="139" x14ac:dyDescent="0.2"/>
    <row r="140" x14ac:dyDescent="0.2"/>
    <row r="141" x14ac:dyDescent="0.2"/>
    <row r="142" x14ac:dyDescent="0.2"/>
    <row r="143" x14ac:dyDescent="0.2"/>
    <row r="144" x14ac:dyDescent="0.2"/>
    <row r="145" x14ac:dyDescent="0.2"/>
    <row r="146" x14ac:dyDescent="0.2"/>
    <row r="147" x14ac:dyDescent="0.2"/>
    <row r="148" x14ac:dyDescent="0.2"/>
    <row r="149" x14ac:dyDescent="0.2"/>
    <row r="150" x14ac:dyDescent="0.2"/>
    <row r="151" x14ac:dyDescent="0.2"/>
    <row r="152" x14ac:dyDescent="0.2"/>
    <row r="153" x14ac:dyDescent="0.2"/>
    <row r="154" x14ac:dyDescent="0.2"/>
    <row r="155" x14ac:dyDescent="0.2"/>
    <row r="156" x14ac:dyDescent="0.2"/>
    <row r="157" x14ac:dyDescent="0.2"/>
    <row r="158" x14ac:dyDescent="0.2"/>
    <row r="159" x14ac:dyDescent="0.2"/>
    <row r="160" x14ac:dyDescent="0.2"/>
    <row r="161" x14ac:dyDescent="0.2"/>
    <row r="162" x14ac:dyDescent="0.2"/>
    <row r="163" x14ac:dyDescent="0.2"/>
    <row r="164" x14ac:dyDescent="0.2"/>
    <row r="165" x14ac:dyDescent="0.2"/>
    <row r="166" x14ac:dyDescent="0.2"/>
    <row r="167" x14ac:dyDescent="0.2"/>
    <row r="168" x14ac:dyDescent="0.2"/>
    <row r="169" x14ac:dyDescent="0.2"/>
    <row r="170" x14ac:dyDescent="0.2"/>
    <row r="171" x14ac:dyDescent="0.2"/>
    <row r="172" x14ac:dyDescent="0.2"/>
    <row r="173" x14ac:dyDescent="0.2"/>
    <row r="174" x14ac:dyDescent="0.2"/>
    <row r="175" x14ac:dyDescent="0.2"/>
    <row r="176" x14ac:dyDescent="0.2"/>
    <row r="177" x14ac:dyDescent="0.2"/>
    <row r="178" x14ac:dyDescent="0.2"/>
    <row r="179" x14ac:dyDescent="0.2"/>
    <row r="180" x14ac:dyDescent="0.2"/>
    <row r="181" x14ac:dyDescent="0.2"/>
    <row r="182" x14ac:dyDescent="0.2"/>
    <row r="183" x14ac:dyDescent="0.2"/>
    <row r="184" x14ac:dyDescent="0.2"/>
    <row r="185" x14ac:dyDescent="0.2"/>
    <row r="186" x14ac:dyDescent="0.2"/>
    <row r="187" x14ac:dyDescent="0.2"/>
    <row r="188" x14ac:dyDescent="0.2"/>
    <row r="189" x14ac:dyDescent="0.2"/>
    <row r="190" x14ac:dyDescent="0.2"/>
    <row r="191" x14ac:dyDescent="0.2"/>
    <row r="192" x14ac:dyDescent="0.2"/>
    <row r="193" x14ac:dyDescent="0.2"/>
    <row r="194" x14ac:dyDescent="0.2"/>
    <row r="195" x14ac:dyDescent="0.2"/>
    <row r="196" x14ac:dyDescent="0.2"/>
    <row r="197" x14ac:dyDescent="0.2"/>
    <row r="198" x14ac:dyDescent="0.2"/>
    <row r="199" x14ac:dyDescent="0.2"/>
    <row r="200" x14ac:dyDescent="0.2"/>
    <row r="201" x14ac:dyDescent="0.2"/>
    <row r="202" x14ac:dyDescent="0.2"/>
    <row r="203" x14ac:dyDescent="0.2"/>
    <row r="204" x14ac:dyDescent="0.2"/>
    <row r="205" x14ac:dyDescent="0.2"/>
    <row r="206" x14ac:dyDescent="0.2"/>
    <row r="207" x14ac:dyDescent="0.2"/>
    <row r="208" x14ac:dyDescent="0.2"/>
    <row r="209" x14ac:dyDescent="0.2"/>
    <row r="210" x14ac:dyDescent="0.2"/>
    <row r="211" x14ac:dyDescent="0.2"/>
    <row r="212" x14ac:dyDescent="0.2"/>
    <row r="213" x14ac:dyDescent="0.2"/>
    <row r="214" x14ac:dyDescent="0.2"/>
    <row r="215" x14ac:dyDescent="0.2"/>
    <row r="216" x14ac:dyDescent="0.2"/>
    <row r="217" x14ac:dyDescent="0.2"/>
    <row r="218" x14ac:dyDescent="0.2"/>
    <row r="219" x14ac:dyDescent="0.2"/>
    <row r="220" x14ac:dyDescent="0.2"/>
    <row r="221" x14ac:dyDescent="0.2"/>
    <row r="222" x14ac:dyDescent="0.2"/>
    <row r="223" x14ac:dyDescent="0.2"/>
    <row r="224" x14ac:dyDescent="0.2"/>
    <row r="225" x14ac:dyDescent="0.2"/>
    <row r="226" x14ac:dyDescent="0.2"/>
    <row r="227" x14ac:dyDescent="0.2"/>
    <row r="228" x14ac:dyDescent="0.2"/>
    <row r="229" x14ac:dyDescent="0.2"/>
    <row r="230" x14ac:dyDescent="0.2"/>
    <row r="231" x14ac:dyDescent="0.2"/>
    <row r="232" x14ac:dyDescent="0.2"/>
    <row r="233" x14ac:dyDescent="0.2"/>
    <row r="234" x14ac:dyDescent="0.2"/>
    <row r="235" x14ac:dyDescent="0.2"/>
    <row r="236" x14ac:dyDescent="0.2"/>
    <row r="237" x14ac:dyDescent="0.2"/>
    <row r="238" x14ac:dyDescent="0.2"/>
    <row r="239" x14ac:dyDescent="0.2"/>
    <row r="240" x14ac:dyDescent="0.2"/>
    <row r="241" x14ac:dyDescent="0.2"/>
    <row r="242" x14ac:dyDescent="0.2"/>
    <row r="243" x14ac:dyDescent="0.2"/>
    <row r="244" x14ac:dyDescent="0.2"/>
    <row r="245" x14ac:dyDescent="0.2"/>
    <row r="246" x14ac:dyDescent="0.2"/>
    <row r="247" x14ac:dyDescent="0.2"/>
    <row r="248" x14ac:dyDescent="0.2"/>
    <row r="249" x14ac:dyDescent="0.2"/>
    <row r="250" x14ac:dyDescent="0.2"/>
    <row r="251" x14ac:dyDescent="0.2"/>
    <row r="252" x14ac:dyDescent="0.2"/>
    <row r="253" x14ac:dyDescent="0.2"/>
    <row r="254" x14ac:dyDescent="0.2"/>
    <row r="255" x14ac:dyDescent="0.2"/>
    <row r="256" x14ac:dyDescent="0.2"/>
    <row r="257" x14ac:dyDescent="0.2"/>
    <row r="258" x14ac:dyDescent="0.2"/>
    <row r="259" x14ac:dyDescent="0.2"/>
    <row r="260" x14ac:dyDescent="0.2"/>
    <row r="261" x14ac:dyDescent="0.2"/>
    <row r="262" x14ac:dyDescent="0.2"/>
    <row r="263" x14ac:dyDescent="0.2"/>
    <row r="264" x14ac:dyDescent="0.2"/>
    <row r="265" x14ac:dyDescent="0.2"/>
    <row r="266" x14ac:dyDescent="0.2"/>
    <row r="267" x14ac:dyDescent="0.2"/>
    <row r="268" x14ac:dyDescent="0.2"/>
    <row r="269" x14ac:dyDescent="0.2"/>
    <row r="270" x14ac:dyDescent="0.2"/>
    <row r="271" x14ac:dyDescent="0.2"/>
    <row r="272" x14ac:dyDescent="0.2"/>
    <row r="273" x14ac:dyDescent="0.2"/>
    <row r="274" x14ac:dyDescent="0.2"/>
    <row r="275" x14ac:dyDescent="0.2"/>
    <row r="276" x14ac:dyDescent="0.2"/>
    <row r="277" x14ac:dyDescent="0.2"/>
    <row r="278" x14ac:dyDescent="0.2"/>
    <row r="279" x14ac:dyDescent="0.2"/>
    <row r="280" x14ac:dyDescent="0.2"/>
    <row r="281" x14ac:dyDescent="0.2"/>
    <row r="282" x14ac:dyDescent="0.2"/>
    <row r="283" x14ac:dyDescent="0.2"/>
    <row r="284" x14ac:dyDescent="0.2"/>
    <row r="285" x14ac:dyDescent="0.2"/>
    <row r="286" x14ac:dyDescent="0.2"/>
    <row r="287" x14ac:dyDescent="0.2"/>
    <row r="288" x14ac:dyDescent="0.2"/>
    <row r="289" x14ac:dyDescent="0.2"/>
    <row r="290" x14ac:dyDescent="0.2"/>
    <row r="291" x14ac:dyDescent="0.2"/>
    <row r="292" x14ac:dyDescent="0.2"/>
    <row r="293" x14ac:dyDescent="0.2"/>
    <row r="294" x14ac:dyDescent="0.2"/>
    <row r="295" x14ac:dyDescent="0.2"/>
    <row r="296" x14ac:dyDescent="0.2"/>
    <row r="297" x14ac:dyDescent="0.2"/>
    <row r="298" x14ac:dyDescent="0.2"/>
    <row r="299" x14ac:dyDescent="0.2"/>
    <row r="300" x14ac:dyDescent="0.2"/>
    <row r="301" x14ac:dyDescent="0.2"/>
    <row r="302" x14ac:dyDescent="0.2"/>
    <row r="303" x14ac:dyDescent="0.2"/>
    <row r="304" x14ac:dyDescent="0.2"/>
    <row r="305" x14ac:dyDescent="0.2"/>
    <row r="306" x14ac:dyDescent="0.2"/>
    <row r="307" x14ac:dyDescent="0.2"/>
    <row r="308" x14ac:dyDescent="0.2"/>
    <row r="309" x14ac:dyDescent="0.2"/>
    <row r="310" x14ac:dyDescent="0.2"/>
    <row r="311" x14ac:dyDescent="0.2"/>
    <row r="312" x14ac:dyDescent="0.2"/>
    <row r="313" x14ac:dyDescent="0.2"/>
    <row r="314" x14ac:dyDescent="0.2"/>
    <row r="315" x14ac:dyDescent="0.2"/>
    <row r="316" x14ac:dyDescent="0.2"/>
    <row r="317" x14ac:dyDescent="0.2"/>
    <row r="318" x14ac:dyDescent="0.2"/>
    <row r="319" x14ac:dyDescent="0.2"/>
    <row r="320" x14ac:dyDescent="0.2"/>
    <row r="321" x14ac:dyDescent="0.2"/>
    <row r="322" x14ac:dyDescent="0.2"/>
    <row r="323" x14ac:dyDescent="0.2"/>
    <row r="324" x14ac:dyDescent="0.2"/>
    <row r="325" x14ac:dyDescent="0.2"/>
    <row r="326" x14ac:dyDescent="0.2"/>
    <row r="327" x14ac:dyDescent="0.2"/>
    <row r="328" x14ac:dyDescent="0.2"/>
    <row r="329" x14ac:dyDescent="0.2"/>
    <row r="330" x14ac:dyDescent="0.2"/>
    <row r="331" x14ac:dyDescent="0.2"/>
    <row r="332" x14ac:dyDescent="0.2"/>
    <row r="333" x14ac:dyDescent="0.2"/>
    <row r="334" x14ac:dyDescent="0.2"/>
    <row r="335" x14ac:dyDescent="0.2"/>
    <row r="336" x14ac:dyDescent="0.2"/>
    <row r="337" x14ac:dyDescent="0.2"/>
    <row r="338" x14ac:dyDescent="0.2"/>
    <row r="339" x14ac:dyDescent="0.2"/>
    <row r="340" x14ac:dyDescent="0.2"/>
    <row r="341" x14ac:dyDescent="0.2"/>
    <row r="342" x14ac:dyDescent="0.2"/>
    <row r="343" x14ac:dyDescent="0.2"/>
    <row r="344" x14ac:dyDescent="0.2"/>
    <row r="345" x14ac:dyDescent="0.2"/>
    <row r="346" x14ac:dyDescent="0.2"/>
    <row r="347" x14ac:dyDescent="0.2"/>
    <row r="348" x14ac:dyDescent="0.2"/>
    <row r="349" x14ac:dyDescent="0.2"/>
    <row r="350" x14ac:dyDescent="0.2"/>
    <row r="351" x14ac:dyDescent="0.2"/>
    <row r="352" x14ac:dyDescent="0.2"/>
    <row r="353" x14ac:dyDescent="0.2"/>
    <row r="354" x14ac:dyDescent="0.2"/>
    <row r="355" x14ac:dyDescent="0.2"/>
    <row r="356" x14ac:dyDescent="0.2"/>
    <row r="357" x14ac:dyDescent="0.2"/>
    <row r="358" x14ac:dyDescent="0.2"/>
    <row r="359" x14ac:dyDescent="0.2"/>
    <row r="360" x14ac:dyDescent="0.2"/>
    <row r="361" x14ac:dyDescent="0.2"/>
    <row r="362" x14ac:dyDescent="0.2"/>
    <row r="363" x14ac:dyDescent="0.2"/>
    <row r="364" x14ac:dyDescent="0.2"/>
    <row r="365" x14ac:dyDescent="0.2"/>
    <row r="366" x14ac:dyDescent="0.2"/>
    <row r="367" x14ac:dyDescent="0.2"/>
    <row r="368" x14ac:dyDescent="0.2"/>
    <row r="369" x14ac:dyDescent="0.2"/>
    <row r="370" x14ac:dyDescent="0.2"/>
    <row r="371" x14ac:dyDescent="0.2"/>
    <row r="372" x14ac:dyDescent="0.2"/>
    <row r="373" x14ac:dyDescent="0.2"/>
    <row r="374" x14ac:dyDescent="0.2"/>
    <row r="375" x14ac:dyDescent="0.2"/>
    <row r="376" x14ac:dyDescent="0.2"/>
    <row r="377" x14ac:dyDescent="0.2"/>
    <row r="378" x14ac:dyDescent="0.2"/>
    <row r="379" x14ac:dyDescent="0.2"/>
    <row r="380" x14ac:dyDescent="0.2"/>
    <row r="381" x14ac:dyDescent="0.2"/>
    <row r="382" x14ac:dyDescent="0.2"/>
    <row r="383" x14ac:dyDescent="0.2"/>
    <row r="384" x14ac:dyDescent="0.2"/>
    <row r="385" x14ac:dyDescent="0.2"/>
    <row r="386" x14ac:dyDescent="0.2"/>
    <row r="387" x14ac:dyDescent="0.2"/>
    <row r="388" x14ac:dyDescent="0.2"/>
    <row r="389" x14ac:dyDescent="0.2"/>
    <row r="390" x14ac:dyDescent="0.2"/>
    <row r="391" x14ac:dyDescent="0.2"/>
    <row r="392" x14ac:dyDescent="0.2"/>
    <row r="393" x14ac:dyDescent="0.2"/>
    <row r="394" x14ac:dyDescent="0.2"/>
    <row r="395" x14ac:dyDescent="0.2"/>
    <row r="396" x14ac:dyDescent="0.2"/>
    <row r="397" x14ac:dyDescent="0.2"/>
    <row r="398" x14ac:dyDescent="0.2"/>
    <row r="399" x14ac:dyDescent="0.2"/>
    <row r="400" x14ac:dyDescent="0.2"/>
    <row r="401" x14ac:dyDescent="0.2"/>
    <row r="402" x14ac:dyDescent="0.2"/>
    <row r="403" x14ac:dyDescent="0.2"/>
    <row r="404" x14ac:dyDescent="0.2"/>
    <row r="405" x14ac:dyDescent="0.2"/>
    <row r="406" x14ac:dyDescent="0.2"/>
    <row r="407" x14ac:dyDescent="0.2"/>
    <row r="408" x14ac:dyDescent="0.2"/>
    <row r="409" x14ac:dyDescent="0.2"/>
    <row r="410" x14ac:dyDescent="0.2"/>
    <row r="411" x14ac:dyDescent="0.2"/>
    <row r="412" x14ac:dyDescent="0.2"/>
    <row r="413" x14ac:dyDescent="0.2"/>
    <row r="414" x14ac:dyDescent="0.2"/>
    <row r="415" x14ac:dyDescent="0.2"/>
    <row r="416" x14ac:dyDescent="0.2"/>
    <row r="417" x14ac:dyDescent="0.2"/>
    <row r="418" x14ac:dyDescent="0.2"/>
    <row r="419" x14ac:dyDescent="0.2"/>
    <row r="420" x14ac:dyDescent="0.2"/>
    <row r="421" x14ac:dyDescent="0.2"/>
    <row r="422" x14ac:dyDescent="0.2"/>
    <row r="423" x14ac:dyDescent="0.2"/>
    <row r="424" x14ac:dyDescent="0.2"/>
    <row r="425" x14ac:dyDescent="0.2"/>
    <row r="426" x14ac:dyDescent="0.2"/>
    <row r="427" x14ac:dyDescent="0.2"/>
    <row r="428" x14ac:dyDescent="0.2"/>
    <row r="429" x14ac:dyDescent="0.2"/>
    <row r="430" x14ac:dyDescent="0.2"/>
    <row r="431" x14ac:dyDescent="0.2"/>
    <row r="432" x14ac:dyDescent="0.2"/>
    <row r="433" x14ac:dyDescent="0.2"/>
    <row r="434" x14ac:dyDescent="0.2"/>
    <row r="435" x14ac:dyDescent="0.2"/>
    <row r="436" x14ac:dyDescent="0.2"/>
    <row r="437" x14ac:dyDescent="0.2"/>
    <row r="438" x14ac:dyDescent="0.2"/>
    <row r="439" x14ac:dyDescent="0.2"/>
    <row r="440" x14ac:dyDescent="0.2"/>
    <row r="441" x14ac:dyDescent="0.2"/>
    <row r="442" x14ac:dyDescent="0.2"/>
    <row r="443" x14ac:dyDescent="0.2"/>
    <row r="444" x14ac:dyDescent="0.2"/>
    <row r="445" x14ac:dyDescent="0.2"/>
    <row r="446" x14ac:dyDescent="0.2"/>
    <row r="447" x14ac:dyDescent="0.2"/>
    <row r="448" x14ac:dyDescent="0.2"/>
    <row r="449" x14ac:dyDescent="0.2"/>
    <row r="450" x14ac:dyDescent="0.2"/>
    <row r="451" x14ac:dyDescent="0.2"/>
    <row r="452" x14ac:dyDescent="0.2"/>
    <row r="453" x14ac:dyDescent="0.2"/>
    <row r="454" x14ac:dyDescent="0.2"/>
    <row r="455" x14ac:dyDescent="0.2"/>
    <row r="456" x14ac:dyDescent="0.2"/>
    <row r="457" x14ac:dyDescent="0.2"/>
    <row r="458" x14ac:dyDescent="0.2"/>
    <row r="459" x14ac:dyDescent="0.2"/>
    <row r="460" x14ac:dyDescent="0.2"/>
    <row r="461" x14ac:dyDescent="0.2"/>
    <row r="462" x14ac:dyDescent="0.2"/>
    <row r="463" x14ac:dyDescent="0.2"/>
    <row r="464" x14ac:dyDescent="0.2"/>
    <row r="465" x14ac:dyDescent="0.2"/>
    <row r="466" x14ac:dyDescent="0.2"/>
    <row r="467" x14ac:dyDescent="0.2"/>
    <row r="468" x14ac:dyDescent="0.2"/>
    <row r="469" x14ac:dyDescent="0.2"/>
    <row r="470" x14ac:dyDescent="0.2"/>
    <row r="471" x14ac:dyDescent="0.2"/>
    <row r="472" x14ac:dyDescent="0.2"/>
    <row r="473" x14ac:dyDescent="0.2"/>
    <row r="474" x14ac:dyDescent="0.2"/>
    <row r="475" x14ac:dyDescent="0.2"/>
    <row r="476" x14ac:dyDescent="0.2"/>
    <row r="477" x14ac:dyDescent="0.2"/>
    <row r="478" x14ac:dyDescent="0.2"/>
    <row r="479" x14ac:dyDescent="0.2"/>
    <row r="480" x14ac:dyDescent="0.2"/>
    <row r="481" x14ac:dyDescent="0.2"/>
    <row r="482" x14ac:dyDescent="0.2"/>
    <row r="483" x14ac:dyDescent="0.2"/>
    <row r="484" x14ac:dyDescent="0.2"/>
    <row r="485" x14ac:dyDescent="0.2"/>
    <row r="486" x14ac:dyDescent="0.2"/>
    <row r="487" x14ac:dyDescent="0.2"/>
    <row r="488" x14ac:dyDescent="0.2"/>
    <row r="489" x14ac:dyDescent="0.2"/>
    <row r="490" x14ac:dyDescent="0.2"/>
    <row r="491" x14ac:dyDescent="0.2"/>
    <row r="492" x14ac:dyDescent="0.2"/>
    <row r="493" x14ac:dyDescent="0.2"/>
    <row r="494" x14ac:dyDescent="0.2"/>
    <row r="495" x14ac:dyDescent="0.2"/>
    <row r="496" x14ac:dyDescent="0.2"/>
    <row r="497" x14ac:dyDescent="0.2"/>
    <row r="498" x14ac:dyDescent="0.2"/>
    <row r="499" x14ac:dyDescent="0.2"/>
    <row r="500" x14ac:dyDescent="0.2"/>
    <row r="501" x14ac:dyDescent="0.2"/>
    <row r="502" x14ac:dyDescent="0.2"/>
    <row r="503" x14ac:dyDescent="0.2"/>
    <row r="504" x14ac:dyDescent="0.2"/>
    <row r="505" x14ac:dyDescent="0.2"/>
    <row r="506" x14ac:dyDescent="0.2"/>
    <row r="507" x14ac:dyDescent="0.2"/>
    <row r="508" x14ac:dyDescent="0.2"/>
    <row r="509" x14ac:dyDescent="0.2"/>
    <row r="510" x14ac:dyDescent="0.2"/>
    <row r="511" x14ac:dyDescent="0.2"/>
    <row r="512" x14ac:dyDescent="0.2"/>
    <row r="513" x14ac:dyDescent="0.2"/>
    <row r="514" x14ac:dyDescent="0.2"/>
    <row r="515" x14ac:dyDescent="0.2"/>
    <row r="516" x14ac:dyDescent="0.2"/>
    <row r="517" x14ac:dyDescent="0.2"/>
    <row r="518" x14ac:dyDescent="0.2"/>
    <row r="519" x14ac:dyDescent="0.2"/>
    <row r="520" x14ac:dyDescent="0.2"/>
    <row r="521" x14ac:dyDescent="0.2"/>
    <row r="522" x14ac:dyDescent="0.2"/>
    <row r="523" x14ac:dyDescent="0.2"/>
    <row r="524" x14ac:dyDescent="0.2"/>
    <row r="525" x14ac:dyDescent="0.2"/>
    <row r="526" x14ac:dyDescent="0.2"/>
    <row r="527" x14ac:dyDescent="0.2"/>
    <row r="528" x14ac:dyDescent="0.2"/>
    <row r="529" x14ac:dyDescent="0.2"/>
    <row r="530" x14ac:dyDescent="0.2"/>
    <row r="531" x14ac:dyDescent="0.2"/>
    <row r="532" x14ac:dyDescent="0.2"/>
    <row r="533" x14ac:dyDescent="0.2"/>
    <row r="534" x14ac:dyDescent="0.2"/>
    <row r="535" x14ac:dyDescent="0.2"/>
    <row r="536" x14ac:dyDescent="0.2"/>
    <row r="537" x14ac:dyDescent="0.2"/>
    <row r="538" x14ac:dyDescent="0.2"/>
    <row r="539" x14ac:dyDescent="0.2"/>
    <row r="540" x14ac:dyDescent="0.2"/>
    <row r="541" x14ac:dyDescent="0.2"/>
    <row r="542" x14ac:dyDescent="0.2"/>
    <row r="543" x14ac:dyDescent="0.2"/>
    <row r="544" x14ac:dyDescent="0.2"/>
    <row r="545" x14ac:dyDescent="0.2"/>
    <row r="546" x14ac:dyDescent="0.2"/>
    <row r="547" x14ac:dyDescent="0.2"/>
    <row r="548" x14ac:dyDescent="0.2"/>
    <row r="549" x14ac:dyDescent="0.2"/>
    <row r="550" x14ac:dyDescent="0.2"/>
    <row r="551" x14ac:dyDescent="0.2"/>
    <row r="552" x14ac:dyDescent="0.2"/>
    <row r="553" x14ac:dyDescent="0.2"/>
    <row r="554" x14ac:dyDescent="0.2"/>
    <row r="555" x14ac:dyDescent="0.2"/>
    <row r="556" x14ac:dyDescent="0.2"/>
    <row r="557" x14ac:dyDescent="0.2"/>
    <row r="558" x14ac:dyDescent="0.2"/>
    <row r="559" x14ac:dyDescent="0.2"/>
    <row r="560" x14ac:dyDescent="0.2"/>
    <row r="561" x14ac:dyDescent="0.2"/>
    <row r="562" x14ac:dyDescent="0.2"/>
    <row r="563" x14ac:dyDescent="0.2"/>
    <row r="564" x14ac:dyDescent="0.2"/>
    <row r="565" x14ac:dyDescent="0.2"/>
    <row r="566" x14ac:dyDescent="0.2"/>
    <row r="567" x14ac:dyDescent="0.2"/>
    <row r="568" x14ac:dyDescent="0.2"/>
    <row r="569" x14ac:dyDescent="0.2"/>
    <row r="570" x14ac:dyDescent="0.2"/>
    <row r="571" x14ac:dyDescent="0.2"/>
    <row r="572" x14ac:dyDescent="0.2"/>
    <row r="573" x14ac:dyDescent="0.2"/>
    <row r="574" x14ac:dyDescent="0.2"/>
    <row r="575" x14ac:dyDescent="0.2"/>
    <row r="576" x14ac:dyDescent="0.2"/>
    <row r="577" x14ac:dyDescent="0.2"/>
    <row r="578" x14ac:dyDescent="0.2"/>
    <row r="579" x14ac:dyDescent="0.2"/>
    <row r="580" x14ac:dyDescent="0.2"/>
    <row r="581" x14ac:dyDescent="0.2"/>
    <row r="582" x14ac:dyDescent="0.2"/>
    <row r="583" x14ac:dyDescent="0.2"/>
    <row r="584" x14ac:dyDescent="0.2"/>
    <row r="585" x14ac:dyDescent="0.2"/>
    <row r="586" x14ac:dyDescent="0.2"/>
    <row r="587" x14ac:dyDescent="0.2"/>
    <row r="588" x14ac:dyDescent="0.2"/>
    <row r="589" x14ac:dyDescent="0.2"/>
    <row r="590" x14ac:dyDescent="0.2"/>
    <row r="591" x14ac:dyDescent="0.2"/>
    <row r="592" x14ac:dyDescent="0.2"/>
    <row r="593" x14ac:dyDescent="0.2"/>
    <row r="594" x14ac:dyDescent="0.2"/>
    <row r="595" x14ac:dyDescent="0.2"/>
    <row r="596" x14ac:dyDescent="0.2"/>
    <row r="597" x14ac:dyDescent="0.2"/>
    <row r="598" x14ac:dyDescent="0.2"/>
    <row r="599" x14ac:dyDescent="0.2"/>
    <row r="600" x14ac:dyDescent="0.2"/>
    <row r="601" x14ac:dyDescent="0.2"/>
    <row r="602" x14ac:dyDescent="0.2"/>
    <row r="603" x14ac:dyDescent="0.2"/>
    <row r="604" x14ac:dyDescent="0.2"/>
    <row r="605" x14ac:dyDescent="0.2"/>
    <row r="606" x14ac:dyDescent="0.2"/>
    <row r="607" x14ac:dyDescent="0.2"/>
    <row r="608" x14ac:dyDescent="0.2"/>
    <row r="609" x14ac:dyDescent="0.2"/>
    <row r="610" x14ac:dyDescent="0.2"/>
    <row r="611" x14ac:dyDescent="0.2"/>
    <row r="612" x14ac:dyDescent="0.2"/>
    <row r="613" x14ac:dyDescent="0.2"/>
    <row r="614" x14ac:dyDescent="0.2"/>
    <row r="615" x14ac:dyDescent="0.2"/>
    <row r="616" x14ac:dyDescent="0.2"/>
    <row r="617" x14ac:dyDescent="0.2"/>
    <row r="618" x14ac:dyDescent="0.2"/>
    <row r="619" x14ac:dyDescent="0.2"/>
    <row r="620" x14ac:dyDescent="0.2"/>
    <row r="621" x14ac:dyDescent="0.2"/>
    <row r="622" x14ac:dyDescent="0.2"/>
    <row r="623" x14ac:dyDescent="0.2"/>
    <row r="624" x14ac:dyDescent="0.2"/>
    <row r="625" x14ac:dyDescent="0.2"/>
    <row r="626" x14ac:dyDescent="0.2"/>
    <row r="627" x14ac:dyDescent="0.2"/>
    <row r="628" x14ac:dyDescent="0.2"/>
    <row r="629" x14ac:dyDescent="0.2"/>
    <row r="630" x14ac:dyDescent="0.2"/>
    <row r="631" x14ac:dyDescent="0.2"/>
    <row r="632" x14ac:dyDescent="0.2"/>
    <row r="633" x14ac:dyDescent="0.2"/>
    <row r="634" x14ac:dyDescent="0.2"/>
    <row r="635" x14ac:dyDescent="0.2"/>
    <row r="636" x14ac:dyDescent="0.2"/>
    <row r="637" x14ac:dyDescent="0.2"/>
    <row r="638" x14ac:dyDescent="0.2"/>
    <row r="639" x14ac:dyDescent="0.2"/>
    <row r="640" x14ac:dyDescent="0.2"/>
    <row r="641" x14ac:dyDescent="0.2"/>
    <row r="642" x14ac:dyDescent="0.2"/>
    <row r="643" x14ac:dyDescent="0.2"/>
    <row r="644" x14ac:dyDescent="0.2"/>
    <row r="645" x14ac:dyDescent="0.2"/>
    <row r="646" x14ac:dyDescent="0.2"/>
    <row r="647" x14ac:dyDescent="0.2"/>
    <row r="648" x14ac:dyDescent="0.2"/>
    <row r="649" x14ac:dyDescent="0.2"/>
    <row r="650" x14ac:dyDescent="0.2"/>
    <row r="651" x14ac:dyDescent="0.2"/>
    <row r="652" x14ac:dyDescent="0.2"/>
    <row r="653" x14ac:dyDescent="0.2"/>
    <row r="654" x14ac:dyDescent="0.2"/>
    <row r="655" x14ac:dyDescent="0.2"/>
    <row r="656" x14ac:dyDescent="0.2"/>
    <row r="657" x14ac:dyDescent="0.2"/>
    <row r="658" x14ac:dyDescent="0.2"/>
    <row r="659" x14ac:dyDescent="0.2"/>
    <row r="660" x14ac:dyDescent="0.2"/>
    <row r="661" x14ac:dyDescent="0.2"/>
    <row r="662" x14ac:dyDescent="0.2"/>
    <row r="663" x14ac:dyDescent="0.2"/>
    <row r="664" x14ac:dyDescent="0.2"/>
    <row r="665" x14ac:dyDescent="0.2"/>
    <row r="666" x14ac:dyDescent="0.2"/>
    <row r="667" x14ac:dyDescent="0.2"/>
    <row r="668" x14ac:dyDescent="0.2"/>
    <row r="669" x14ac:dyDescent="0.2"/>
    <row r="670" x14ac:dyDescent="0.2"/>
    <row r="671" x14ac:dyDescent="0.2"/>
    <row r="672" x14ac:dyDescent="0.2"/>
    <row r="673" x14ac:dyDescent="0.2"/>
    <row r="674" x14ac:dyDescent="0.2"/>
    <row r="675" x14ac:dyDescent="0.2"/>
    <row r="676" x14ac:dyDescent="0.2"/>
    <row r="677" x14ac:dyDescent="0.2"/>
    <row r="678" x14ac:dyDescent="0.2"/>
    <row r="679" x14ac:dyDescent="0.2"/>
    <row r="680" x14ac:dyDescent="0.2"/>
    <row r="681" x14ac:dyDescent="0.2"/>
    <row r="682" x14ac:dyDescent="0.2"/>
    <row r="683" x14ac:dyDescent="0.2"/>
    <row r="684" x14ac:dyDescent="0.2"/>
    <row r="685" x14ac:dyDescent="0.2"/>
    <row r="686" x14ac:dyDescent="0.2"/>
    <row r="687" x14ac:dyDescent="0.2"/>
    <row r="688" x14ac:dyDescent="0.2"/>
    <row r="689" x14ac:dyDescent="0.2"/>
    <row r="690" x14ac:dyDescent="0.2"/>
    <row r="691" x14ac:dyDescent="0.2"/>
    <row r="692" x14ac:dyDescent="0.2"/>
    <row r="693" x14ac:dyDescent="0.2"/>
    <row r="694" x14ac:dyDescent="0.2"/>
    <row r="695" x14ac:dyDescent="0.2"/>
    <row r="696" x14ac:dyDescent="0.2"/>
    <row r="697" x14ac:dyDescent="0.2"/>
    <row r="698" x14ac:dyDescent="0.2"/>
    <row r="699" x14ac:dyDescent="0.2"/>
    <row r="700" x14ac:dyDescent="0.2"/>
    <row r="701" x14ac:dyDescent="0.2"/>
    <row r="702" x14ac:dyDescent="0.2"/>
    <row r="703" x14ac:dyDescent="0.2"/>
    <row r="704" x14ac:dyDescent="0.2"/>
    <row r="705" x14ac:dyDescent="0.2"/>
    <row r="706" x14ac:dyDescent="0.2"/>
    <row r="707" x14ac:dyDescent="0.2"/>
    <row r="708" x14ac:dyDescent="0.2"/>
    <row r="709" x14ac:dyDescent="0.2"/>
    <row r="710" x14ac:dyDescent="0.2"/>
    <row r="711" x14ac:dyDescent="0.2"/>
    <row r="712" x14ac:dyDescent="0.2"/>
    <row r="713" x14ac:dyDescent="0.2"/>
    <row r="714" x14ac:dyDescent="0.2"/>
    <row r="715" x14ac:dyDescent="0.2"/>
    <row r="716" x14ac:dyDescent="0.2"/>
    <row r="717" x14ac:dyDescent="0.2"/>
    <row r="718" x14ac:dyDescent="0.2"/>
    <row r="719" x14ac:dyDescent="0.2"/>
    <row r="720" x14ac:dyDescent="0.2"/>
    <row r="721" x14ac:dyDescent="0.2"/>
    <row r="722" x14ac:dyDescent="0.2"/>
    <row r="723" x14ac:dyDescent="0.2"/>
    <row r="724" x14ac:dyDescent="0.2"/>
    <row r="725" x14ac:dyDescent="0.2"/>
    <row r="726" x14ac:dyDescent="0.2"/>
    <row r="727" x14ac:dyDescent="0.2"/>
    <row r="728" x14ac:dyDescent="0.2"/>
    <row r="729" x14ac:dyDescent="0.2"/>
    <row r="730" x14ac:dyDescent="0.2"/>
    <row r="731" x14ac:dyDescent="0.2"/>
    <row r="732" x14ac:dyDescent="0.2"/>
    <row r="733" x14ac:dyDescent="0.2"/>
    <row r="734" x14ac:dyDescent="0.2"/>
    <row r="735" x14ac:dyDescent="0.2"/>
    <row r="736" x14ac:dyDescent="0.2"/>
    <row r="737" x14ac:dyDescent="0.2"/>
    <row r="738" x14ac:dyDescent="0.2"/>
    <row r="739" x14ac:dyDescent="0.2"/>
    <row r="740" x14ac:dyDescent="0.2"/>
    <row r="741" x14ac:dyDescent="0.2"/>
    <row r="742" x14ac:dyDescent="0.2"/>
    <row r="743" x14ac:dyDescent="0.2"/>
    <row r="744" x14ac:dyDescent="0.2"/>
    <row r="745" x14ac:dyDescent="0.2"/>
    <row r="746" x14ac:dyDescent="0.2"/>
    <row r="747" x14ac:dyDescent="0.2"/>
    <row r="748" x14ac:dyDescent="0.2"/>
    <row r="749" x14ac:dyDescent="0.2"/>
    <row r="750" x14ac:dyDescent="0.2"/>
    <row r="751" x14ac:dyDescent="0.2"/>
    <row r="752" x14ac:dyDescent="0.2"/>
    <row r="753" x14ac:dyDescent="0.2"/>
    <row r="754" x14ac:dyDescent="0.2"/>
    <row r="755" x14ac:dyDescent="0.2"/>
    <row r="756" x14ac:dyDescent="0.2"/>
    <row r="757" x14ac:dyDescent="0.2"/>
    <row r="758" x14ac:dyDescent="0.2"/>
    <row r="759" x14ac:dyDescent="0.2"/>
    <row r="760" x14ac:dyDescent="0.2"/>
    <row r="761" x14ac:dyDescent="0.2"/>
    <row r="762" x14ac:dyDescent="0.2"/>
    <row r="763" x14ac:dyDescent="0.2"/>
    <row r="764" x14ac:dyDescent="0.2"/>
    <row r="765" x14ac:dyDescent="0.2"/>
    <row r="766" x14ac:dyDescent="0.2"/>
    <row r="767" x14ac:dyDescent="0.2"/>
    <row r="768" x14ac:dyDescent="0.2"/>
    <row r="769" x14ac:dyDescent="0.2"/>
    <row r="770" x14ac:dyDescent="0.2"/>
    <row r="771" x14ac:dyDescent="0.2"/>
    <row r="772" x14ac:dyDescent="0.2"/>
    <row r="773" x14ac:dyDescent="0.2"/>
    <row r="774" x14ac:dyDescent="0.2"/>
    <row r="775" x14ac:dyDescent="0.2"/>
    <row r="776" x14ac:dyDescent="0.2"/>
    <row r="777" x14ac:dyDescent="0.2"/>
    <row r="778" x14ac:dyDescent="0.2"/>
    <row r="779" x14ac:dyDescent="0.2"/>
    <row r="780" x14ac:dyDescent="0.2"/>
    <row r="781" x14ac:dyDescent="0.2"/>
    <row r="782" x14ac:dyDescent="0.2"/>
    <row r="783" x14ac:dyDescent="0.2"/>
    <row r="784" x14ac:dyDescent="0.2"/>
    <row r="785" x14ac:dyDescent="0.2"/>
    <row r="786" x14ac:dyDescent="0.2"/>
    <row r="787" x14ac:dyDescent="0.2"/>
    <row r="788" x14ac:dyDescent="0.2"/>
    <row r="789" x14ac:dyDescent="0.2"/>
    <row r="790" x14ac:dyDescent="0.2"/>
    <row r="791" x14ac:dyDescent="0.2"/>
    <row r="792" x14ac:dyDescent="0.2"/>
    <row r="793" x14ac:dyDescent="0.2"/>
    <row r="794" x14ac:dyDescent="0.2"/>
    <row r="795" x14ac:dyDescent="0.2"/>
    <row r="796" x14ac:dyDescent="0.2"/>
    <row r="797" x14ac:dyDescent="0.2"/>
    <row r="798" x14ac:dyDescent="0.2"/>
    <row r="799" x14ac:dyDescent="0.2"/>
    <row r="800" x14ac:dyDescent="0.2"/>
    <row r="801" x14ac:dyDescent="0.2"/>
    <row r="802" x14ac:dyDescent="0.2"/>
    <row r="803" x14ac:dyDescent="0.2"/>
    <row r="804" x14ac:dyDescent="0.2"/>
    <row r="805" x14ac:dyDescent="0.2"/>
    <row r="806" x14ac:dyDescent="0.2"/>
    <row r="807" x14ac:dyDescent="0.2"/>
    <row r="808" x14ac:dyDescent="0.2"/>
    <row r="809" x14ac:dyDescent="0.2"/>
    <row r="810" x14ac:dyDescent="0.2"/>
    <row r="811" x14ac:dyDescent="0.2"/>
    <row r="812" x14ac:dyDescent="0.2"/>
    <row r="813" x14ac:dyDescent="0.2"/>
    <row r="814" x14ac:dyDescent="0.2"/>
    <row r="815" x14ac:dyDescent="0.2"/>
    <row r="816" x14ac:dyDescent="0.2"/>
    <row r="817" x14ac:dyDescent="0.2"/>
    <row r="818" x14ac:dyDescent="0.2"/>
    <row r="819" x14ac:dyDescent="0.2"/>
    <row r="820" x14ac:dyDescent="0.2"/>
    <row r="821" x14ac:dyDescent="0.2"/>
    <row r="822" x14ac:dyDescent="0.2"/>
    <row r="823" x14ac:dyDescent="0.2"/>
    <row r="824" x14ac:dyDescent="0.2"/>
    <row r="825" x14ac:dyDescent="0.2"/>
    <row r="826" x14ac:dyDescent="0.2"/>
    <row r="827" x14ac:dyDescent="0.2"/>
    <row r="828" x14ac:dyDescent="0.2"/>
    <row r="829" x14ac:dyDescent="0.2"/>
    <row r="830" x14ac:dyDescent="0.2"/>
    <row r="831" x14ac:dyDescent="0.2"/>
    <row r="832" x14ac:dyDescent="0.2"/>
    <row r="833" x14ac:dyDescent="0.2"/>
    <row r="834" x14ac:dyDescent="0.2"/>
    <row r="835" x14ac:dyDescent="0.2"/>
    <row r="836" x14ac:dyDescent="0.2"/>
    <row r="837" x14ac:dyDescent="0.2"/>
    <row r="838" x14ac:dyDescent="0.2"/>
    <row r="839" x14ac:dyDescent="0.2"/>
    <row r="840" x14ac:dyDescent="0.2"/>
    <row r="841" x14ac:dyDescent="0.2"/>
    <row r="842" x14ac:dyDescent="0.2"/>
    <row r="843" x14ac:dyDescent="0.2"/>
    <row r="844" x14ac:dyDescent="0.2"/>
    <row r="845" x14ac:dyDescent="0.2"/>
    <row r="846" x14ac:dyDescent="0.2"/>
    <row r="847" x14ac:dyDescent="0.2"/>
    <row r="848" x14ac:dyDescent="0.2"/>
    <row r="849" x14ac:dyDescent="0.2"/>
    <row r="850" x14ac:dyDescent="0.2"/>
    <row r="851" x14ac:dyDescent="0.2"/>
    <row r="852" x14ac:dyDescent="0.2"/>
    <row r="853" x14ac:dyDescent="0.2"/>
    <row r="854" x14ac:dyDescent="0.2"/>
    <row r="855" x14ac:dyDescent="0.2"/>
    <row r="856" x14ac:dyDescent="0.2"/>
    <row r="857" x14ac:dyDescent="0.2"/>
    <row r="858" x14ac:dyDescent="0.2"/>
    <row r="859" x14ac:dyDescent="0.2"/>
    <row r="860" x14ac:dyDescent="0.2"/>
    <row r="861" x14ac:dyDescent="0.2"/>
    <row r="862" x14ac:dyDescent="0.2"/>
    <row r="863" x14ac:dyDescent="0.2"/>
    <row r="864" x14ac:dyDescent="0.2"/>
    <row r="865" x14ac:dyDescent="0.2"/>
    <row r="866" x14ac:dyDescent="0.2"/>
    <row r="867" x14ac:dyDescent="0.2"/>
    <row r="868" x14ac:dyDescent="0.2"/>
    <row r="869" x14ac:dyDescent="0.2"/>
    <row r="870" x14ac:dyDescent="0.2"/>
    <row r="871" x14ac:dyDescent="0.2"/>
    <row r="872" x14ac:dyDescent="0.2"/>
    <row r="873" x14ac:dyDescent="0.2"/>
    <row r="874" x14ac:dyDescent="0.2"/>
    <row r="875" x14ac:dyDescent="0.2"/>
    <row r="876" x14ac:dyDescent="0.2"/>
    <row r="877" x14ac:dyDescent="0.2"/>
    <row r="878" x14ac:dyDescent="0.2"/>
    <row r="879" x14ac:dyDescent="0.2"/>
    <row r="880" x14ac:dyDescent="0.2"/>
    <row r="881" x14ac:dyDescent="0.2"/>
    <row r="882" x14ac:dyDescent="0.2"/>
    <row r="883" x14ac:dyDescent="0.2"/>
    <row r="884" x14ac:dyDescent="0.2"/>
    <row r="885" x14ac:dyDescent="0.2"/>
    <row r="886" x14ac:dyDescent="0.2"/>
    <row r="887" x14ac:dyDescent="0.2"/>
    <row r="888" x14ac:dyDescent="0.2"/>
    <row r="889" x14ac:dyDescent="0.2"/>
    <row r="890" x14ac:dyDescent="0.2"/>
    <row r="891" x14ac:dyDescent="0.2"/>
    <row r="892" x14ac:dyDescent="0.2"/>
    <row r="893" x14ac:dyDescent="0.2"/>
    <row r="894" x14ac:dyDescent="0.2"/>
    <row r="895" x14ac:dyDescent="0.2"/>
    <row r="896" x14ac:dyDescent="0.2"/>
    <row r="897" x14ac:dyDescent="0.2"/>
    <row r="898" x14ac:dyDescent="0.2"/>
    <row r="899" x14ac:dyDescent="0.2"/>
    <row r="900" x14ac:dyDescent="0.2"/>
    <row r="901" x14ac:dyDescent="0.2"/>
    <row r="902" x14ac:dyDescent="0.2"/>
    <row r="903" x14ac:dyDescent="0.2"/>
    <row r="904" x14ac:dyDescent="0.2"/>
    <row r="905" x14ac:dyDescent="0.2"/>
    <row r="906" x14ac:dyDescent="0.2"/>
    <row r="907" x14ac:dyDescent="0.2"/>
    <row r="908" x14ac:dyDescent="0.2"/>
    <row r="909" x14ac:dyDescent="0.2"/>
    <row r="910" x14ac:dyDescent="0.2"/>
    <row r="911" x14ac:dyDescent="0.2"/>
    <row r="912" x14ac:dyDescent="0.2"/>
    <row r="913" x14ac:dyDescent="0.2"/>
    <row r="914" x14ac:dyDescent="0.2"/>
    <row r="915" x14ac:dyDescent="0.2"/>
    <row r="916" x14ac:dyDescent="0.2"/>
    <row r="917" x14ac:dyDescent="0.2"/>
    <row r="918" x14ac:dyDescent="0.2"/>
    <row r="919" x14ac:dyDescent="0.2"/>
    <row r="920" x14ac:dyDescent="0.2"/>
    <row r="921" x14ac:dyDescent="0.2"/>
    <row r="922" x14ac:dyDescent="0.2"/>
    <row r="923" x14ac:dyDescent="0.2"/>
    <row r="924" x14ac:dyDescent="0.2"/>
    <row r="925" x14ac:dyDescent="0.2"/>
    <row r="926" x14ac:dyDescent="0.2"/>
    <row r="927" x14ac:dyDescent="0.2"/>
    <row r="928" x14ac:dyDescent="0.2"/>
    <row r="929" x14ac:dyDescent="0.2"/>
    <row r="930" x14ac:dyDescent="0.2"/>
    <row r="931" x14ac:dyDescent="0.2"/>
    <row r="932" x14ac:dyDescent="0.2"/>
    <row r="933" x14ac:dyDescent="0.2"/>
    <row r="934" x14ac:dyDescent="0.2"/>
    <row r="935" x14ac:dyDescent="0.2"/>
    <row r="936" x14ac:dyDescent="0.2"/>
    <row r="937" x14ac:dyDescent="0.2"/>
    <row r="938" x14ac:dyDescent="0.2"/>
    <row r="939" x14ac:dyDescent="0.2"/>
    <row r="940" x14ac:dyDescent="0.2"/>
    <row r="941" x14ac:dyDescent="0.2"/>
    <row r="942" x14ac:dyDescent="0.2"/>
    <row r="943" x14ac:dyDescent="0.2"/>
    <row r="944" x14ac:dyDescent="0.2"/>
    <row r="945" x14ac:dyDescent="0.2"/>
    <row r="946" x14ac:dyDescent="0.2"/>
    <row r="947" x14ac:dyDescent="0.2"/>
    <row r="948" x14ac:dyDescent="0.2"/>
    <row r="949" x14ac:dyDescent="0.2"/>
    <row r="950" x14ac:dyDescent="0.2"/>
    <row r="951" x14ac:dyDescent="0.2"/>
    <row r="952" x14ac:dyDescent="0.2"/>
    <row r="953" x14ac:dyDescent="0.2"/>
    <row r="954" x14ac:dyDescent="0.2"/>
    <row r="955" x14ac:dyDescent="0.2"/>
    <row r="956" x14ac:dyDescent="0.2"/>
    <row r="957" x14ac:dyDescent="0.2"/>
    <row r="958" x14ac:dyDescent="0.2"/>
    <row r="959" x14ac:dyDescent="0.2"/>
    <row r="960" x14ac:dyDescent="0.2"/>
    <row r="961" x14ac:dyDescent="0.2"/>
    <row r="962" x14ac:dyDescent="0.2"/>
    <row r="963" x14ac:dyDescent="0.2"/>
    <row r="964" x14ac:dyDescent="0.2"/>
    <row r="965" x14ac:dyDescent="0.2"/>
    <row r="966" x14ac:dyDescent="0.2"/>
    <row r="967" x14ac:dyDescent="0.2"/>
    <row r="968" x14ac:dyDescent="0.2"/>
    <row r="969" x14ac:dyDescent="0.2"/>
    <row r="970" x14ac:dyDescent="0.2"/>
    <row r="971" x14ac:dyDescent="0.2"/>
    <row r="972" x14ac:dyDescent="0.2"/>
    <row r="973" x14ac:dyDescent="0.2"/>
    <row r="974" x14ac:dyDescent="0.2"/>
    <row r="975" x14ac:dyDescent="0.2"/>
    <row r="976" x14ac:dyDescent="0.2"/>
    <row r="977" x14ac:dyDescent="0.2"/>
    <row r="978" x14ac:dyDescent="0.2"/>
    <row r="979" x14ac:dyDescent="0.2"/>
    <row r="980" x14ac:dyDescent="0.2"/>
    <row r="981" x14ac:dyDescent="0.2"/>
    <row r="982" x14ac:dyDescent="0.2"/>
    <row r="983" x14ac:dyDescent="0.2"/>
    <row r="984" x14ac:dyDescent="0.2"/>
    <row r="985" x14ac:dyDescent="0.2"/>
    <row r="986" x14ac:dyDescent="0.2"/>
    <row r="987" x14ac:dyDescent="0.2"/>
    <row r="988" x14ac:dyDescent="0.2"/>
    <row r="989" x14ac:dyDescent="0.2"/>
    <row r="990" x14ac:dyDescent="0.2"/>
    <row r="991" x14ac:dyDescent="0.2"/>
    <row r="992" x14ac:dyDescent="0.2"/>
    <row r="993" x14ac:dyDescent="0.2"/>
    <row r="994" x14ac:dyDescent="0.2"/>
    <row r="995" x14ac:dyDescent="0.2"/>
    <row r="996" x14ac:dyDescent="0.2"/>
    <row r="997" x14ac:dyDescent="0.2"/>
    <row r="998" x14ac:dyDescent="0.2"/>
    <row r="999" x14ac:dyDescent="0.2"/>
    <row r="1000" x14ac:dyDescent="0.2"/>
    <row r="1001" x14ac:dyDescent="0.2"/>
    <row r="1002" x14ac:dyDescent="0.2"/>
    <row r="1003" x14ac:dyDescent="0.2"/>
    <row r="1004" x14ac:dyDescent="0.2"/>
    <row r="1005" x14ac:dyDescent="0.2"/>
    <row r="1006" x14ac:dyDescent="0.2"/>
    <row r="1007" x14ac:dyDescent="0.2"/>
    <row r="1008" x14ac:dyDescent="0.2"/>
    <row r="1009" x14ac:dyDescent="0.2"/>
    <row r="1010" x14ac:dyDescent="0.2"/>
    <row r="1011" x14ac:dyDescent="0.2"/>
    <row r="1012" x14ac:dyDescent="0.2"/>
    <row r="1013" x14ac:dyDescent="0.2"/>
    <row r="1014" x14ac:dyDescent="0.2"/>
    <row r="1015" x14ac:dyDescent="0.2"/>
    <row r="1016" x14ac:dyDescent="0.2"/>
    <row r="1017" x14ac:dyDescent="0.2"/>
    <row r="1018" x14ac:dyDescent="0.2"/>
    <row r="1019" x14ac:dyDescent="0.2"/>
    <row r="1020" x14ac:dyDescent="0.2"/>
    <row r="1021" x14ac:dyDescent="0.2"/>
    <row r="1022" x14ac:dyDescent="0.2"/>
    <row r="1023" x14ac:dyDescent="0.2"/>
    <row r="1024" x14ac:dyDescent="0.2"/>
    <row r="1025" x14ac:dyDescent="0.2"/>
    <row r="1026" x14ac:dyDescent="0.2"/>
    <row r="1027" x14ac:dyDescent="0.2"/>
    <row r="1028" x14ac:dyDescent="0.2"/>
    <row r="1029" x14ac:dyDescent="0.2"/>
    <row r="1030" x14ac:dyDescent="0.2"/>
    <row r="1031" x14ac:dyDescent="0.2"/>
    <row r="1032" x14ac:dyDescent="0.2"/>
    <row r="1033" x14ac:dyDescent="0.2"/>
    <row r="1034" x14ac:dyDescent="0.2"/>
    <row r="1035" x14ac:dyDescent="0.2"/>
    <row r="1036" x14ac:dyDescent="0.2"/>
    <row r="1037" x14ac:dyDescent="0.2"/>
    <row r="1038" x14ac:dyDescent="0.2"/>
    <row r="1039" x14ac:dyDescent="0.2"/>
    <row r="1040" x14ac:dyDescent="0.2"/>
    <row r="1041" x14ac:dyDescent="0.2"/>
    <row r="1042" x14ac:dyDescent="0.2"/>
    <row r="1043" x14ac:dyDescent="0.2"/>
    <row r="1044" x14ac:dyDescent="0.2"/>
    <row r="1045" x14ac:dyDescent="0.2"/>
    <row r="1046" x14ac:dyDescent="0.2"/>
    <row r="1047" x14ac:dyDescent="0.2"/>
    <row r="1048" x14ac:dyDescent="0.2"/>
    <row r="1049" x14ac:dyDescent="0.2"/>
    <row r="1050" x14ac:dyDescent="0.2"/>
    <row r="1051" x14ac:dyDescent="0.2"/>
    <row r="1052" x14ac:dyDescent="0.2"/>
    <row r="1053" x14ac:dyDescent="0.2"/>
    <row r="1054" x14ac:dyDescent="0.2"/>
    <row r="1055" x14ac:dyDescent="0.2"/>
    <row r="1056" x14ac:dyDescent="0.2"/>
    <row r="1057" x14ac:dyDescent="0.2"/>
    <row r="1058" x14ac:dyDescent="0.2"/>
    <row r="1059" x14ac:dyDescent="0.2"/>
    <row r="1060" x14ac:dyDescent="0.2"/>
    <row r="1061" x14ac:dyDescent="0.2"/>
    <row r="1062" x14ac:dyDescent="0.2"/>
    <row r="1063" x14ac:dyDescent="0.2"/>
    <row r="1064" x14ac:dyDescent="0.2"/>
    <row r="1065" x14ac:dyDescent="0.2"/>
    <row r="1066" x14ac:dyDescent="0.2"/>
    <row r="1067" x14ac:dyDescent="0.2"/>
    <row r="1068" x14ac:dyDescent="0.2"/>
    <row r="1069" x14ac:dyDescent="0.2"/>
    <row r="1070" x14ac:dyDescent="0.2"/>
    <row r="1071" x14ac:dyDescent="0.2"/>
    <row r="1072" x14ac:dyDescent="0.2"/>
    <row r="1073" x14ac:dyDescent="0.2"/>
    <row r="1074" x14ac:dyDescent="0.2"/>
    <row r="1075" x14ac:dyDescent="0.2"/>
    <row r="1076" x14ac:dyDescent="0.2"/>
    <row r="1077" x14ac:dyDescent="0.2"/>
    <row r="1078" x14ac:dyDescent="0.2"/>
    <row r="1079" x14ac:dyDescent="0.2"/>
    <row r="1080" x14ac:dyDescent="0.2"/>
    <row r="1081" x14ac:dyDescent="0.2"/>
    <row r="1082" x14ac:dyDescent="0.2"/>
    <row r="1083" x14ac:dyDescent="0.2"/>
    <row r="1084" x14ac:dyDescent="0.2"/>
    <row r="1085" x14ac:dyDescent="0.2"/>
    <row r="1086" x14ac:dyDescent="0.2"/>
    <row r="1087" x14ac:dyDescent="0.2"/>
    <row r="1088" x14ac:dyDescent="0.2"/>
    <row r="1089" x14ac:dyDescent="0.2"/>
    <row r="1090" x14ac:dyDescent="0.2"/>
    <row r="1091" x14ac:dyDescent="0.2"/>
    <row r="1092" x14ac:dyDescent="0.2"/>
    <row r="1093" x14ac:dyDescent="0.2"/>
    <row r="1094" x14ac:dyDescent="0.2"/>
    <row r="1095" x14ac:dyDescent="0.2"/>
    <row r="1096" x14ac:dyDescent="0.2"/>
    <row r="1097" x14ac:dyDescent="0.2"/>
    <row r="1098" x14ac:dyDescent="0.2"/>
    <row r="1099" x14ac:dyDescent="0.2"/>
    <row r="1100" x14ac:dyDescent="0.2"/>
    <row r="1101" x14ac:dyDescent="0.2"/>
    <row r="1102" x14ac:dyDescent="0.2"/>
    <row r="1103" x14ac:dyDescent="0.2"/>
    <row r="1104" x14ac:dyDescent="0.2"/>
    <row r="1105" x14ac:dyDescent="0.2"/>
    <row r="1106" x14ac:dyDescent="0.2"/>
    <row r="1107" x14ac:dyDescent="0.2"/>
    <row r="1108" x14ac:dyDescent="0.2"/>
    <row r="1109" x14ac:dyDescent="0.2"/>
    <row r="1110" x14ac:dyDescent="0.2"/>
    <row r="1111" x14ac:dyDescent="0.2"/>
    <row r="1112" x14ac:dyDescent="0.2"/>
    <row r="1113" x14ac:dyDescent="0.2"/>
    <row r="1114" x14ac:dyDescent="0.2"/>
    <row r="1115" x14ac:dyDescent="0.2"/>
    <row r="1116" x14ac:dyDescent="0.2"/>
    <row r="1117" x14ac:dyDescent="0.2"/>
    <row r="1118" x14ac:dyDescent="0.2"/>
    <row r="1119" x14ac:dyDescent="0.2"/>
    <row r="1120" x14ac:dyDescent="0.2"/>
    <row r="1121" x14ac:dyDescent="0.2"/>
    <row r="1122" x14ac:dyDescent="0.2"/>
    <row r="1123" x14ac:dyDescent="0.2"/>
    <row r="1124" x14ac:dyDescent="0.2"/>
    <row r="1125" x14ac:dyDescent="0.2"/>
    <row r="1126" x14ac:dyDescent="0.2"/>
    <row r="1127" x14ac:dyDescent="0.2"/>
    <row r="1128" x14ac:dyDescent="0.2"/>
    <row r="1129" x14ac:dyDescent="0.2"/>
    <row r="1130" x14ac:dyDescent="0.2"/>
    <row r="1131" x14ac:dyDescent="0.2"/>
    <row r="1132" x14ac:dyDescent="0.2"/>
    <row r="1133" x14ac:dyDescent="0.2"/>
    <row r="1134" x14ac:dyDescent="0.2"/>
    <row r="1135" x14ac:dyDescent="0.2"/>
    <row r="1136" x14ac:dyDescent="0.2"/>
    <row r="1137" x14ac:dyDescent="0.2"/>
    <row r="1138" x14ac:dyDescent="0.2"/>
    <row r="1139" x14ac:dyDescent="0.2"/>
    <row r="1140" x14ac:dyDescent="0.2"/>
    <row r="1141" x14ac:dyDescent="0.2"/>
    <row r="1142" x14ac:dyDescent="0.2"/>
    <row r="1143" x14ac:dyDescent="0.2"/>
    <row r="1144" x14ac:dyDescent="0.2"/>
    <row r="1145" x14ac:dyDescent="0.2"/>
    <row r="1146" x14ac:dyDescent="0.2"/>
    <row r="1147" x14ac:dyDescent="0.2"/>
    <row r="1148" x14ac:dyDescent="0.2"/>
    <row r="1149" x14ac:dyDescent="0.2"/>
    <row r="1150" x14ac:dyDescent="0.2"/>
    <row r="1151" x14ac:dyDescent="0.2"/>
    <row r="1152" x14ac:dyDescent="0.2"/>
    <row r="1153" x14ac:dyDescent="0.2"/>
    <row r="1154" x14ac:dyDescent="0.2"/>
    <row r="1155" x14ac:dyDescent="0.2"/>
    <row r="1156" x14ac:dyDescent="0.2"/>
    <row r="1157" x14ac:dyDescent="0.2"/>
    <row r="1158" x14ac:dyDescent="0.2"/>
    <row r="1159" x14ac:dyDescent="0.2"/>
    <row r="1160" x14ac:dyDescent="0.2"/>
    <row r="1161" x14ac:dyDescent="0.2"/>
    <row r="1162" x14ac:dyDescent="0.2"/>
    <row r="1163" x14ac:dyDescent="0.2"/>
    <row r="1164" x14ac:dyDescent="0.2"/>
    <row r="1165" x14ac:dyDescent="0.2"/>
    <row r="1166" x14ac:dyDescent="0.2"/>
    <row r="1167" x14ac:dyDescent="0.2"/>
    <row r="1168" x14ac:dyDescent="0.2"/>
    <row r="1169" x14ac:dyDescent="0.2"/>
    <row r="1170" x14ac:dyDescent="0.2"/>
    <row r="1171" x14ac:dyDescent="0.2"/>
    <row r="1172" x14ac:dyDescent="0.2"/>
    <row r="1173" x14ac:dyDescent="0.2"/>
    <row r="1174" x14ac:dyDescent="0.2"/>
    <row r="1175" x14ac:dyDescent="0.2"/>
    <row r="1176" x14ac:dyDescent="0.2"/>
    <row r="1177" x14ac:dyDescent="0.2"/>
    <row r="1178" x14ac:dyDescent="0.2"/>
    <row r="1179" x14ac:dyDescent="0.2"/>
    <row r="1180" x14ac:dyDescent="0.2"/>
    <row r="1181" x14ac:dyDescent="0.2"/>
    <row r="1182" x14ac:dyDescent="0.2"/>
    <row r="1183" x14ac:dyDescent="0.2"/>
    <row r="1184" x14ac:dyDescent="0.2"/>
    <row r="1185" x14ac:dyDescent="0.2"/>
    <row r="1186" x14ac:dyDescent="0.2"/>
    <row r="1187" x14ac:dyDescent="0.2"/>
    <row r="1188" x14ac:dyDescent="0.2"/>
    <row r="1189" x14ac:dyDescent="0.2"/>
    <row r="1190" x14ac:dyDescent="0.2"/>
    <row r="1191" x14ac:dyDescent="0.2"/>
    <row r="1192" x14ac:dyDescent="0.2"/>
    <row r="1193" x14ac:dyDescent="0.2"/>
    <row r="1194" x14ac:dyDescent="0.2"/>
    <row r="1195" x14ac:dyDescent="0.2"/>
    <row r="1196" x14ac:dyDescent="0.2"/>
    <row r="1197" x14ac:dyDescent="0.2"/>
    <row r="1198" x14ac:dyDescent="0.2"/>
    <row r="1199" x14ac:dyDescent="0.2"/>
    <row r="1200" x14ac:dyDescent="0.2"/>
    <row r="1201" x14ac:dyDescent="0.2"/>
    <row r="1202" x14ac:dyDescent="0.2"/>
    <row r="1203" x14ac:dyDescent="0.2"/>
    <row r="1204" x14ac:dyDescent="0.2"/>
    <row r="1205" x14ac:dyDescent="0.2"/>
    <row r="1206" x14ac:dyDescent="0.2"/>
    <row r="1207" x14ac:dyDescent="0.2"/>
    <row r="1208" x14ac:dyDescent="0.2"/>
    <row r="1209" x14ac:dyDescent="0.2"/>
    <row r="1210" x14ac:dyDescent="0.2"/>
    <row r="1211" x14ac:dyDescent="0.2"/>
    <row r="1212" x14ac:dyDescent="0.2"/>
    <row r="1213" x14ac:dyDescent="0.2"/>
    <row r="1214" x14ac:dyDescent="0.2"/>
    <row r="1215" x14ac:dyDescent="0.2"/>
    <row r="1216" x14ac:dyDescent="0.2"/>
    <row r="1217" x14ac:dyDescent="0.2"/>
    <row r="1218" x14ac:dyDescent="0.2"/>
    <row r="1219" x14ac:dyDescent="0.2"/>
    <row r="1220" x14ac:dyDescent="0.2"/>
    <row r="1221" x14ac:dyDescent="0.2"/>
    <row r="1222" x14ac:dyDescent="0.2"/>
    <row r="1223" x14ac:dyDescent="0.2"/>
    <row r="1224" x14ac:dyDescent="0.2"/>
    <row r="1225" x14ac:dyDescent="0.2"/>
    <row r="1226" x14ac:dyDescent="0.2"/>
    <row r="1227" x14ac:dyDescent="0.2"/>
    <row r="1228" x14ac:dyDescent="0.2"/>
    <row r="1229" x14ac:dyDescent="0.2"/>
    <row r="1230" x14ac:dyDescent="0.2"/>
    <row r="1231" x14ac:dyDescent="0.2"/>
    <row r="1232" x14ac:dyDescent="0.2"/>
    <row r="1233" x14ac:dyDescent="0.2"/>
    <row r="1234" x14ac:dyDescent="0.2"/>
    <row r="1235" x14ac:dyDescent="0.2"/>
    <row r="1236" x14ac:dyDescent="0.2"/>
    <row r="1237" x14ac:dyDescent="0.2"/>
    <row r="1238" x14ac:dyDescent="0.2"/>
    <row r="1239" x14ac:dyDescent="0.2"/>
    <row r="1240" x14ac:dyDescent="0.2"/>
    <row r="1241" x14ac:dyDescent="0.2"/>
    <row r="1242" x14ac:dyDescent="0.2"/>
    <row r="1243" x14ac:dyDescent="0.2"/>
    <row r="1244" x14ac:dyDescent="0.2"/>
    <row r="1245" x14ac:dyDescent="0.2"/>
    <row r="1246" x14ac:dyDescent="0.2"/>
    <row r="1247" x14ac:dyDescent="0.2"/>
    <row r="1248" x14ac:dyDescent="0.2"/>
    <row r="1249" x14ac:dyDescent="0.2"/>
    <row r="1250" x14ac:dyDescent="0.2"/>
    <row r="1251" x14ac:dyDescent="0.2"/>
    <row r="1252" x14ac:dyDescent="0.2"/>
    <row r="1253" x14ac:dyDescent="0.2"/>
    <row r="1254" x14ac:dyDescent="0.2"/>
    <row r="1255" x14ac:dyDescent="0.2"/>
    <row r="1256" x14ac:dyDescent="0.2"/>
    <row r="1257" x14ac:dyDescent="0.2"/>
    <row r="1258" x14ac:dyDescent="0.2"/>
    <row r="1259" x14ac:dyDescent="0.2"/>
    <row r="1260" x14ac:dyDescent="0.2"/>
    <row r="1261" x14ac:dyDescent="0.2"/>
    <row r="1262" x14ac:dyDescent="0.2"/>
    <row r="1263" x14ac:dyDescent="0.2"/>
    <row r="1264" x14ac:dyDescent="0.2"/>
    <row r="1265" x14ac:dyDescent="0.2"/>
    <row r="1266" x14ac:dyDescent="0.2"/>
    <row r="1267" x14ac:dyDescent="0.2"/>
    <row r="1268" x14ac:dyDescent="0.2"/>
    <row r="1269" x14ac:dyDescent="0.2"/>
    <row r="1270" x14ac:dyDescent="0.2"/>
    <row r="1271" x14ac:dyDescent="0.2"/>
    <row r="1272" x14ac:dyDescent="0.2"/>
    <row r="1273" x14ac:dyDescent="0.2"/>
    <row r="1274" x14ac:dyDescent="0.2"/>
    <row r="1275" x14ac:dyDescent="0.2"/>
    <row r="1276" x14ac:dyDescent="0.2"/>
    <row r="1277" x14ac:dyDescent="0.2"/>
    <row r="1278" x14ac:dyDescent="0.2"/>
    <row r="1279" x14ac:dyDescent="0.2"/>
    <row r="1280" x14ac:dyDescent="0.2"/>
    <row r="1281" x14ac:dyDescent="0.2"/>
    <row r="1282" x14ac:dyDescent="0.2"/>
    <row r="1283" x14ac:dyDescent="0.2"/>
    <row r="1284" x14ac:dyDescent="0.2"/>
    <row r="1285" x14ac:dyDescent="0.2"/>
    <row r="1286" x14ac:dyDescent="0.2"/>
    <row r="1287" x14ac:dyDescent="0.2"/>
    <row r="1288" x14ac:dyDescent="0.2"/>
    <row r="1289" x14ac:dyDescent="0.2"/>
    <row r="1290" x14ac:dyDescent="0.2"/>
    <row r="1291" x14ac:dyDescent="0.2"/>
    <row r="1292" x14ac:dyDescent="0.2"/>
    <row r="1293" x14ac:dyDescent="0.2"/>
    <row r="1294" x14ac:dyDescent="0.2"/>
    <row r="1295" x14ac:dyDescent="0.2"/>
    <row r="1296" x14ac:dyDescent="0.2"/>
    <row r="1297" x14ac:dyDescent="0.2"/>
    <row r="1298" x14ac:dyDescent="0.2"/>
    <row r="1299" x14ac:dyDescent="0.2"/>
    <row r="1300" x14ac:dyDescent="0.2"/>
    <row r="1301" x14ac:dyDescent="0.2"/>
    <row r="1302" x14ac:dyDescent="0.2"/>
    <row r="1303" x14ac:dyDescent="0.2"/>
    <row r="1304" x14ac:dyDescent="0.2"/>
    <row r="1305" x14ac:dyDescent="0.2"/>
    <row r="1306" x14ac:dyDescent="0.2"/>
    <row r="1307" x14ac:dyDescent="0.2"/>
    <row r="1308" x14ac:dyDescent="0.2"/>
    <row r="1309" x14ac:dyDescent="0.2"/>
    <row r="1310" x14ac:dyDescent="0.2"/>
    <row r="1311" x14ac:dyDescent="0.2"/>
    <row r="1312" x14ac:dyDescent="0.2"/>
    <row r="1313" x14ac:dyDescent="0.2"/>
    <row r="1314" x14ac:dyDescent="0.2"/>
    <row r="1315" x14ac:dyDescent="0.2"/>
    <row r="1316" x14ac:dyDescent="0.2"/>
    <row r="1317" x14ac:dyDescent="0.2"/>
    <row r="1318" x14ac:dyDescent="0.2"/>
    <row r="1319" x14ac:dyDescent="0.2"/>
    <row r="1320" x14ac:dyDescent="0.2"/>
    <row r="1321" x14ac:dyDescent="0.2"/>
    <row r="1322" x14ac:dyDescent="0.2"/>
    <row r="1323" x14ac:dyDescent="0.2"/>
    <row r="1324" x14ac:dyDescent="0.2"/>
    <row r="1325" x14ac:dyDescent="0.2"/>
    <row r="1326" x14ac:dyDescent="0.2"/>
    <row r="1327" x14ac:dyDescent="0.2"/>
    <row r="1328" x14ac:dyDescent="0.2"/>
    <row r="1329" x14ac:dyDescent="0.2"/>
    <row r="1330" x14ac:dyDescent="0.2"/>
    <row r="1331" x14ac:dyDescent="0.2"/>
    <row r="1332" x14ac:dyDescent="0.2"/>
    <row r="1333" x14ac:dyDescent="0.2"/>
    <row r="1334" x14ac:dyDescent="0.2"/>
    <row r="1335" x14ac:dyDescent="0.2"/>
    <row r="1336" x14ac:dyDescent="0.2"/>
    <row r="1337" x14ac:dyDescent="0.2"/>
    <row r="1338" x14ac:dyDescent="0.2"/>
    <row r="1339" x14ac:dyDescent="0.2"/>
    <row r="1340" x14ac:dyDescent="0.2"/>
    <row r="1341" x14ac:dyDescent="0.2"/>
    <row r="1342" x14ac:dyDescent="0.2"/>
    <row r="1343" x14ac:dyDescent="0.2"/>
    <row r="1344" x14ac:dyDescent="0.2"/>
    <row r="1345" x14ac:dyDescent="0.2"/>
    <row r="1346" x14ac:dyDescent="0.2"/>
    <row r="1347" x14ac:dyDescent="0.2"/>
    <row r="1348" x14ac:dyDescent="0.2"/>
    <row r="1349" x14ac:dyDescent="0.2"/>
    <row r="1350" x14ac:dyDescent="0.2"/>
    <row r="1351" x14ac:dyDescent="0.2"/>
    <row r="1352" x14ac:dyDescent="0.2"/>
    <row r="1353" x14ac:dyDescent="0.2"/>
    <row r="1354" x14ac:dyDescent="0.2"/>
    <row r="1355" x14ac:dyDescent="0.2"/>
    <row r="1356" x14ac:dyDescent="0.2"/>
    <row r="1357" x14ac:dyDescent="0.2"/>
    <row r="1358" x14ac:dyDescent="0.2"/>
    <row r="1359" x14ac:dyDescent="0.2"/>
    <row r="1360" x14ac:dyDescent="0.2"/>
    <row r="1361" x14ac:dyDescent="0.2"/>
    <row r="1362" x14ac:dyDescent="0.2"/>
    <row r="1363" x14ac:dyDescent="0.2"/>
    <row r="1364" x14ac:dyDescent="0.2"/>
    <row r="1365" x14ac:dyDescent="0.2"/>
    <row r="1366" x14ac:dyDescent="0.2"/>
    <row r="1367" x14ac:dyDescent="0.2"/>
    <row r="1368" x14ac:dyDescent="0.2"/>
    <row r="1369" x14ac:dyDescent="0.2"/>
    <row r="1370" x14ac:dyDescent="0.2"/>
    <row r="1371" x14ac:dyDescent="0.2"/>
    <row r="1372" x14ac:dyDescent="0.2"/>
    <row r="1373" x14ac:dyDescent="0.2"/>
    <row r="1374" x14ac:dyDescent="0.2"/>
    <row r="1375" x14ac:dyDescent="0.2"/>
    <row r="1376" x14ac:dyDescent="0.2"/>
    <row r="1377" x14ac:dyDescent="0.2"/>
    <row r="1378" x14ac:dyDescent="0.2"/>
    <row r="1379" x14ac:dyDescent="0.2"/>
    <row r="1380" x14ac:dyDescent="0.2"/>
    <row r="1381" x14ac:dyDescent="0.2"/>
    <row r="1382" x14ac:dyDescent="0.2"/>
    <row r="1383" x14ac:dyDescent="0.2"/>
    <row r="1384" x14ac:dyDescent="0.2"/>
    <row r="1385" x14ac:dyDescent="0.2"/>
    <row r="1386" x14ac:dyDescent="0.2"/>
    <row r="1387" x14ac:dyDescent="0.2"/>
    <row r="1388" x14ac:dyDescent="0.2"/>
    <row r="1389" x14ac:dyDescent="0.2"/>
    <row r="1390" x14ac:dyDescent="0.2"/>
    <row r="1391" x14ac:dyDescent="0.2"/>
    <row r="1392" x14ac:dyDescent="0.2"/>
    <row r="1393" x14ac:dyDescent="0.2"/>
    <row r="1394" x14ac:dyDescent="0.2"/>
    <row r="1395" x14ac:dyDescent="0.2"/>
    <row r="1396" x14ac:dyDescent="0.2"/>
    <row r="1397" x14ac:dyDescent="0.2"/>
    <row r="1398" x14ac:dyDescent="0.2"/>
    <row r="1399" x14ac:dyDescent="0.2"/>
    <row r="1400" x14ac:dyDescent="0.2"/>
    <row r="1401" x14ac:dyDescent="0.2"/>
    <row r="1402" x14ac:dyDescent="0.2"/>
    <row r="1403" x14ac:dyDescent="0.2"/>
    <row r="1404" x14ac:dyDescent="0.2"/>
    <row r="1405" x14ac:dyDescent="0.2"/>
    <row r="1406" x14ac:dyDescent="0.2"/>
    <row r="1407" x14ac:dyDescent="0.2"/>
    <row r="1408" x14ac:dyDescent="0.2"/>
    <row r="1409" x14ac:dyDescent="0.2"/>
    <row r="1410" x14ac:dyDescent="0.2"/>
    <row r="1411" x14ac:dyDescent="0.2"/>
    <row r="1412" x14ac:dyDescent="0.2"/>
    <row r="1413" x14ac:dyDescent="0.2"/>
    <row r="1414" x14ac:dyDescent="0.2"/>
    <row r="1415" x14ac:dyDescent="0.2"/>
    <row r="1416" x14ac:dyDescent="0.2"/>
    <row r="1417" x14ac:dyDescent="0.2"/>
    <row r="1418" x14ac:dyDescent="0.2"/>
    <row r="1419" x14ac:dyDescent="0.2"/>
    <row r="1420" x14ac:dyDescent="0.2"/>
    <row r="1421" x14ac:dyDescent="0.2"/>
    <row r="1422" x14ac:dyDescent="0.2"/>
    <row r="1423" x14ac:dyDescent="0.2"/>
    <row r="1424" x14ac:dyDescent="0.2"/>
    <row r="1425" x14ac:dyDescent="0.2"/>
    <row r="1426" x14ac:dyDescent="0.2"/>
    <row r="1427" x14ac:dyDescent="0.2"/>
    <row r="1428" x14ac:dyDescent="0.2"/>
    <row r="1429" x14ac:dyDescent="0.2"/>
    <row r="1430" x14ac:dyDescent="0.2"/>
    <row r="1431" x14ac:dyDescent="0.2"/>
    <row r="1432" x14ac:dyDescent="0.2"/>
    <row r="1433" x14ac:dyDescent="0.2"/>
    <row r="1434" x14ac:dyDescent="0.2"/>
    <row r="1435" x14ac:dyDescent="0.2"/>
    <row r="1436" x14ac:dyDescent="0.2"/>
    <row r="1437" x14ac:dyDescent="0.2"/>
    <row r="1438" x14ac:dyDescent="0.2"/>
    <row r="1439" x14ac:dyDescent="0.2"/>
    <row r="1440" x14ac:dyDescent="0.2"/>
    <row r="1441" x14ac:dyDescent="0.2"/>
    <row r="1442" x14ac:dyDescent="0.2"/>
    <row r="1443" x14ac:dyDescent="0.2"/>
    <row r="1444" x14ac:dyDescent="0.2"/>
    <row r="1445" x14ac:dyDescent="0.2"/>
    <row r="1446" x14ac:dyDescent="0.2"/>
    <row r="1447" x14ac:dyDescent="0.2"/>
    <row r="1448" x14ac:dyDescent="0.2"/>
    <row r="1449" x14ac:dyDescent="0.2"/>
    <row r="1450" x14ac:dyDescent="0.2"/>
    <row r="1451" x14ac:dyDescent="0.2"/>
    <row r="1452" x14ac:dyDescent="0.2"/>
    <row r="1453" x14ac:dyDescent="0.2"/>
    <row r="1454" x14ac:dyDescent="0.2"/>
    <row r="1455" x14ac:dyDescent="0.2"/>
    <row r="1456" x14ac:dyDescent="0.2"/>
    <row r="1457" x14ac:dyDescent="0.2"/>
    <row r="1458" x14ac:dyDescent="0.2"/>
    <row r="1459" x14ac:dyDescent="0.2"/>
    <row r="1460" x14ac:dyDescent="0.2"/>
    <row r="1461" x14ac:dyDescent="0.2"/>
    <row r="1462" x14ac:dyDescent="0.2"/>
    <row r="1463" x14ac:dyDescent="0.2"/>
    <row r="1464" x14ac:dyDescent="0.2"/>
    <row r="1465" x14ac:dyDescent="0.2"/>
    <row r="1466" x14ac:dyDescent="0.2"/>
    <row r="1467" x14ac:dyDescent="0.2"/>
    <row r="1468" x14ac:dyDescent="0.2"/>
    <row r="1469" x14ac:dyDescent="0.2"/>
    <row r="1470" x14ac:dyDescent="0.2"/>
    <row r="1471" x14ac:dyDescent="0.2"/>
    <row r="1472" x14ac:dyDescent="0.2"/>
    <row r="1473" x14ac:dyDescent="0.2"/>
    <row r="1474" x14ac:dyDescent="0.2"/>
    <row r="1475" x14ac:dyDescent="0.2"/>
    <row r="1476" x14ac:dyDescent="0.2"/>
    <row r="1477" x14ac:dyDescent="0.2"/>
    <row r="1478" x14ac:dyDescent="0.2"/>
    <row r="1479" x14ac:dyDescent="0.2"/>
    <row r="1480" x14ac:dyDescent="0.2"/>
    <row r="1481" x14ac:dyDescent="0.2"/>
    <row r="1482" x14ac:dyDescent="0.2"/>
    <row r="1483" x14ac:dyDescent="0.2"/>
    <row r="1484" x14ac:dyDescent="0.2"/>
    <row r="1485" x14ac:dyDescent="0.2"/>
    <row r="1486" x14ac:dyDescent="0.2"/>
    <row r="1487" x14ac:dyDescent="0.2"/>
    <row r="1488" x14ac:dyDescent="0.2"/>
    <row r="1489" x14ac:dyDescent="0.2"/>
    <row r="1490" x14ac:dyDescent="0.2"/>
    <row r="1491" x14ac:dyDescent="0.2"/>
    <row r="1492" x14ac:dyDescent="0.2"/>
    <row r="1493" x14ac:dyDescent="0.2"/>
    <row r="1494" x14ac:dyDescent="0.2"/>
    <row r="1495" x14ac:dyDescent="0.2"/>
    <row r="1496" x14ac:dyDescent="0.2"/>
    <row r="1497" x14ac:dyDescent="0.2"/>
    <row r="1498" x14ac:dyDescent="0.2"/>
    <row r="1499" x14ac:dyDescent="0.2"/>
    <row r="1500" x14ac:dyDescent="0.2"/>
    <row r="1501" x14ac:dyDescent="0.2"/>
    <row r="1502" x14ac:dyDescent="0.2"/>
    <row r="1503" x14ac:dyDescent="0.2"/>
    <row r="1504" x14ac:dyDescent="0.2"/>
    <row r="1505" x14ac:dyDescent="0.2"/>
    <row r="1506" x14ac:dyDescent="0.2"/>
    <row r="1507" x14ac:dyDescent="0.2"/>
    <row r="1508" x14ac:dyDescent="0.2"/>
    <row r="1509" x14ac:dyDescent="0.2"/>
    <row r="1510" x14ac:dyDescent="0.2"/>
    <row r="1511" x14ac:dyDescent="0.2"/>
    <row r="1512" x14ac:dyDescent="0.2"/>
    <row r="1513" x14ac:dyDescent="0.2"/>
    <row r="1514" x14ac:dyDescent="0.2"/>
    <row r="1515" x14ac:dyDescent="0.2"/>
    <row r="1516" x14ac:dyDescent="0.2"/>
    <row r="1517" x14ac:dyDescent="0.2"/>
    <row r="1518" x14ac:dyDescent="0.2"/>
    <row r="1519" x14ac:dyDescent="0.2"/>
    <row r="1520" x14ac:dyDescent="0.2"/>
    <row r="1521" x14ac:dyDescent="0.2"/>
    <row r="1522" x14ac:dyDescent="0.2"/>
    <row r="1523" x14ac:dyDescent="0.2"/>
    <row r="1524" x14ac:dyDescent="0.2"/>
    <row r="1525" x14ac:dyDescent="0.2"/>
    <row r="1526" x14ac:dyDescent="0.2"/>
    <row r="1527" x14ac:dyDescent="0.2"/>
    <row r="1528" x14ac:dyDescent="0.2"/>
    <row r="1529" x14ac:dyDescent="0.2"/>
    <row r="1530" x14ac:dyDescent="0.2"/>
    <row r="1531" x14ac:dyDescent="0.2"/>
    <row r="1532" x14ac:dyDescent="0.2"/>
    <row r="1533" x14ac:dyDescent="0.2"/>
    <row r="1534" x14ac:dyDescent="0.2"/>
    <row r="1535" x14ac:dyDescent="0.2"/>
    <row r="1536" x14ac:dyDescent="0.2"/>
    <row r="1537" x14ac:dyDescent="0.2"/>
    <row r="1538" x14ac:dyDescent="0.2"/>
    <row r="1539" x14ac:dyDescent="0.2"/>
    <row r="1540" x14ac:dyDescent="0.2"/>
    <row r="1541" x14ac:dyDescent="0.2"/>
    <row r="1542" x14ac:dyDescent="0.2"/>
    <row r="1543" x14ac:dyDescent="0.2"/>
    <row r="1544" x14ac:dyDescent="0.2"/>
    <row r="1545" x14ac:dyDescent="0.2"/>
    <row r="1546" x14ac:dyDescent="0.2"/>
    <row r="1547" x14ac:dyDescent="0.2"/>
    <row r="1548" x14ac:dyDescent="0.2"/>
    <row r="1549" x14ac:dyDescent="0.2"/>
    <row r="1550" x14ac:dyDescent="0.2"/>
    <row r="1551" x14ac:dyDescent="0.2"/>
    <row r="1552" x14ac:dyDescent="0.2"/>
    <row r="1553" x14ac:dyDescent="0.2"/>
    <row r="1554" x14ac:dyDescent="0.2"/>
    <row r="1555" x14ac:dyDescent="0.2"/>
    <row r="1556" x14ac:dyDescent="0.2"/>
    <row r="1557" x14ac:dyDescent="0.2"/>
    <row r="1558" x14ac:dyDescent="0.2"/>
    <row r="1559" x14ac:dyDescent="0.2"/>
    <row r="1560" x14ac:dyDescent="0.2"/>
    <row r="1561" x14ac:dyDescent="0.2"/>
    <row r="1562" x14ac:dyDescent="0.2"/>
    <row r="1563" x14ac:dyDescent="0.2"/>
    <row r="1564" x14ac:dyDescent="0.2"/>
    <row r="1565" x14ac:dyDescent="0.2"/>
    <row r="1566" x14ac:dyDescent="0.2"/>
    <row r="1567" x14ac:dyDescent="0.2"/>
    <row r="1568" x14ac:dyDescent="0.2"/>
    <row r="1569" x14ac:dyDescent="0.2"/>
    <row r="1570" x14ac:dyDescent="0.2"/>
    <row r="1571" x14ac:dyDescent="0.2"/>
    <row r="1572" x14ac:dyDescent="0.2"/>
    <row r="1573" x14ac:dyDescent="0.2"/>
    <row r="1574" x14ac:dyDescent="0.2"/>
    <row r="1575" x14ac:dyDescent="0.2"/>
    <row r="1576" x14ac:dyDescent="0.2"/>
    <row r="1577" x14ac:dyDescent="0.2"/>
    <row r="1578" x14ac:dyDescent="0.2"/>
    <row r="1579" x14ac:dyDescent="0.2"/>
    <row r="1580" x14ac:dyDescent="0.2"/>
    <row r="1581" x14ac:dyDescent="0.2"/>
    <row r="1582" x14ac:dyDescent="0.2"/>
    <row r="1583" x14ac:dyDescent="0.2"/>
    <row r="1584" x14ac:dyDescent="0.2"/>
    <row r="1585" x14ac:dyDescent="0.2"/>
    <row r="1586" x14ac:dyDescent="0.2"/>
    <row r="1587" x14ac:dyDescent="0.2"/>
    <row r="1588" x14ac:dyDescent="0.2"/>
    <row r="1589" x14ac:dyDescent="0.2"/>
    <row r="1590" x14ac:dyDescent="0.2"/>
    <row r="1591" x14ac:dyDescent="0.2"/>
    <row r="1592" x14ac:dyDescent="0.2"/>
    <row r="1593" x14ac:dyDescent="0.2"/>
    <row r="1594" x14ac:dyDescent="0.2"/>
    <row r="1595" x14ac:dyDescent="0.2"/>
    <row r="1596" x14ac:dyDescent="0.2"/>
    <row r="1597" x14ac:dyDescent="0.2"/>
    <row r="1598" x14ac:dyDescent="0.2"/>
    <row r="1599" x14ac:dyDescent="0.2"/>
    <row r="1600" x14ac:dyDescent="0.2"/>
    <row r="1601" x14ac:dyDescent="0.2"/>
    <row r="1602" x14ac:dyDescent="0.2"/>
    <row r="1603" x14ac:dyDescent="0.2"/>
    <row r="1604" x14ac:dyDescent="0.2"/>
    <row r="1605" x14ac:dyDescent="0.2"/>
    <row r="1606" x14ac:dyDescent="0.2"/>
    <row r="1607" x14ac:dyDescent="0.2"/>
    <row r="1608" x14ac:dyDescent="0.2"/>
    <row r="1609" x14ac:dyDescent="0.2"/>
    <row r="1610" x14ac:dyDescent="0.2"/>
    <row r="1611" x14ac:dyDescent="0.2"/>
    <row r="1612" x14ac:dyDescent="0.2"/>
    <row r="1613" x14ac:dyDescent="0.2"/>
    <row r="1614" x14ac:dyDescent="0.2"/>
    <row r="1615" x14ac:dyDescent="0.2"/>
    <row r="1616" x14ac:dyDescent="0.2"/>
    <row r="1617" x14ac:dyDescent="0.2"/>
    <row r="1618" x14ac:dyDescent="0.2"/>
    <row r="1619" x14ac:dyDescent="0.2"/>
    <row r="1620" x14ac:dyDescent="0.2"/>
    <row r="1621" x14ac:dyDescent="0.2"/>
    <row r="1622" x14ac:dyDescent="0.2"/>
    <row r="1623" x14ac:dyDescent="0.2"/>
    <row r="1624" x14ac:dyDescent="0.2"/>
    <row r="1625" x14ac:dyDescent="0.2"/>
    <row r="1626" x14ac:dyDescent="0.2"/>
    <row r="1627" x14ac:dyDescent="0.2"/>
    <row r="1628" x14ac:dyDescent="0.2"/>
    <row r="1629" x14ac:dyDescent="0.2"/>
    <row r="1630" x14ac:dyDescent="0.2"/>
    <row r="1631" x14ac:dyDescent="0.2"/>
    <row r="1632" x14ac:dyDescent="0.2"/>
    <row r="1633" x14ac:dyDescent="0.2"/>
    <row r="1634" x14ac:dyDescent="0.2"/>
    <row r="1635" x14ac:dyDescent="0.2"/>
    <row r="1636" x14ac:dyDescent="0.2"/>
    <row r="1637" x14ac:dyDescent="0.2"/>
    <row r="1638" x14ac:dyDescent="0.2"/>
    <row r="1639" x14ac:dyDescent="0.2"/>
    <row r="1640" x14ac:dyDescent="0.2"/>
    <row r="1641" x14ac:dyDescent="0.2"/>
    <row r="1642" x14ac:dyDescent="0.2"/>
    <row r="1643" x14ac:dyDescent="0.2"/>
    <row r="1644" x14ac:dyDescent="0.2"/>
    <row r="1645" x14ac:dyDescent="0.2"/>
    <row r="1646" x14ac:dyDescent="0.2"/>
    <row r="1647" x14ac:dyDescent="0.2"/>
    <row r="1648" x14ac:dyDescent="0.2"/>
    <row r="1649" x14ac:dyDescent="0.2"/>
    <row r="1650" x14ac:dyDescent="0.2"/>
    <row r="1651" x14ac:dyDescent="0.2"/>
    <row r="1652" x14ac:dyDescent="0.2"/>
    <row r="1653" x14ac:dyDescent="0.2"/>
    <row r="1654" x14ac:dyDescent="0.2"/>
    <row r="1655" x14ac:dyDescent="0.2"/>
    <row r="1656" x14ac:dyDescent="0.2"/>
    <row r="1657" x14ac:dyDescent="0.2"/>
    <row r="1658" x14ac:dyDescent="0.2"/>
    <row r="1659" x14ac:dyDescent="0.2"/>
    <row r="1660" x14ac:dyDescent="0.2"/>
    <row r="1661" x14ac:dyDescent="0.2"/>
    <row r="1662" x14ac:dyDescent="0.2"/>
    <row r="1663" x14ac:dyDescent="0.2"/>
    <row r="1664" x14ac:dyDescent="0.2"/>
    <row r="1665" x14ac:dyDescent="0.2"/>
    <row r="1666" x14ac:dyDescent="0.2"/>
    <row r="1667" x14ac:dyDescent="0.2"/>
    <row r="1668" x14ac:dyDescent="0.2"/>
    <row r="1669" x14ac:dyDescent="0.2"/>
    <row r="1670" x14ac:dyDescent="0.2"/>
    <row r="1671" x14ac:dyDescent="0.2"/>
    <row r="1672" x14ac:dyDescent="0.2"/>
    <row r="1673" x14ac:dyDescent="0.2"/>
    <row r="1674" x14ac:dyDescent="0.2"/>
    <row r="1675" x14ac:dyDescent="0.2"/>
    <row r="1676" x14ac:dyDescent="0.2"/>
    <row r="1677" x14ac:dyDescent="0.2"/>
    <row r="1678" x14ac:dyDescent="0.2"/>
    <row r="1679" x14ac:dyDescent="0.2"/>
    <row r="1680" x14ac:dyDescent="0.2"/>
    <row r="1681" x14ac:dyDescent="0.2"/>
    <row r="1682" x14ac:dyDescent="0.2"/>
    <row r="1683" x14ac:dyDescent="0.2"/>
    <row r="1684" x14ac:dyDescent="0.2"/>
    <row r="1685" x14ac:dyDescent="0.2"/>
    <row r="1686" x14ac:dyDescent="0.2"/>
    <row r="1687" x14ac:dyDescent="0.2"/>
    <row r="1688" x14ac:dyDescent="0.2"/>
    <row r="1689" x14ac:dyDescent="0.2"/>
    <row r="1690" x14ac:dyDescent="0.2"/>
    <row r="1691" x14ac:dyDescent="0.2"/>
    <row r="1692" x14ac:dyDescent="0.2"/>
    <row r="1693" x14ac:dyDescent="0.2"/>
    <row r="1694" x14ac:dyDescent="0.2"/>
    <row r="1695" x14ac:dyDescent="0.2"/>
    <row r="1696" x14ac:dyDescent="0.2"/>
    <row r="1697" x14ac:dyDescent="0.2"/>
    <row r="1698" x14ac:dyDescent="0.2"/>
    <row r="1699" x14ac:dyDescent="0.2"/>
    <row r="1700" x14ac:dyDescent="0.2"/>
    <row r="1701" x14ac:dyDescent="0.2"/>
    <row r="1702" x14ac:dyDescent="0.2"/>
    <row r="1703" x14ac:dyDescent="0.2"/>
    <row r="1704" x14ac:dyDescent="0.2"/>
    <row r="1705" x14ac:dyDescent="0.2"/>
    <row r="1706" x14ac:dyDescent="0.2"/>
    <row r="1707" x14ac:dyDescent="0.2"/>
    <row r="1708" x14ac:dyDescent="0.2"/>
    <row r="1709" x14ac:dyDescent="0.2"/>
    <row r="1710" x14ac:dyDescent="0.2"/>
    <row r="1711" x14ac:dyDescent="0.2"/>
    <row r="1712" x14ac:dyDescent="0.2"/>
    <row r="1713" x14ac:dyDescent="0.2"/>
    <row r="1714" x14ac:dyDescent="0.2"/>
    <row r="1715" x14ac:dyDescent="0.2"/>
    <row r="1716" x14ac:dyDescent="0.2"/>
    <row r="1717" x14ac:dyDescent="0.2"/>
    <row r="1718" x14ac:dyDescent="0.2"/>
    <row r="1719" x14ac:dyDescent="0.2"/>
    <row r="1720" x14ac:dyDescent="0.2"/>
    <row r="1721" x14ac:dyDescent="0.2"/>
    <row r="1722" x14ac:dyDescent="0.2"/>
    <row r="1723" x14ac:dyDescent="0.2"/>
    <row r="1724" x14ac:dyDescent="0.2"/>
    <row r="1725" x14ac:dyDescent="0.2"/>
    <row r="1726" x14ac:dyDescent="0.2"/>
    <row r="1727" x14ac:dyDescent="0.2"/>
    <row r="1728" x14ac:dyDescent="0.2"/>
    <row r="1729" x14ac:dyDescent="0.2"/>
    <row r="1730" x14ac:dyDescent="0.2"/>
    <row r="1731" x14ac:dyDescent="0.2"/>
    <row r="1732" x14ac:dyDescent="0.2"/>
    <row r="1733" x14ac:dyDescent="0.2"/>
    <row r="1734" x14ac:dyDescent="0.2"/>
    <row r="1735" x14ac:dyDescent="0.2"/>
    <row r="1736" x14ac:dyDescent="0.2"/>
    <row r="1737" x14ac:dyDescent="0.2"/>
    <row r="1738" x14ac:dyDescent="0.2"/>
    <row r="1739" x14ac:dyDescent="0.2"/>
    <row r="1740" x14ac:dyDescent="0.2"/>
    <row r="1741" x14ac:dyDescent="0.2"/>
    <row r="1742" x14ac:dyDescent="0.2"/>
    <row r="1743" x14ac:dyDescent="0.2"/>
    <row r="1744" x14ac:dyDescent="0.2"/>
    <row r="1745" x14ac:dyDescent="0.2"/>
    <row r="1746" x14ac:dyDescent="0.2"/>
    <row r="1747" x14ac:dyDescent="0.2"/>
    <row r="1748" x14ac:dyDescent="0.2"/>
    <row r="1749" x14ac:dyDescent="0.2"/>
    <row r="1750" x14ac:dyDescent="0.2"/>
    <row r="1751" x14ac:dyDescent="0.2"/>
    <row r="1752" x14ac:dyDescent="0.2"/>
    <row r="1753" x14ac:dyDescent="0.2"/>
    <row r="1754" x14ac:dyDescent="0.2"/>
    <row r="1755" x14ac:dyDescent="0.2"/>
    <row r="1756" x14ac:dyDescent="0.2"/>
    <row r="1757" x14ac:dyDescent="0.2"/>
    <row r="1758" x14ac:dyDescent="0.2"/>
    <row r="1759" x14ac:dyDescent="0.2"/>
    <row r="1760" x14ac:dyDescent="0.2"/>
    <row r="1761" x14ac:dyDescent="0.2"/>
    <row r="1762" x14ac:dyDescent="0.2"/>
    <row r="1763" x14ac:dyDescent="0.2"/>
    <row r="1764" x14ac:dyDescent="0.2"/>
    <row r="1765" x14ac:dyDescent="0.2"/>
    <row r="1766" x14ac:dyDescent="0.2"/>
    <row r="1767" x14ac:dyDescent="0.2"/>
    <row r="1768" x14ac:dyDescent="0.2"/>
    <row r="1769" x14ac:dyDescent="0.2"/>
    <row r="1770" x14ac:dyDescent="0.2"/>
    <row r="1771" x14ac:dyDescent="0.2"/>
    <row r="1772" x14ac:dyDescent="0.2"/>
    <row r="1773" x14ac:dyDescent="0.2"/>
    <row r="1774" x14ac:dyDescent="0.2"/>
    <row r="1775" x14ac:dyDescent="0.2"/>
    <row r="1776" x14ac:dyDescent="0.2"/>
    <row r="1777" x14ac:dyDescent="0.2"/>
    <row r="1778" x14ac:dyDescent="0.2"/>
    <row r="1779" x14ac:dyDescent="0.2"/>
    <row r="1780" x14ac:dyDescent="0.2"/>
    <row r="1781" x14ac:dyDescent="0.2"/>
    <row r="1782" x14ac:dyDescent="0.2"/>
    <row r="1783" x14ac:dyDescent="0.2"/>
    <row r="1784" x14ac:dyDescent="0.2"/>
    <row r="1785" x14ac:dyDescent="0.2"/>
    <row r="1786" x14ac:dyDescent="0.2"/>
    <row r="1787" x14ac:dyDescent="0.2"/>
    <row r="1788" x14ac:dyDescent="0.2"/>
    <row r="1789" x14ac:dyDescent="0.2"/>
    <row r="1790" x14ac:dyDescent="0.2"/>
    <row r="1791" x14ac:dyDescent="0.2"/>
    <row r="1792" x14ac:dyDescent="0.2"/>
    <row r="1793" x14ac:dyDescent="0.2"/>
    <row r="1794" x14ac:dyDescent="0.2"/>
    <row r="1795" x14ac:dyDescent="0.2"/>
    <row r="1796" x14ac:dyDescent="0.2"/>
    <row r="1797" x14ac:dyDescent="0.2"/>
    <row r="1798" x14ac:dyDescent="0.2"/>
    <row r="1799" x14ac:dyDescent="0.2"/>
    <row r="1800" x14ac:dyDescent="0.2"/>
    <row r="1801" x14ac:dyDescent="0.2"/>
    <row r="1802" x14ac:dyDescent="0.2"/>
    <row r="1803" x14ac:dyDescent="0.2"/>
    <row r="1804" x14ac:dyDescent="0.2"/>
    <row r="1805" x14ac:dyDescent="0.2"/>
    <row r="1806" x14ac:dyDescent="0.2"/>
    <row r="1807" x14ac:dyDescent="0.2"/>
    <row r="1808" x14ac:dyDescent="0.2"/>
    <row r="1809" x14ac:dyDescent="0.2"/>
    <row r="1810" x14ac:dyDescent="0.2"/>
    <row r="1811" x14ac:dyDescent="0.2"/>
    <row r="1812" x14ac:dyDescent="0.2"/>
    <row r="1813" x14ac:dyDescent="0.2"/>
    <row r="1814" x14ac:dyDescent="0.2"/>
    <row r="1815" x14ac:dyDescent="0.2"/>
    <row r="1816" x14ac:dyDescent="0.2"/>
    <row r="1817" x14ac:dyDescent="0.2"/>
    <row r="1818" x14ac:dyDescent="0.2"/>
    <row r="1819" x14ac:dyDescent="0.2"/>
    <row r="1820" x14ac:dyDescent="0.2"/>
    <row r="1821" x14ac:dyDescent="0.2"/>
    <row r="1822" x14ac:dyDescent="0.2"/>
    <row r="1823" x14ac:dyDescent="0.2"/>
    <row r="1824" x14ac:dyDescent="0.2"/>
    <row r="1825" x14ac:dyDescent="0.2"/>
    <row r="1826" x14ac:dyDescent="0.2"/>
    <row r="1827" x14ac:dyDescent="0.2"/>
    <row r="1828" x14ac:dyDescent="0.2"/>
    <row r="1829" x14ac:dyDescent="0.2"/>
    <row r="1830" x14ac:dyDescent="0.2"/>
    <row r="1831" x14ac:dyDescent="0.2"/>
    <row r="1832" x14ac:dyDescent="0.2"/>
    <row r="1833" x14ac:dyDescent="0.2"/>
    <row r="1834" x14ac:dyDescent="0.2"/>
    <row r="1835" x14ac:dyDescent="0.2"/>
    <row r="1836" x14ac:dyDescent="0.2"/>
    <row r="1837" x14ac:dyDescent="0.2"/>
    <row r="1838" x14ac:dyDescent="0.2"/>
    <row r="1839" x14ac:dyDescent="0.2"/>
    <row r="1840" x14ac:dyDescent="0.2"/>
    <row r="1841" x14ac:dyDescent="0.2"/>
    <row r="1842" x14ac:dyDescent="0.2"/>
    <row r="1843" x14ac:dyDescent="0.2"/>
    <row r="1844" x14ac:dyDescent="0.2"/>
    <row r="1845" x14ac:dyDescent="0.2"/>
    <row r="1846" x14ac:dyDescent="0.2"/>
    <row r="1847" x14ac:dyDescent="0.2"/>
    <row r="1848" x14ac:dyDescent="0.2"/>
    <row r="1849" x14ac:dyDescent="0.2"/>
    <row r="1850" x14ac:dyDescent="0.2"/>
    <row r="1851" x14ac:dyDescent="0.2"/>
    <row r="1852" x14ac:dyDescent="0.2"/>
    <row r="1853" x14ac:dyDescent="0.2"/>
    <row r="1854" x14ac:dyDescent="0.2"/>
    <row r="1855" x14ac:dyDescent="0.2"/>
    <row r="1856" x14ac:dyDescent="0.2"/>
    <row r="1857" x14ac:dyDescent="0.2"/>
    <row r="1858" x14ac:dyDescent="0.2"/>
    <row r="1859" x14ac:dyDescent="0.2"/>
    <row r="1860" x14ac:dyDescent="0.2"/>
    <row r="1861" x14ac:dyDescent="0.2"/>
    <row r="1862" x14ac:dyDescent="0.2"/>
    <row r="1863" x14ac:dyDescent="0.2"/>
    <row r="1864" x14ac:dyDescent="0.2"/>
    <row r="1865" x14ac:dyDescent="0.2"/>
    <row r="1866" x14ac:dyDescent="0.2"/>
    <row r="1867" x14ac:dyDescent="0.2"/>
    <row r="1868" x14ac:dyDescent="0.2"/>
    <row r="1869" x14ac:dyDescent="0.2"/>
    <row r="1870" x14ac:dyDescent="0.2"/>
    <row r="1871" x14ac:dyDescent="0.2"/>
    <row r="1872" x14ac:dyDescent="0.2"/>
    <row r="1873" x14ac:dyDescent="0.2"/>
    <row r="1874" x14ac:dyDescent="0.2"/>
    <row r="1875" x14ac:dyDescent="0.2"/>
    <row r="1876" x14ac:dyDescent="0.2"/>
    <row r="1877" x14ac:dyDescent="0.2"/>
    <row r="1878" x14ac:dyDescent="0.2"/>
    <row r="1879" x14ac:dyDescent="0.2"/>
    <row r="1880" x14ac:dyDescent="0.2"/>
    <row r="1881" x14ac:dyDescent="0.2"/>
    <row r="1882" x14ac:dyDescent="0.2"/>
    <row r="1883" x14ac:dyDescent="0.2"/>
    <row r="1884" x14ac:dyDescent="0.2"/>
    <row r="1885" x14ac:dyDescent="0.2"/>
    <row r="1886" x14ac:dyDescent="0.2"/>
    <row r="1887" x14ac:dyDescent="0.2"/>
    <row r="1888" x14ac:dyDescent="0.2"/>
    <row r="1889" x14ac:dyDescent="0.2"/>
    <row r="1890" x14ac:dyDescent="0.2"/>
    <row r="1891" x14ac:dyDescent="0.2"/>
    <row r="1892" x14ac:dyDescent="0.2"/>
    <row r="1893" x14ac:dyDescent="0.2"/>
    <row r="1894" x14ac:dyDescent="0.2"/>
    <row r="1895" x14ac:dyDescent="0.2"/>
    <row r="1896" x14ac:dyDescent="0.2"/>
    <row r="1897" x14ac:dyDescent="0.2"/>
    <row r="1898" x14ac:dyDescent="0.2"/>
    <row r="1899" x14ac:dyDescent="0.2"/>
    <row r="1900" x14ac:dyDescent="0.2"/>
    <row r="1901" x14ac:dyDescent="0.2"/>
    <row r="1902" x14ac:dyDescent="0.2"/>
    <row r="1903" x14ac:dyDescent="0.2"/>
    <row r="1904" x14ac:dyDescent="0.2"/>
    <row r="1905" x14ac:dyDescent="0.2"/>
    <row r="1906" x14ac:dyDescent="0.2"/>
    <row r="1907" x14ac:dyDescent="0.2"/>
    <row r="1908" x14ac:dyDescent="0.2"/>
    <row r="1909" x14ac:dyDescent="0.2"/>
    <row r="1910" x14ac:dyDescent="0.2"/>
    <row r="1911" x14ac:dyDescent="0.2"/>
    <row r="1912" x14ac:dyDescent="0.2"/>
    <row r="1913" x14ac:dyDescent="0.2"/>
    <row r="1914" x14ac:dyDescent="0.2"/>
    <row r="1915" x14ac:dyDescent="0.2"/>
    <row r="1916" x14ac:dyDescent="0.2"/>
    <row r="1917" x14ac:dyDescent="0.2"/>
    <row r="1918" x14ac:dyDescent="0.2"/>
    <row r="1919" x14ac:dyDescent="0.2"/>
    <row r="1920" x14ac:dyDescent="0.2"/>
    <row r="1921" x14ac:dyDescent="0.2"/>
    <row r="1922" x14ac:dyDescent="0.2"/>
    <row r="1923" x14ac:dyDescent="0.2"/>
    <row r="1924" x14ac:dyDescent="0.2"/>
    <row r="1925" x14ac:dyDescent="0.2"/>
    <row r="1926" x14ac:dyDescent="0.2"/>
    <row r="1927" x14ac:dyDescent="0.2"/>
    <row r="1928" x14ac:dyDescent="0.2"/>
    <row r="1929" x14ac:dyDescent="0.2"/>
    <row r="1930" x14ac:dyDescent="0.2"/>
    <row r="1931" x14ac:dyDescent="0.2"/>
    <row r="1932" x14ac:dyDescent="0.2"/>
    <row r="1933" x14ac:dyDescent="0.2"/>
    <row r="1934" x14ac:dyDescent="0.2"/>
    <row r="1935" x14ac:dyDescent="0.2"/>
    <row r="1936" x14ac:dyDescent="0.2"/>
    <row r="1937" x14ac:dyDescent="0.2"/>
    <row r="1938" x14ac:dyDescent="0.2"/>
    <row r="1939" x14ac:dyDescent="0.2"/>
    <row r="1940" x14ac:dyDescent="0.2"/>
    <row r="1941" x14ac:dyDescent="0.2"/>
    <row r="1942" x14ac:dyDescent="0.2"/>
    <row r="1943" x14ac:dyDescent="0.2"/>
    <row r="1944" x14ac:dyDescent="0.2"/>
    <row r="1945" x14ac:dyDescent="0.2"/>
    <row r="1946" x14ac:dyDescent="0.2"/>
    <row r="1947" x14ac:dyDescent="0.2"/>
    <row r="1948" x14ac:dyDescent="0.2"/>
    <row r="1949" x14ac:dyDescent="0.2"/>
    <row r="1950" x14ac:dyDescent="0.2"/>
    <row r="1951" x14ac:dyDescent="0.2"/>
    <row r="1952" x14ac:dyDescent="0.2"/>
    <row r="1953" x14ac:dyDescent="0.2"/>
    <row r="1954" x14ac:dyDescent="0.2"/>
    <row r="1955" x14ac:dyDescent="0.2"/>
    <row r="1956" x14ac:dyDescent="0.2"/>
    <row r="1957" x14ac:dyDescent="0.2"/>
    <row r="1958" x14ac:dyDescent="0.2"/>
    <row r="1959" x14ac:dyDescent="0.2"/>
    <row r="1960" x14ac:dyDescent="0.2"/>
    <row r="1961" x14ac:dyDescent="0.2"/>
    <row r="1962" x14ac:dyDescent="0.2"/>
    <row r="1963" x14ac:dyDescent="0.2"/>
    <row r="1964" x14ac:dyDescent="0.2"/>
    <row r="1965" x14ac:dyDescent="0.2"/>
    <row r="1966" x14ac:dyDescent="0.2"/>
    <row r="1967" x14ac:dyDescent="0.2"/>
    <row r="1968" x14ac:dyDescent="0.2"/>
    <row r="1969" x14ac:dyDescent="0.2"/>
    <row r="1970" x14ac:dyDescent="0.2"/>
    <row r="1971" x14ac:dyDescent="0.2"/>
    <row r="1972" x14ac:dyDescent="0.2"/>
    <row r="1973" x14ac:dyDescent="0.2"/>
    <row r="1974" x14ac:dyDescent="0.2"/>
    <row r="1975" x14ac:dyDescent="0.2"/>
    <row r="1976" x14ac:dyDescent="0.2"/>
    <row r="1977" x14ac:dyDescent="0.2"/>
    <row r="1978" x14ac:dyDescent="0.2"/>
    <row r="1979" x14ac:dyDescent="0.2"/>
    <row r="1980" x14ac:dyDescent="0.2"/>
    <row r="1981" x14ac:dyDescent="0.2"/>
    <row r="1982" x14ac:dyDescent="0.2"/>
    <row r="1983" x14ac:dyDescent="0.2"/>
    <row r="1984" x14ac:dyDescent="0.2"/>
    <row r="1985" x14ac:dyDescent="0.2"/>
    <row r="1986" x14ac:dyDescent="0.2"/>
    <row r="1987" x14ac:dyDescent="0.2"/>
    <row r="1988" x14ac:dyDescent="0.2"/>
    <row r="1989" x14ac:dyDescent="0.2"/>
    <row r="1990" x14ac:dyDescent="0.2"/>
    <row r="1991" x14ac:dyDescent="0.2"/>
    <row r="1992" x14ac:dyDescent="0.2"/>
    <row r="1993" x14ac:dyDescent="0.2"/>
    <row r="1994" x14ac:dyDescent="0.2"/>
    <row r="1995" x14ac:dyDescent="0.2"/>
    <row r="1996" x14ac:dyDescent="0.2"/>
    <row r="1997" x14ac:dyDescent="0.2"/>
    <row r="1998" x14ac:dyDescent="0.2"/>
    <row r="1999" x14ac:dyDescent="0.2"/>
    <row r="2000" x14ac:dyDescent="0.2"/>
    <row r="2001" x14ac:dyDescent="0.2"/>
    <row r="2002" x14ac:dyDescent="0.2"/>
    <row r="2003" x14ac:dyDescent="0.2"/>
    <row r="2004" x14ac:dyDescent="0.2"/>
    <row r="2005" x14ac:dyDescent="0.2"/>
    <row r="2006" x14ac:dyDescent="0.2"/>
    <row r="2007" x14ac:dyDescent="0.2"/>
    <row r="2008" x14ac:dyDescent="0.2"/>
    <row r="2009" x14ac:dyDescent="0.2"/>
    <row r="2010" x14ac:dyDescent="0.2"/>
    <row r="2011" x14ac:dyDescent="0.2"/>
    <row r="2012" x14ac:dyDescent="0.2"/>
    <row r="2013" x14ac:dyDescent="0.2"/>
    <row r="2014" x14ac:dyDescent="0.2"/>
    <row r="2015" x14ac:dyDescent="0.2"/>
    <row r="2016" x14ac:dyDescent="0.2"/>
    <row r="2017" x14ac:dyDescent="0.2"/>
    <row r="2018" x14ac:dyDescent="0.2"/>
    <row r="2019" x14ac:dyDescent="0.2"/>
    <row r="2020" x14ac:dyDescent="0.2"/>
    <row r="2021" x14ac:dyDescent="0.2"/>
    <row r="2022" x14ac:dyDescent="0.2"/>
    <row r="2023" x14ac:dyDescent="0.2"/>
    <row r="2024" x14ac:dyDescent="0.2"/>
    <row r="2025" x14ac:dyDescent="0.2"/>
    <row r="2026" x14ac:dyDescent="0.2"/>
    <row r="2027" x14ac:dyDescent="0.2"/>
    <row r="2028" x14ac:dyDescent="0.2"/>
    <row r="2029" x14ac:dyDescent="0.2"/>
    <row r="2030" x14ac:dyDescent="0.2"/>
    <row r="2031" x14ac:dyDescent="0.2"/>
    <row r="2032" x14ac:dyDescent="0.2"/>
    <row r="2033" x14ac:dyDescent="0.2"/>
    <row r="2034" x14ac:dyDescent="0.2"/>
    <row r="2035" x14ac:dyDescent="0.2"/>
    <row r="2036" x14ac:dyDescent="0.2"/>
    <row r="2037" x14ac:dyDescent="0.2"/>
    <row r="2038" x14ac:dyDescent="0.2"/>
    <row r="2039" x14ac:dyDescent="0.2"/>
    <row r="2040" x14ac:dyDescent="0.2"/>
    <row r="2041" x14ac:dyDescent="0.2"/>
    <row r="2042" x14ac:dyDescent="0.2"/>
    <row r="2043" x14ac:dyDescent="0.2"/>
    <row r="2044" x14ac:dyDescent="0.2"/>
    <row r="2045" x14ac:dyDescent="0.2"/>
    <row r="2046" x14ac:dyDescent="0.2"/>
    <row r="2047" x14ac:dyDescent="0.2"/>
    <row r="2048" x14ac:dyDescent="0.2"/>
    <row r="2049" x14ac:dyDescent="0.2"/>
    <row r="2050" x14ac:dyDescent="0.2"/>
    <row r="2051" x14ac:dyDescent="0.2"/>
    <row r="2052" x14ac:dyDescent="0.2"/>
    <row r="2053" x14ac:dyDescent="0.2"/>
    <row r="2054" x14ac:dyDescent="0.2"/>
    <row r="2055" x14ac:dyDescent="0.2"/>
    <row r="2056" x14ac:dyDescent="0.2"/>
    <row r="2057" x14ac:dyDescent="0.2"/>
    <row r="2058" x14ac:dyDescent="0.2"/>
    <row r="2059" x14ac:dyDescent="0.2"/>
    <row r="2060" x14ac:dyDescent="0.2"/>
    <row r="2061" x14ac:dyDescent="0.2"/>
    <row r="2062" x14ac:dyDescent="0.2"/>
    <row r="2063" x14ac:dyDescent="0.2"/>
    <row r="2064" x14ac:dyDescent="0.2"/>
    <row r="2065" x14ac:dyDescent="0.2"/>
    <row r="2066" x14ac:dyDescent="0.2"/>
    <row r="2067" x14ac:dyDescent="0.2"/>
    <row r="2068" x14ac:dyDescent="0.2"/>
    <row r="2069" x14ac:dyDescent="0.2"/>
    <row r="2070" x14ac:dyDescent="0.2"/>
    <row r="2071" x14ac:dyDescent="0.2"/>
    <row r="2072" x14ac:dyDescent="0.2"/>
    <row r="2073" x14ac:dyDescent="0.2"/>
    <row r="2074" x14ac:dyDescent="0.2"/>
    <row r="2075" x14ac:dyDescent="0.2"/>
    <row r="2076" x14ac:dyDescent="0.2"/>
    <row r="2077" x14ac:dyDescent="0.2"/>
    <row r="2078" x14ac:dyDescent="0.2"/>
    <row r="2079" x14ac:dyDescent="0.2"/>
    <row r="2080" x14ac:dyDescent="0.2"/>
    <row r="2081" x14ac:dyDescent="0.2"/>
    <row r="2082" x14ac:dyDescent="0.2"/>
    <row r="2083" x14ac:dyDescent="0.2"/>
    <row r="2084" x14ac:dyDescent="0.2"/>
    <row r="2085" x14ac:dyDescent="0.2"/>
    <row r="2086" x14ac:dyDescent="0.2"/>
    <row r="2087" x14ac:dyDescent="0.2"/>
    <row r="2088" x14ac:dyDescent="0.2"/>
    <row r="2089" x14ac:dyDescent="0.2"/>
    <row r="2090" x14ac:dyDescent="0.2"/>
    <row r="2091" x14ac:dyDescent="0.2"/>
    <row r="2092" x14ac:dyDescent="0.2"/>
    <row r="2093" x14ac:dyDescent="0.2"/>
    <row r="2094" x14ac:dyDescent="0.2"/>
    <row r="2095" x14ac:dyDescent="0.2"/>
    <row r="2096" x14ac:dyDescent="0.2"/>
    <row r="2097" x14ac:dyDescent="0.2"/>
    <row r="2098" x14ac:dyDescent="0.2"/>
    <row r="2099" x14ac:dyDescent="0.2"/>
    <row r="2100" x14ac:dyDescent="0.2"/>
    <row r="2101" x14ac:dyDescent="0.2"/>
    <row r="2102" x14ac:dyDescent="0.2"/>
    <row r="2103" x14ac:dyDescent="0.2"/>
    <row r="2104" x14ac:dyDescent="0.2"/>
    <row r="2105" x14ac:dyDescent="0.2"/>
    <row r="2106" x14ac:dyDescent="0.2"/>
    <row r="2107" x14ac:dyDescent="0.2"/>
    <row r="2108" x14ac:dyDescent="0.2"/>
    <row r="2109" x14ac:dyDescent="0.2"/>
    <row r="2110" x14ac:dyDescent="0.2"/>
    <row r="2111" x14ac:dyDescent="0.2"/>
    <row r="2112" x14ac:dyDescent="0.2"/>
    <row r="2113" x14ac:dyDescent="0.2"/>
    <row r="2114" x14ac:dyDescent="0.2"/>
    <row r="2115" x14ac:dyDescent="0.2"/>
    <row r="2116" x14ac:dyDescent="0.2"/>
    <row r="2117" x14ac:dyDescent="0.2"/>
    <row r="2118" x14ac:dyDescent="0.2"/>
    <row r="2119" x14ac:dyDescent="0.2"/>
    <row r="2120" x14ac:dyDescent="0.2"/>
    <row r="2121" x14ac:dyDescent="0.2"/>
    <row r="2122" x14ac:dyDescent="0.2"/>
    <row r="2123" x14ac:dyDescent="0.2"/>
    <row r="2124" x14ac:dyDescent="0.2"/>
    <row r="2125" x14ac:dyDescent="0.2"/>
    <row r="2126" x14ac:dyDescent="0.2"/>
    <row r="2127" x14ac:dyDescent="0.2"/>
    <row r="2128" x14ac:dyDescent="0.2"/>
    <row r="2129" x14ac:dyDescent="0.2"/>
    <row r="2130" x14ac:dyDescent="0.2"/>
    <row r="2131" x14ac:dyDescent="0.2"/>
    <row r="2132" x14ac:dyDescent="0.2"/>
    <row r="2133" x14ac:dyDescent="0.2"/>
    <row r="2134" x14ac:dyDescent="0.2"/>
    <row r="2135" x14ac:dyDescent="0.2"/>
    <row r="2136" x14ac:dyDescent="0.2"/>
    <row r="2137" x14ac:dyDescent="0.2"/>
    <row r="2138" x14ac:dyDescent="0.2"/>
    <row r="2139" x14ac:dyDescent="0.2"/>
    <row r="2140" x14ac:dyDescent="0.2"/>
    <row r="2141" x14ac:dyDescent="0.2"/>
    <row r="2142" x14ac:dyDescent="0.2"/>
    <row r="2143" x14ac:dyDescent="0.2"/>
    <row r="2144" x14ac:dyDescent="0.2"/>
    <row r="2145" x14ac:dyDescent="0.2"/>
    <row r="2146" x14ac:dyDescent="0.2"/>
    <row r="2147" x14ac:dyDescent="0.2"/>
    <row r="2148" x14ac:dyDescent="0.2"/>
    <row r="2149" x14ac:dyDescent="0.2"/>
    <row r="2150" x14ac:dyDescent="0.2"/>
    <row r="2151" x14ac:dyDescent="0.2"/>
    <row r="2152" x14ac:dyDescent="0.2"/>
    <row r="2153" x14ac:dyDescent="0.2"/>
    <row r="2154" x14ac:dyDescent="0.2"/>
    <row r="2155" x14ac:dyDescent="0.2"/>
    <row r="2156" x14ac:dyDescent="0.2"/>
    <row r="2157" x14ac:dyDescent="0.2"/>
    <row r="2158" x14ac:dyDescent="0.2"/>
    <row r="2159" x14ac:dyDescent="0.2"/>
    <row r="2160" x14ac:dyDescent="0.2"/>
    <row r="2161" x14ac:dyDescent="0.2"/>
    <row r="2162" x14ac:dyDescent="0.2"/>
    <row r="2163" x14ac:dyDescent="0.2"/>
    <row r="2164" x14ac:dyDescent="0.2"/>
    <row r="2165" x14ac:dyDescent="0.2"/>
    <row r="2166" x14ac:dyDescent="0.2"/>
    <row r="2167" x14ac:dyDescent="0.2"/>
    <row r="2168" x14ac:dyDescent="0.2"/>
    <row r="2169" x14ac:dyDescent="0.2"/>
    <row r="2170" x14ac:dyDescent="0.2"/>
    <row r="2171" x14ac:dyDescent="0.2"/>
    <row r="2172" x14ac:dyDescent="0.2"/>
    <row r="2173" x14ac:dyDescent="0.2"/>
    <row r="2174" x14ac:dyDescent="0.2"/>
    <row r="2175" x14ac:dyDescent="0.2"/>
    <row r="2176" x14ac:dyDescent="0.2"/>
    <row r="2177" x14ac:dyDescent="0.2"/>
    <row r="2178" x14ac:dyDescent="0.2"/>
    <row r="2179" x14ac:dyDescent="0.2"/>
    <row r="2180" x14ac:dyDescent="0.2"/>
    <row r="2181" x14ac:dyDescent="0.2"/>
    <row r="2182" x14ac:dyDescent="0.2"/>
    <row r="2183" x14ac:dyDescent="0.2"/>
    <row r="2184" x14ac:dyDescent="0.2"/>
    <row r="2185" x14ac:dyDescent="0.2"/>
    <row r="2186" x14ac:dyDescent="0.2"/>
    <row r="2187" x14ac:dyDescent="0.2"/>
    <row r="2188" x14ac:dyDescent="0.2"/>
    <row r="2189" x14ac:dyDescent="0.2"/>
    <row r="2190" x14ac:dyDescent="0.2"/>
    <row r="2191" x14ac:dyDescent="0.2"/>
    <row r="2192" x14ac:dyDescent="0.2"/>
    <row r="2193" x14ac:dyDescent="0.2"/>
    <row r="2194" x14ac:dyDescent="0.2"/>
    <row r="2195" x14ac:dyDescent="0.2"/>
    <row r="2196" x14ac:dyDescent="0.2"/>
    <row r="2197" x14ac:dyDescent="0.2"/>
    <row r="2198" x14ac:dyDescent="0.2"/>
    <row r="2199" x14ac:dyDescent="0.2"/>
    <row r="2200" x14ac:dyDescent="0.2"/>
    <row r="2201" x14ac:dyDescent="0.2"/>
    <row r="2202" x14ac:dyDescent="0.2"/>
    <row r="2203" x14ac:dyDescent="0.2"/>
    <row r="2204" x14ac:dyDescent="0.2"/>
    <row r="2205" x14ac:dyDescent="0.2"/>
    <row r="2206" x14ac:dyDescent="0.2"/>
    <row r="2207" x14ac:dyDescent="0.2"/>
    <row r="2208" x14ac:dyDescent="0.2"/>
    <row r="2209" x14ac:dyDescent="0.2"/>
    <row r="2210" x14ac:dyDescent="0.2"/>
    <row r="2211" x14ac:dyDescent="0.2"/>
    <row r="2212" x14ac:dyDescent="0.2"/>
    <row r="2213" x14ac:dyDescent="0.2"/>
    <row r="2214" x14ac:dyDescent="0.2"/>
    <row r="2215" x14ac:dyDescent="0.2"/>
    <row r="2216" x14ac:dyDescent="0.2"/>
    <row r="2217" x14ac:dyDescent="0.2"/>
    <row r="2218" x14ac:dyDescent="0.2"/>
    <row r="2219" x14ac:dyDescent="0.2"/>
    <row r="2220" x14ac:dyDescent="0.2"/>
    <row r="2221" x14ac:dyDescent="0.2"/>
    <row r="2222" x14ac:dyDescent="0.2"/>
    <row r="2223" x14ac:dyDescent="0.2"/>
    <row r="2224" x14ac:dyDescent="0.2"/>
    <row r="2225" x14ac:dyDescent="0.2"/>
    <row r="2226" x14ac:dyDescent="0.2"/>
    <row r="2227" x14ac:dyDescent="0.2"/>
    <row r="2228" x14ac:dyDescent="0.2"/>
    <row r="2229" x14ac:dyDescent="0.2"/>
    <row r="2230" x14ac:dyDescent="0.2"/>
    <row r="2231" x14ac:dyDescent="0.2"/>
    <row r="2232" x14ac:dyDescent="0.2"/>
    <row r="2233" x14ac:dyDescent="0.2"/>
    <row r="2234" x14ac:dyDescent="0.2"/>
    <row r="2235" x14ac:dyDescent="0.2"/>
    <row r="2236" x14ac:dyDescent="0.2"/>
    <row r="2237" x14ac:dyDescent="0.2"/>
    <row r="2238" x14ac:dyDescent="0.2"/>
    <row r="2239" x14ac:dyDescent="0.2"/>
    <row r="2240" x14ac:dyDescent="0.2"/>
    <row r="2241" x14ac:dyDescent="0.2"/>
    <row r="2242" x14ac:dyDescent="0.2"/>
    <row r="2243" x14ac:dyDescent="0.2"/>
    <row r="2244" x14ac:dyDescent="0.2"/>
    <row r="2245" x14ac:dyDescent="0.2"/>
    <row r="2246" x14ac:dyDescent="0.2"/>
    <row r="2247" x14ac:dyDescent="0.2"/>
    <row r="2248" x14ac:dyDescent="0.2"/>
    <row r="2249" x14ac:dyDescent="0.2"/>
    <row r="2250" x14ac:dyDescent="0.2"/>
    <row r="2251" x14ac:dyDescent="0.2"/>
    <row r="2252" x14ac:dyDescent="0.2"/>
    <row r="2253" x14ac:dyDescent="0.2"/>
    <row r="2254" x14ac:dyDescent="0.2"/>
    <row r="2255" x14ac:dyDescent="0.2"/>
    <row r="2256" x14ac:dyDescent="0.2"/>
    <row r="2257" x14ac:dyDescent="0.2"/>
    <row r="2258" x14ac:dyDescent="0.2"/>
    <row r="2259" x14ac:dyDescent="0.2"/>
    <row r="2260" x14ac:dyDescent="0.2"/>
    <row r="2261" x14ac:dyDescent="0.2"/>
    <row r="2262" x14ac:dyDescent="0.2"/>
    <row r="2263" x14ac:dyDescent="0.2"/>
    <row r="2264" x14ac:dyDescent="0.2"/>
    <row r="2265" x14ac:dyDescent="0.2"/>
    <row r="2266" x14ac:dyDescent="0.2"/>
    <row r="2267" x14ac:dyDescent="0.2"/>
    <row r="2268" x14ac:dyDescent="0.2"/>
    <row r="2269" x14ac:dyDescent="0.2"/>
    <row r="2270" x14ac:dyDescent="0.2"/>
    <row r="2271" x14ac:dyDescent="0.2"/>
    <row r="2272" x14ac:dyDescent="0.2"/>
    <row r="2273" x14ac:dyDescent="0.2"/>
    <row r="2274" x14ac:dyDescent="0.2"/>
    <row r="2275" x14ac:dyDescent="0.2"/>
    <row r="2276" x14ac:dyDescent="0.2"/>
    <row r="2277" x14ac:dyDescent="0.2"/>
    <row r="2278" x14ac:dyDescent="0.2"/>
    <row r="2279" x14ac:dyDescent="0.2"/>
    <row r="2280" x14ac:dyDescent="0.2"/>
    <row r="2281" x14ac:dyDescent="0.2"/>
    <row r="2282" x14ac:dyDescent="0.2"/>
    <row r="2283" x14ac:dyDescent="0.2"/>
    <row r="2284" x14ac:dyDescent="0.2"/>
    <row r="2285" x14ac:dyDescent="0.2"/>
    <row r="2286" x14ac:dyDescent="0.2"/>
    <row r="2287" x14ac:dyDescent="0.2"/>
    <row r="2288" x14ac:dyDescent="0.2"/>
    <row r="2289" x14ac:dyDescent="0.2"/>
    <row r="2290" x14ac:dyDescent="0.2"/>
    <row r="2291" x14ac:dyDescent="0.2"/>
    <row r="2292" x14ac:dyDescent="0.2"/>
    <row r="2293" x14ac:dyDescent="0.2"/>
    <row r="2294" x14ac:dyDescent="0.2"/>
    <row r="2295" x14ac:dyDescent="0.2"/>
    <row r="2296" x14ac:dyDescent="0.2"/>
    <row r="2297" x14ac:dyDescent="0.2"/>
    <row r="2298" x14ac:dyDescent="0.2"/>
    <row r="2299" x14ac:dyDescent="0.2"/>
    <row r="2300" x14ac:dyDescent="0.2"/>
    <row r="2301" x14ac:dyDescent="0.2"/>
    <row r="2302" x14ac:dyDescent="0.2"/>
    <row r="2303" x14ac:dyDescent="0.2"/>
    <row r="2304" x14ac:dyDescent="0.2"/>
    <row r="2305" x14ac:dyDescent="0.2"/>
    <row r="2306" x14ac:dyDescent="0.2"/>
    <row r="2307" x14ac:dyDescent="0.2"/>
    <row r="2308" x14ac:dyDescent="0.2"/>
    <row r="2309" x14ac:dyDescent="0.2"/>
    <row r="2310" x14ac:dyDescent="0.2"/>
    <row r="2311" x14ac:dyDescent="0.2"/>
    <row r="2312" x14ac:dyDescent="0.2"/>
    <row r="2313" x14ac:dyDescent="0.2"/>
    <row r="2314" x14ac:dyDescent="0.2"/>
    <row r="2315" x14ac:dyDescent="0.2"/>
    <row r="2316" x14ac:dyDescent="0.2"/>
    <row r="2317" x14ac:dyDescent="0.2"/>
    <row r="2318" x14ac:dyDescent="0.2"/>
    <row r="2319" x14ac:dyDescent="0.2"/>
    <row r="2320" x14ac:dyDescent="0.2"/>
    <row r="2321" x14ac:dyDescent="0.2"/>
    <row r="2322" x14ac:dyDescent="0.2"/>
    <row r="2323" x14ac:dyDescent="0.2"/>
    <row r="2324" x14ac:dyDescent="0.2"/>
    <row r="2325" x14ac:dyDescent="0.2"/>
    <row r="2326" x14ac:dyDescent="0.2"/>
    <row r="2327" x14ac:dyDescent="0.2"/>
    <row r="2328" x14ac:dyDescent="0.2"/>
    <row r="2329" x14ac:dyDescent="0.2"/>
    <row r="2330" x14ac:dyDescent="0.2"/>
    <row r="2331" x14ac:dyDescent="0.2"/>
    <row r="2332" x14ac:dyDescent="0.2"/>
    <row r="2333" x14ac:dyDescent="0.2"/>
    <row r="2334" x14ac:dyDescent="0.2"/>
    <row r="2335" x14ac:dyDescent="0.2"/>
    <row r="2336" x14ac:dyDescent="0.2"/>
    <row r="2337" x14ac:dyDescent="0.2"/>
    <row r="2338" x14ac:dyDescent="0.2"/>
    <row r="2339" x14ac:dyDescent="0.2"/>
    <row r="2340" x14ac:dyDescent="0.2"/>
    <row r="2341" x14ac:dyDescent="0.2"/>
    <row r="2342" x14ac:dyDescent="0.2"/>
    <row r="2343" x14ac:dyDescent="0.2"/>
    <row r="2344" x14ac:dyDescent="0.2"/>
    <row r="2345" x14ac:dyDescent="0.2"/>
    <row r="2346" x14ac:dyDescent="0.2"/>
    <row r="2347" x14ac:dyDescent="0.2"/>
    <row r="2348" x14ac:dyDescent="0.2"/>
    <row r="2349" x14ac:dyDescent="0.2"/>
    <row r="2350" x14ac:dyDescent="0.2"/>
    <row r="2351" x14ac:dyDescent="0.2"/>
    <row r="2352" x14ac:dyDescent="0.2"/>
    <row r="2353" x14ac:dyDescent="0.2"/>
    <row r="2354" x14ac:dyDescent="0.2"/>
    <row r="2355" x14ac:dyDescent="0.2"/>
    <row r="2356" x14ac:dyDescent="0.2"/>
    <row r="2357" x14ac:dyDescent="0.2"/>
    <row r="2358" x14ac:dyDescent="0.2"/>
    <row r="2359" x14ac:dyDescent="0.2"/>
    <row r="2360" x14ac:dyDescent="0.2"/>
    <row r="2361" x14ac:dyDescent="0.2"/>
    <row r="2362" x14ac:dyDescent="0.2"/>
    <row r="2363" x14ac:dyDescent="0.2"/>
    <row r="2364" x14ac:dyDescent="0.2"/>
    <row r="2365" x14ac:dyDescent="0.2"/>
    <row r="2366" x14ac:dyDescent="0.2"/>
    <row r="2367" x14ac:dyDescent="0.2"/>
    <row r="2368" x14ac:dyDescent="0.2"/>
    <row r="2369" x14ac:dyDescent="0.2"/>
    <row r="2370" x14ac:dyDescent="0.2"/>
    <row r="2371" x14ac:dyDescent="0.2"/>
    <row r="2372" x14ac:dyDescent="0.2"/>
    <row r="2373" x14ac:dyDescent="0.2"/>
    <row r="2374" x14ac:dyDescent="0.2"/>
    <row r="2375" x14ac:dyDescent="0.2"/>
    <row r="2376" x14ac:dyDescent="0.2"/>
    <row r="2377" x14ac:dyDescent="0.2"/>
    <row r="2378" x14ac:dyDescent="0.2"/>
    <row r="2379" x14ac:dyDescent="0.2"/>
    <row r="2380" x14ac:dyDescent="0.2"/>
    <row r="2381" x14ac:dyDescent="0.2"/>
    <row r="2382" x14ac:dyDescent="0.2"/>
    <row r="2383" x14ac:dyDescent="0.2"/>
    <row r="2384" x14ac:dyDescent="0.2"/>
    <row r="2385" x14ac:dyDescent="0.2"/>
    <row r="2386" x14ac:dyDescent="0.2"/>
    <row r="2387" x14ac:dyDescent="0.2"/>
    <row r="2388" x14ac:dyDescent="0.2"/>
    <row r="2389" x14ac:dyDescent="0.2"/>
    <row r="2390" x14ac:dyDescent="0.2"/>
    <row r="2391" x14ac:dyDescent="0.2"/>
    <row r="2392" x14ac:dyDescent="0.2"/>
    <row r="2393" x14ac:dyDescent="0.2"/>
    <row r="2394" x14ac:dyDescent="0.2"/>
    <row r="2395" x14ac:dyDescent="0.2"/>
    <row r="2396" x14ac:dyDescent="0.2"/>
    <row r="2397" x14ac:dyDescent="0.2"/>
    <row r="2398" x14ac:dyDescent="0.2"/>
    <row r="2399" x14ac:dyDescent="0.2"/>
    <row r="2400" x14ac:dyDescent="0.2"/>
    <row r="2401" x14ac:dyDescent="0.2"/>
    <row r="2402" x14ac:dyDescent="0.2"/>
    <row r="2403" x14ac:dyDescent="0.2"/>
    <row r="2404" x14ac:dyDescent="0.2"/>
    <row r="2405" x14ac:dyDescent="0.2"/>
    <row r="2406" x14ac:dyDescent="0.2"/>
    <row r="2407" x14ac:dyDescent="0.2"/>
    <row r="2408" x14ac:dyDescent="0.2"/>
    <row r="2409" x14ac:dyDescent="0.2"/>
    <row r="2410" x14ac:dyDescent="0.2"/>
    <row r="2411" x14ac:dyDescent="0.2"/>
    <row r="2412" x14ac:dyDescent="0.2"/>
    <row r="2413" x14ac:dyDescent="0.2"/>
    <row r="2414" x14ac:dyDescent="0.2"/>
    <row r="2415" x14ac:dyDescent="0.2"/>
    <row r="2416" x14ac:dyDescent="0.2"/>
    <row r="2417" x14ac:dyDescent="0.2"/>
    <row r="2418" x14ac:dyDescent="0.2"/>
    <row r="2419" x14ac:dyDescent="0.2"/>
    <row r="2420" x14ac:dyDescent="0.2"/>
    <row r="2421" x14ac:dyDescent="0.2"/>
    <row r="2422" x14ac:dyDescent="0.2"/>
    <row r="2423" x14ac:dyDescent="0.2"/>
    <row r="2424" x14ac:dyDescent="0.2"/>
    <row r="2425" x14ac:dyDescent="0.2"/>
    <row r="2426" x14ac:dyDescent="0.2"/>
    <row r="2427" x14ac:dyDescent="0.2"/>
    <row r="2428" x14ac:dyDescent="0.2"/>
    <row r="2429" x14ac:dyDescent="0.2"/>
    <row r="2430" x14ac:dyDescent="0.2"/>
    <row r="2431" x14ac:dyDescent="0.2"/>
    <row r="2432" x14ac:dyDescent="0.2"/>
    <row r="2433" x14ac:dyDescent="0.2"/>
    <row r="2434" x14ac:dyDescent="0.2"/>
    <row r="2435" x14ac:dyDescent="0.2"/>
    <row r="2436" x14ac:dyDescent="0.2"/>
    <row r="2437" x14ac:dyDescent="0.2"/>
    <row r="2438" x14ac:dyDescent="0.2"/>
    <row r="2439" x14ac:dyDescent="0.2"/>
    <row r="2440" x14ac:dyDescent="0.2"/>
    <row r="2441" x14ac:dyDescent="0.2"/>
    <row r="2442" x14ac:dyDescent="0.2"/>
    <row r="2443" x14ac:dyDescent="0.2"/>
    <row r="2444" x14ac:dyDescent="0.2"/>
    <row r="2445" x14ac:dyDescent="0.2"/>
    <row r="2446" x14ac:dyDescent="0.2"/>
    <row r="2447" x14ac:dyDescent="0.2"/>
    <row r="2448" x14ac:dyDescent="0.2"/>
    <row r="2449" x14ac:dyDescent="0.2"/>
    <row r="2450" x14ac:dyDescent="0.2"/>
    <row r="2451" x14ac:dyDescent="0.2"/>
    <row r="2452" x14ac:dyDescent="0.2"/>
    <row r="2453" x14ac:dyDescent="0.2"/>
    <row r="2454" x14ac:dyDescent="0.2"/>
    <row r="2455" x14ac:dyDescent="0.2"/>
    <row r="2456" x14ac:dyDescent="0.2"/>
    <row r="2457" x14ac:dyDescent="0.2"/>
    <row r="2458" x14ac:dyDescent="0.2"/>
    <row r="2459" x14ac:dyDescent="0.2"/>
    <row r="2460" x14ac:dyDescent="0.2"/>
    <row r="2461" x14ac:dyDescent="0.2"/>
    <row r="2462" x14ac:dyDescent="0.2"/>
    <row r="2463" x14ac:dyDescent="0.2"/>
    <row r="2464" x14ac:dyDescent="0.2"/>
    <row r="2465" x14ac:dyDescent="0.2"/>
    <row r="2466" x14ac:dyDescent="0.2"/>
    <row r="2467" x14ac:dyDescent="0.2"/>
    <row r="2468" x14ac:dyDescent="0.2"/>
    <row r="2469" x14ac:dyDescent="0.2"/>
    <row r="2470" x14ac:dyDescent="0.2"/>
    <row r="2471" x14ac:dyDescent="0.2"/>
    <row r="2472" x14ac:dyDescent="0.2"/>
    <row r="2473" x14ac:dyDescent="0.2"/>
    <row r="2474" x14ac:dyDescent="0.2"/>
    <row r="2475" x14ac:dyDescent="0.2"/>
    <row r="2476" x14ac:dyDescent="0.2"/>
    <row r="2477" x14ac:dyDescent="0.2"/>
    <row r="2478" x14ac:dyDescent="0.2"/>
    <row r="2479" x14ac:dyDescent="0.2"/>
    <row r="2480" x14ac:dyDescent="0.2"/>
    <row r="2481" x14ac:dyDescent="0.2"/>
    <row r="2482" x14ac:dyDescent="0.2"/>
    <row r="2483" x14ac:dyDescent="0.2"/>
    <row r="2484" x14ac:dyDescent="0.2"/>
    <row r="2485" x14ac:dyDescent="0.2"/>
    <row r="2486" x14ac:dyDescent="0.2"/>
    <row r="2487" x14ac:dyDescent="0.2"/>
    <row r="2488" x14ac:dyDescent="0.2"/>
    <row r="2489" x14ac:dyDescent="0.2"/>
    <row r="2490" x14ac:dyDescent="0.2"/>
    <row r="2491" x14ac:dyDescent="0.2"/>
    <row r="2492" x14ac:dyDescent="0.2"/>
    <row r="2493" x14ac:dyDescent="0.2"/>
    <row r="2494" x14ac:dyDescent="0.2"/>
    <row r="2495" x14ac:dyDescent="0.2"/>
    <row r="2496" x14ac:dyDescent="0.2"/>
    <row r="2497" x14ac:dyDescent="0.2"/>
    <row r="2498" x14ac:dyDescent="0.2"/>
    <row r="2499" x14ac:dyDescent="0.2"/>
    <row r="2500" x14ac:dyDescent="0.2"/>
    <row r="2501" x14ac:dyDescent="0.2"/>
    <row r="2502" x14ac:dyDescent="0.2"/>
    <row r="2503" x14ac:dyDescent="0.2"/>
    <row r="2504" x14ac:dyDescent="0.2"/>
    <row r="2505" x14ac:dyDescent="0.2"/>
    <row r="2506" x14ac:dyDescent="0.2"/>
    <row r="2507" x14ac:dyDescent="0.2"/>
    <row r="2508" x14ac:dyDescent="0.2"/>
    <row r="2509" x14ac:dyDescent="0.2"/>
    <row r="2510" x14ac:dyDescent="0.2"/>
    <row r="2511" x14ac:dyDescent="0.2"/>
    <row r="2512" x14ac:dyDescent="0.2"/>
    <row r="2513" x14ac:dyDescent="0.2"/>
    <row r="2514" x14ac:dyDescent="0.2"/>
    <row r="2515" x14ac:dyDescent="0.2"/>
    <row r="2516" x14ac:dyDescent="0.2"/>
    <row r="2517" x14ac:dyDescent="0.2"/>
    <row r="2518" x14ac:dyDescent="0.2"/>
    <row r="2519" x14ac:dyDescent="0.2"/>
    <row r="2520" x14ac:dyDescent="0.2"/>
    <row r="2521" x14ac:dyDescent="0.2"/>
    <row r="2522" x14ac:dyDescent="0.2"/>
    <row r="2523" x14ac:dyDescent="0.2"/>
    <row r="2524" x14ac:dyDescent="0.2"/>
    <row r="2525" x14ac:dyDescent="0.2"/>
    <row r="2526" x14ac:dyDescent="0.2"/>
    <row r="2527" x14ac:dyDescent="0.2"/>
    <row r="2528" x14ac:dyDescent="0.2"/>
    <row r="2529" x14ac:dyDescent="0.2"/>
    <row r="2530" x14ac:dyDescent="0.2"/>
    <row r="2531" x14ac:dyDescent="0.2"/>
    <row r="2532" x14ac:dyDescent="0.2"/>
    <row r="2533" x14ac:dyDescent="0.2"/>
    <row r="2534" x14ac:dyDescent="0.2"/>
    <row r="2535" x14ac:dyDescent="0.2"/>
    <row r="2536" x14ac:dyDescent="0.2"/>
    <row r="2537" x14ac:dyDescent="0.2"/>
    <row r="2538" x14ac:dyDescent="0.2"/>
    <row r="2539" x14ac:dyDescent="0.2"/>
    <row r="2540" x14ac:dyDescent="0.2"/>
    <row r="2541" x14ac:dyDescent="0.2"/>
    <row r="2542" x14ac:dyDescent="0.2"/>
    <row r="2543" x14ac:dyDescent="0.2"/>
    <row r="2544" x14ac:dyDescent="0.2"/>
    <row r="2545" x14ac:dyDescent="0.2"/>
    <row r="2546" x14ac:dyDescent="0.2"/>
    <row r="2547" x14ac:dyDescent="0.2"/>
    <row r="2548" x14ac:dyDescent="0.2"/>
    <row r="2549" x14ac:dyDescent="0.2"/>
    <row r="2550" x14ac:dyDescent="0.2"/>
    <row r="2551" x14ac:dyDescent="0.2"/>
    <row r="2552" x14ac:dyDescent="0.2"/>
    <row r="2553" x14ac:dyDescent="0.2"/>
    <row r="2554" x14ac:dyDescent="0.2"/>
    <row r="2555" x14ac:dyDescent="0.2"/>
    <row r="2556" x14ac:dyDescent="0.2"/>
    <row r="2557" x14ac:dyDescent="0.2"/>
    <row r="2558" x14ac:dyDescent="0.2"/>
    <row r="2559" x14ac:dyDescent="0.2"/>
    <row r="2560" x14ac:dyDescent="0.2"/>
    <row r="2561" x14ac:dyDescent="0.2"/>
    <row r="2562" x14ac:dyDescent="0.2"/>
    <row r="2563" x14ac:dyDescent="0.2"/>
    <row r="2564" x14ac:dyDescent="0.2"/>
    <row r="2565" x14ac:dyDescent="0.2"/>
    <row r="2566" x14ac:dyDescent="0.2"/>
    <row r="2567" x14ac:dyDescent="0.2"/>
    <row r="2568" x14ac:dyDescent="0.2"/>
    <row r="2569" x14ac:dyDescent="0.2"/>
    <row r="2570" x14ac:dyDescent="0.2"/>
    <row r="2571" x14ac:dyDescent="0.2"/>
    <row r="2572" x14ac:dyDescent="0.2"/>
    <row r="2573" x14ac:dyDescent="0.2"/>
    <row r="2574" x14ac:dyDescent="0.2"/>
    <row r="2575" x14ac:dyDescent="0.2"/>
    <row r="2576" x14ac:dyDescent="0.2"/>
    <row r="2577" x14ac:dyDescent="0.2"/>
    <row r="2578" x14ac:dyDescent="0.2"/>
    <row r="2579" x14ac:dyDescent="0.2"/>
    <row r="2580" x14ac:dyDescent="0.2"/>
    <row r="2581" x14ac:dyDescent="0.2"/>
    <row r="2582" x14ac:dyDescent="0.2"/>
    <row r="2583" x14ac:dyDescent="0.2"/>
    <row r="2584" x14ac:dyDescent="0.2"/>
    <row r="2585" x14ac:dyDescent="0.2"/>
    <row r="2586" x14ac:dyDescent="0.2"/>
    <row r="2587" x14ac:dyDescent="0.2"/>
    <row r="2588" x14ac:dyDescent="0.2"/>
    <row r="2589" x14ac:dyDescent="0.2"/>
    <row r="2590" x14ac:dyDescent="0.2"/>
    <row r="2591" x14ac:dyDescent="0.2"/>
    <row r="2592" x14ac:dyDescent="0.2"/>
    <row r="2593" x14ac:dyDescent="0.2"/>
    <row r="2594" x14ac:dyDescent="0.2"/>
    <row r="2595" x14ac:dyDescent="0.2"/>
    <row r="2596" x14ac:dyDescent="0.2"/>
    <row r="2597" x14ac:dyDescent="0.2"/>
    <row r="2598" x14ac:dyDescent="0.2"/>
    <row r="2599" x14ac:dyDescent="0.2"/>
    <row r="2600" x14ac:dyDescent="0.2"/>
    <row r="2601" x14ac:dyDescent="0.2"/>
    <row r="2602" x14ac:dyDescent="0.2"/>
    <row r="2603" x14ac:dyDescent="0.2"/>
    <row r="2604" x14ac:dyDescent="0.2"/>
    <row r="2605" x14ac:dyDescent="0.2"/>
    <row r="2606" x14ac:dyDescent="0.2"/>
    <row r="2607" x14ac:dyDescent="0.2"/>
    <row r="2608" x14ac:dyDescent="0.2"/>
    <row r="2609" x14ac:dyDescent="0.2"/>
    <row r="2610" x14ac:dyDescent="0.2"/>
    <row r="2611" x14ac:dyDescent="0.2"/>
    <row r="2612" x14ac:dyDescent="0.2"/>
    <row r="2613" x14ac:dyDescent="0.2"/>
    <row r="2614" x14ac:dyDescent="0.2"/>
    <row r="2615" x14ac:dyDescent="0.2"/>
    <row r="2616" x14ac:dyDescent="0.2"/>
    <row r="2617" x14ac:dyDescent="0.2"/>
    <row r="2618" x14ac:dyDescent="0.2"/>
    <row r="2619" x14ac:dyDescent="0.2"/>
    <row r="2620" x14ac:dyDescent="0.2"/>
    <row r="2621" x14ac:dyDescent="0.2"/>
    <row r="2622" x14ac:dyDescent="0.2"/>
    <row r="2623" x14ac:dyDescent="0.2"/>
    <row r="2624" x14ac:dyDescent="0.2"/>
    <row r="2625" x14ac:dyDescent="0.2"/>
    <row r="2626" x14ac:dyDescent="0.2"/>
    <row r="2627" x14ac:dyDescent="0.2"/>
    <row r="2628" x14ac:dyDescent="0.2"/>
    <row r="2629" x14ac:dyDescent="0.2"/>
    <row r="2630" x14ac:dyDescent="0.2"/>
    <row r="2631" x14ac:dyDescent="0.2"/>
    <row r="2632" x14ac:dyDescent="0.2"/>
    <row r="2633" x14ac:dyDescent="0.2"/>
    <row r="2634" x14ac:dyDescent="0.2"/>
    <row r="2635" x14ac:dyDescent="0.2"/>
    <row r="2636" x14ac:dyDescent="0.2"/>
    <row r="2637" x14ac:dyDescent="0.2"/>
    <row r="2638" x14ac:dyDescent="0.2"/>
    <row r="2639" x14ac:dyDescent="0.2"/>
    <row r="2640" x14ac:dyDescent="0.2"/>
    <row r="2641" x14ac:dyDescent="0.2"/>
    <row r="2642" x14ac:dyDescent="0.2"/>
    <row r="2643" x14ac:dyDescent="0.2"/>
    <row r="2644" x14ac:dyDescent="0.2"/>
    <row r="2645" x14ac:dyDescent="0.2"/>
    <row r="2646" x14ac:dyDescent="0.2"/>
    <row r="2647" x14ac:dyDescent="0.2"/>
    <row r="2648" x14ac:dyDescent="0.2"/>
    <row r="2649" x14ac:dyDescent="0.2"/>
    <row r="2650" x14ac:dyDescent="0.2"/>
    <row r="2651" x14ac:dyDescent="0.2"/>
    <row r="2652" x14ac:dyDescent="0.2"/>
    <row r="2653" x14ac:dyDescent="0.2"/>
    <row r="2654" x14ac:dyDescent="0.2"/>
    <row r="2655" x14ac:dyDescent="0.2"/>
    <row r="2656" x14ac:dyDescent="0.2"/>
    <row r="2657" x14ac:dyDescent="0.2"/>
    <row r="2658" x14ac:dyDescent="0.2"/>
    <row r="2659" x14ac:dyDescent="0.2"/>
    <row r="2660" x14ac:dyDescent="0.2"/>
    <row r="2661" x14ac:dyDescent="0.2"/>
    <row r="2662" x14ac:dyDescent="0.2"/>
    <row r="2663" x14ac:dyDescent="0.2"/>
    <row r="2664" x14ac:dyDescent="0.2"/>
    <row r="2665" x14ac:dyDescent="0.2"/>
    <row r="2666" x14ac:dyDescent="0.2"/>
    <row r="2667" x14ac:dyDescent="0.2"/>
    <row r="2668" x14ac:dyDescent="0.2"/>
    <row r="2669" x14ac:dyDescent="0.2"/>
    <row r="2670" x14ac:dyDescent="0.2"/>
    <row r="2671" x14ac:dyDescent="0.2"/>
    <row r="2672" x14ac:dyDescent="0.2"/>
    <row r="2673" x14ac:dyDescent="0.2"/>
    <row r="2674" x14ac:dyDescent="0.2"/>
    <row r="2675" x14ac:dyDescent="0.2"/>
    <row r="2676" x14ac:dyDescent="0.2"/>
    <row r="2677" x14ac:dyDescent="0.2"/>
    <row r="2678" x14ac:dyDescent="0.2"/>
    <row r="2679" x14ac:dyDescent="0.2"/>
    <row r="2680" x14ac:dyDescent="0.2"/>
    <row r="2681" x14ac:dyDescent="0.2"/>
    <row r="2682" x14ac:dyDescent="0.2"/>
    <row r="2683" x14ac:dyDescent="0.2"/>
    <row r="2684" x14ac:dyDescent="0.2"/>
    <row r="2685" x14ac:dyDescent="0.2"/>
    <row r="2686" x14ac:dyDescent="0.2"/>
    <row r="2687" x14ac:dyDescent="0.2"/>
    <row r="2688" x14ac:dyDescent="0.2"/>
    <row r="2689" x14ac:dyDescent="0.2"/>
    <row r="2690" x14ac:dyDescent="0.2"/>
    <row r="2691" x14ac:dyDescent="0.2"/>
    <row r="2692" x14ac:dyDescent="0.2"/>
    <row r="2693" x14ac:dyDescent="0.2"/>
    <row r="2694" x14ac:dyDescent="0.2"/>
    <row r="2695" x14ac:dyDescent="0.2"/>
    <row r="2696" x14ac:dyDescent="0.2"/>
    <row r="2697" x14ac:dyDescent="0.2"/>
    <row r="2698" x14ac:dyDescent="0.2"/>
    <row r="2699" x14ac:dyDescent="0.2"/>
    <row r="2700" x14ac:dyDescent="0.2"/>
    <row r="2701" x14ac:dyDescent="0.2"/>
    <row r="2702" x14ac:dyDescent="0.2"/>
    <row r="2703" x14ac:dyDescent="0.2"/>
    <row r="2704" x14ac:dyDescent="0.2"/>
    <row r="2705" x14ac:dyDescent="0.2"/>
    <row r="2706" x14ac:dyDescent="0.2"/>
    <row r="2707" x14ac:dyDescent="0.2"/>
    <row r="2708" x14ac:dyDescent="0.2"/>
    <row r="2709" x14ac:dyDescent="0.2"/>
    <row r="2710" x14ac:dyDescent="0.2"/>
    <row r="2711" x14ac:dyDescent="0.2"/>
    <row r="2712" x14ac:dyDescent="0.2"/>
    <row r="2713" x14ac:dyDescent="0.2"/>
    <row r="2714" x14ac:dyDescent="0.2"/>
    <row r="2715" x14ac:dyDescent="0.2"/>
    <row r="2716" x14ac:dyDescent="0.2"/>
    <row r="2717" x14ac:dyDescent="0.2"/>
    <row r="2718" x14ac:dyDescent="0.2"/>
    <row r="2719" x14ac:dyDescent="0.2"/>
    <row r="2720" x14ac:dyDescent="0.2"/>
    <row r="2721" x14ac:dyDescent="0.2"/>
    <row r="2722" x14ac:dyDescent="0.2"/>
    <row r="2723" x14ac:dyDescent="0.2"/>
    <row r="2724" x14ac:dyDescent="0.2"/>
    <row r="2725" x14ac:dyDescent="0.2"/>
    <row r="2726" x14ac:dyDescent="0.2"/>
    <row r="2727" x14ac:dyDescent="0.2"/>
    <row r="2728" x14ac:dyDescent="0.2"/>
    <row r="2729" x14ac:dyDescent="0.2"/>
    <row r="2730" x14ac:dyDescent="0.2"/>
    <row r="2731" x14ac:dyDescent="0.2"/>
    <row r="2732" x14ac:dyDescent="0.2"/>
    <row r="2733" x14ac:dyDescent="0.2"/>
    <row r="2734" x14ac:dyDescent="0.2"/>
    <row r="2735" x14ac:dyDescent="0.2"/>
    <row r="2736" x14ac:dyDescent="0.2"/>
    <row r="2737" x14ac:dyDescent="0.2"/>
    <row r="2738" x14ac:dyDescent="0.2"/>
    <row r="2739" x14ac:dyDescent="0.2"/>
    <row r="2740" x14ac:dyDescent="0.2"/>
    <row r="2741" x14ac:dyDescent="0.2"/>
    <row r="2742" x14ac:dyDescent="0.2"/>
    <row r="2743" x14ac:dyDescent="0.2"/>
    <row r="2744" x14ac:dyDescent="0.2"/>
    <row r="2745" x14ac:dyDescent="0.2"/>
    <row r="2746" x14ac:dyDescent="0.2"/>
    <row r="2747" x14ac:dyDescent="0.2"/>
    <row r="2748" x14ac:dyDescent="0.2"/>
    <row r="2749" x14ac:dyDescent="0.2"/>
    <row r="2750" x14ac:dyDescent="0.2"/>
    <row r="2751" x14ac:dyDescent="0.2"/>
    <row r="2752" x14ac:dyDescent="0.2"/>
    <row r="2753" x14ac:dyDescent="0.2"/>
    <row r="2754" x14ac:dyDescent="0.2"/>
    <row r="2755" x14ac:dyDescent="0.2"/>
    <row r="2756" x14ac:dyDescent="0.2"/>
    <row r="2757" x14ac:dyDescent="0.2"/>
    <row r="2758" x14ac:dyDescent="0.2"/>
    <row r="2759" x14ac:dyDescent="0.2"/>
    <row r="2760" x14ac:dyDescent="0.2"/>
    <row r="2761" x14ac:dyDescent="0.2"/>
    <row r="2762" x14ac:dyDescent="0.2"/>
    <row r="2763" x14ac:dyDescent="0.2"/>
    <row r="2764" x14ac:dyDescent="0.2"/>
    <row r="2765" x14ac:dyDescent="0.2"/>
    <row r="2766" x14ac:dyDescent="0.2"/>
    <row r="2767" x14ac:dyDescent="0.2"/>
    <row r="2768" x14ac:dyDescent="0.2"/>
    <row r="2769" x14ac:dyDescent="0.2"/>
    <row r="2770" x14ac:dyDescent="0.2"/>
    <row r="2771" x14ac:dyDescent="0.2"/>
    <row r="2772" x14ac:dyDescent="0.2"/>
    <row r="2773" x14ac:dyDescent="0.2"/>
    <row r="2774" x14ac:dyDescent="0.2"/>
    <row r="2775" x14ac:dyDescent="0.2"/>
    <row r="2776" x14ac:dyDescent="0.2"/>
    <row r="2777" x14ac:dyDescent="0.2"/>
    <row r="2778" x14ac:dyDescent="0.2"/>
    <row r="2779" x14ac:dyDescent="0.2"/>
    <row r="2780" x14ac:dyDescent="0.2"/>
    <row r="2781" x14ac:dyDescent="0.2"/>
    <row r="2782" x14ac:dyDescent="0.2"/>
    <row r="2783" x14ac:dyDescent="0.2"/>
    <row r="2784" x14ac:dyDescent="0.2"/>
    <row r="2785" x14ac:dyDescent="0.2"/>
    <row r="2786" x14ac:dyDescent="0.2"/>
    <row r="2787" x14ac:dyDescent="0.2"/>
    <row r="2788" x14ac:dyDescent="0.2"/>
    <row r="2789" x14ac:dyDescent="0.2"/>
    <row r="2790" x14ac:dyDescent="0.2"/>
    <row r="2791" x14ac:dyDescent="0.2"/>
    <row r="2792" x14ac:dyDescent="0.2"/>
    <row r="2793" x14ac:dyDescent="0.2"/>
    <row r="2794" x14ac:dyDescent="0.2"/>
    <row r="2795" x14ac:dyDescent="0.2"/>
    <row r="2796" x14ac:dyDescent="0.2"/>
    <row r="2797" x14ac:dyDescent="0.2"/>
    <row r="2798" x14ac:dyDescent="0.2"/>
    <row r="2799" x14ac:dyDescent="0.2"/>
    <row r="2800" x14ac:dyDescent="0.2"/>
    <row r="2801" x14ac:dyDescent="0.2"/>
    <row r="2802" x14ac:dyDescent="0.2"/>
    <row r="2803" x14ac:dyDescent="0.2"/>
    <row r="2804" x14ac:dyDescent="0.2"/>
    <row r="2805" x14ac:dyDescent="0.2"/>
    <row r="2806" x14ac:dyDescent="0.2"/>
    <row r="2807" x14ac:dyDescent="0.2"/>
    <row r="2808" x14ac:dyDescent="0.2"/>
    <row r="2809" x14ac:dyDescent="0.2"/>
    <row r="2810" x14ac:dyDescent="0.2"/>
    <row r="2811" x14ac:dyDescent="0.2"/>
    <row r="2812" x14ac:dyDescent="0.2"/>
    <row r="2813" x14ac:dyDescent="0.2"/>
    <row r="2814" x14ac:dyDescent="0.2"/>
    <row r="2815" x14ac:dyDescent="0.2"/>
    <row r="2816" x14ac:dyDescent="0.2"/>
    <row r="2817" x14ac:dyDescent="0.2"/>
    <row r="2818" x14ac:dyDescent="0.2"/>
    <row r="2819" x14ac:dyDescent="0.2"/>
    <row r="2820" x14ac:dyDescent="0.2"/>
    <row r="2821" x14ac:dyDescent="0.2"/>
    <row r="2822" x14ac:dyDescent="0.2"/>
    <row r="2823" x14ac:dyDescent="0.2"/>
    <row r="2824" x14ac:dyDescent="0.2"/>
    <row r="2825" x14ac:dyDescent="0.2"/>
    <row r="2826" x14ac:dyDescent="0.2"/>
    <row r="2827" x14ac:dyDescent="0.2"/>
    <row r="2828" x14ac:dyDescent="0.2"/>
    <row r="2829" x14ac:dyDescent="0.2"/>
    <row r="2830" x14ac:dyDescent="0.2"/>
    <row r="2831" x14ac:dyDescent="0.2"/>
    <row r="2832" x14ac:dyDescent="0.2"/>
    <row r="2833" x14ac:dyDescent="0.2"/>
    <row r="2834" x14ac:dyDescent="0.2"/>
    <row r="2835" x14ac:dyDescent="0.2"/>
    <row r="2836" x14ac:dyDescent="0.2"/>
    <row r="2837" x14ac:dyDescent="0.2"/>
    <row r="2838" x14ac:dyDescent="0.2"/>
    <row r="2839" x14ac:dyDescent="0.2"/>
    <row r="2840" x14ac:dyDescent="0.2"/>
    <row r="2841" x14ac:dyDescent="0.2"/>
    <row r="2842" x14ac:dyDescent="0.2"/>
    <row r="2843" x14ac:dyDescent="0.2"/>
    <row r="2844" x14ac:dyDescent="0.2"/>
    <row r="2845" x14ac:dyDescent="0.2"/>
    <row r="2846" x14ac:dyDescent="0.2"/>
    <row r="2847" x14ac:dyDescent="0.2"/>
    <row r="2848" x14ac:dyDescent="0.2"/>
    <row r="2849" x14ac:dyDescent="0.2"/>
    <row r="2850" x14ac:dyDescent="0.2"/>
    <row r="2851" x14ac:dyDescent="0.2"/>
    <row r="2852" x14ac:dyDescent="0.2"/>
    <row r="2853" x14ac:dyDescent="0.2"/>
    <row r="2854" x14ac:dyDescent="0.2"/>
    <row r="2855" x14ac:dyDescent="0.2"/>
    <row r="2856" x14ac:dyDescent="0.2"/>
    <row r="2857" x14ac:dyDescent="0.2"/>
    <row r="2858" x14ac:dyDescent="0.2"/>
    <row r="2859" x14ac:dyDescent="0.2"/>
    <row r="2860" x14ac:dyDescent="0.2"/>
    <row r="2861" x14ac:dyDescent="0.2"/>
    <row r="2862" x14ac:dyDescent="0.2"/>
    <row r="2863" x14ac:dyDescent="0.2"/>
    <row r="2864" x14ac:dyDescent="0.2"/>
    <row r="2865" x14ac:dyDescent="0.2"/>
    <row r="2866" x14ac:dyDescent="0.2"/>
    <row r="2867" x14ac:dyDescent="0.2"/>
    <row r="2868" x14ac:dyDescent="0.2"/>
    <row r="2869" x14ac:dyDescent="0.2"/>
    <row r="2870" x14ac:dyDescent="0.2"/>
    <row r="2871" x14ac:dyDescent="0.2"/>
    <row r="2872" x14ac:dyDescent="0.2"/>
    <row r="2873" x14ac:dyDescent="0.2"/>
    <row r="2874" x14ac:dyDescent="0.2"/>
    <row r="2875" x14ac:dyDescent="0.2"/>
    <row r="2876" x14ac:dyDescent="0.2"/>
    <row r="2877" x14ac:dyDescent="0.2"/>
    <row r="2878" x14ac:dyDescent="0.2"/>
    <row r="2879" x14ac:dyDescent="0.2"/>
    <row r="2880" x14ac:dyDescent="0.2"/>
    <row r="2881" x14ac:dyDescent="0.2"/>
    <row r="2882" x14ac:dyDescent="0.2"/>
    <row r="2883" x14ac:dyDescent="0.2"/>
    <row r="2884" x14ac:dyDescent="0.2"/>
    <row r="2885" x14ac:dyDescent="0.2"/>
    <row r="2886" x14ac:dyDescent="0.2"/>
    <row r="2887" x14ac:dyDescent="0.2"/>
    <row r="2888" x14ac:dyDescent="0.2"/>
    <row r="2889" x14ac:dyDescent="0.2"/>
    <row r="2890" x14ac:dyDescent="0.2"/>
    <row r="2891" x14ac:dyDescent="0.2"/>
    <row r="2892" x14ac:dyDescent="0.2"/>
    <row r="2893" x14ac:dyDescent="0.2"/>
    <row r="2894" x14ac:dyDescent="0.2"/>
    <row r="2895" x14ac:dyDescent="0.2"/>
    <row r="2896" x14ac:dyDescent="0.2"/>
    <row r="2897" x14ac:dyDescent="0.2"/>
    <row r="2898" x14ac:dyDescent="0.2"/>
    <row r="2899" x14ac:dyDescent="0.2"/>
    <row r="2900" x14ac:dyDescent="0.2"/>
    <row r="2901" x14ac:dyDescent="0.2"/>
    <row r="2902" x14ac:dyDescent="0.2"/>
    <row r="2903" x14ac:dyDescent="0.2"/>
    <row r="2904" x14ac:dyDescent="0.2"/>
    <row r="2905" x14ac:dyDescent="0.2"/>
    <row r="2906" x14ac:dyDescent="0.2"/>
    <row r="2907" x14ac:dyDescent="0.2"/>
    <row r="2908" x14ac:dyDescent="0.2"/>
    <row r="2909" x14ac:dyDescent="0.2"/>
    <row r="2910" x14ac:dyDescent="0.2"/>
    <row r="2911" x14ac:dyDescent="0.2"/>
    <row r="2912" x14ac:dyDescent="0.2"/>
    <row r="2913" x14ac:dyDescent="0.2"/>
    <row r="2914" x14ac:dyDescent="0.2"/>
    <row r="2915" x14ac:dyDescent="0.2"/>
    <row r="2916" x14ac:dyDescent="0.2"/>
    <row r="2917" x14ac:dyDescent="0.2"/>
    <row r="2918" x14ac:dyDescent="0.2"/>
    <row r="2919" x14ac:dyDescent="0.2"/>
    <row r="2920" x14ac:dyDescent="0.2"/>
    <row r="2921" x14ac:dyDescent="0.2"/>
    <row r="2922" x14ac:dyDescent="0.2"/>
    <row r="2923" x14ac:dyDescent="0.2"/>
    <row r="2924" x14ac:dyDescent="0.2"/>
    <row r="2925" x14ac:dyDescent="0.2"/>
    <row r="2926" x14ac:dyDescent="0.2"/>
    <row r="2927" x14ac:dyDescent="0.2"/>
    <row r="2928" x14ac:dyDescent="0.2"/>
    <row r="2929" x14ac:dyDescent="0.2"/>
    <row r="2930" x14ac:dyDescent="0.2"/>
    <row r="2931" x14ac:dyDescent="0.2"/>
    <row r="2932" x14ac:dyDescent="0.2"/>
    <row r="2933" x14ac:dyDescent="0.2"/>
    <row r="2934" x14ac:dyDescent="0.2"/>
    <row r="2935" x14ac:dyDescent="0.2"/>
    <row r="2936" x14ac:dyDescent="0.2"/>
    <row r="2937" x14ac:dyDescent="0.2"/>
    <row r="2938" x14ac:dyDescent="0.2"/>
    <row r="2939" x14ac:dyDescent="0.2"/>
    <row r="2940" x14ac:dyDescent="0.2"/>
    <row r="2941" x14ac:dyDescent="0.2"/>
    <row r="2942" x14ac:dyDescent="0.2"/>
    <row r="2943" x14ac:dyDescent="0.2"/>
    <row r="2944" x14ac:dyDescent="0.2"/>
    <row r="2945" x14ac:dyDescent="0.2"/>
    <row r="2946" x14ac:dyDescent="0.2"/>
    <row r="2947" x14ac:dyDescent="0.2"/>
    <row r="2948" x14ac:dyDescent="0.2"/>
    <row r="2949" x14ac:dyDescent="0.2"/>
    <row r="2950" x14ac:dyDescent="0.2"/>
    <row r="2951" x14ac:dyDescent="0.2"/>
    <row r="2952" x14ac:dyDescent="0.2"/>
    <row r="2953" x14ac:dyDescent="0.2"/>
    <row r="2954" x14ac:dyDescent="0.2"/>
    <row r="2955" x14ac:dyDescent="0.2"/>
    <row r="2956" x14ac:dyDescent="0.2"/>
    <row r="2957" x14ac:dyDescent="0.2"/>
    <row r="2958" x14ac:dyDescent="0.2"/>
    <row r="2959" x14ac:dyDescent="0.2"/>
    <row r="2960" x14ac:dyDescent="0.2"/>
    <row r="2961" x14ac:dyDescent="0.2"/>
    <row r="2962" x14ac:dyDescent="0.2"/>
    <row r="2963" x14ac:dyDescent="0.2"/>
    <row r="2964" x14ac:dyDescent="0.2"/>
    <row r="2965" x14ac:dyDescent="0.2"/>
    <row r="2966" x14ac:dyDescent="0.2"/>
    <row r="2967" x14ac:dyDescent="0.2"/>
    <row r="2968" x14ac:dyDescent="0.2"/>
    <row r="2969" x14ac:dyDescent="0.2"/>
    <row r="2970" x14ac:dyDescent="0.2"/>
    <row r="2971" x14ac:dyDescent="0.2"/>
    <row r="2972" x14ac:dyDescent="0.2"/>
    <row r="2973" x14ac:dyDescent="0.2"/>
    <row r="2974" x14ac:dyDescent="0.2"/>
    <row r="2975" x14ac:dyDescent="0.2"/>
    <row r="2976" x14ac:dyDescent="0.2"/>
    <row r="2977" x14ac:dyDescent="0.2"/>
    <row r="2978" x14ac:dyDescent="0.2"/>
    <row r="2979" x14ac:dyDescent="0.2"/>
    <row r="2980" x14ac:dyDescent="0.2"/>
    <row r="2981" x14ac:dyDescent="0.2"/>
    <row r="2982" x14ac:dyDescent="0.2"/>
    <row r="2983" x14ac:dyDescent="0.2"/>
    <row r="2984" x14ac:dyDescent="0.2"/>
    <row r="2985" x14ac:dyDescent="0.2"/>
    <row r="2986" x14ac:dyDescent="0.2"/>
    <row r="2987" x14ac:dyDescent="0.2"/>
    <row r="2988" x14ac:dyDescent="0.2"/>
    <row r="2989" x14ac:dyDescent="0.2"/>
    <row r="2990" x14ac:dyDescent="0.2"/>
    <row r="2991" x14ac:dyDescent="0.2"/>
    <row r="2992" x14ac:dyDescent="0.2"/>
    <row r="2993" x14ac:dyDescent="0.2"/>
    <row r="2994" x14ac:dyDescent="0.2"/>
    <row r="2995" x14ac:dyDescent="0.2"/>
    <row r="2996" x14ac:dyDescent="0.2"/>
    <row r="2997" x14ac:dyDescent="0.2"/>
    <row r="2998" x14ac:dyDescent="0.2"/>
    <row r="2999" x14ac:dyDescent="0.2"/>
    <row r="3000" x14ac:dyDescent="0.2"/>
    <row r="3001" x14ac:dyDescent="0.2"/>
    <row r="3002" x14ac:dyDescent="0.2"/>
    <row r="3003" x14ac:dyDescent="0.2"/>
    <row r="3004" x14ac:dyDescent="0.2"/>
    <row r="3005" x14ac:dyDescent="0.2"/>
    <row r="3006" x14ac:dyDescent="0.2"/>
    <row r="3007" x14ac:dyDescent="0.2"/>
    <row r="3008" x14ac:dyDescent="0.2"/>
    <row r="3009" x14ac:dyDescent="0.2"/>
    <row r="3010" x14ac:dyDescent="0.2"/>
    <row r="3011" x14ac:dyDescent="0.2"/>
    <row r="3012" x14ac:dyDescent="0.2"/>
    <row r="3013" x14ac:dyDescent="0.2"/>
    <row r="3014" x14ac:dyDescent="0.2"/>
    <row r="3015" x14ac:dyDescent="0.2"/>
    <row r="3016" x14ac:dyDescent="0.2"/>
    <row r="3017" x14ac:dyDescent="0.2"/>
    <row r="3018" x14ac:dyDescent="0.2"/>
    <row r="3019" x14ac:dyDescent="0.2"/>
    <row r="3020" x14ac:dyDescent="0.2"/>
    <row r="3021" x14ac:dyDescent="0.2"/>
    <row r="3022" x14ac:dyDescent="0.2"/>
    <row r="3023" x14ac:dyDescent="0.2"/>
    <row r="3024" x14ac:dyDescent="0.2"/>
    <row r="3025" x14ac:dyDescent="0.2"/>
    <row r="3026" x14ac:dyDescent="0.2"/>
    <row r="3027" x14ac:dyDescent="0.2"/>
    <row r="3028" x14ac:dyDescent="0.2"/>
    <row r="3029" x14ac:dyDescent="0.2"/>
    <row r="3030" x14ac:dyDescent="0.2"/>
    <row r="3031" x14ac:dyDescent="0.2"/>
    <row r="3032" x14ac:dyDescent="0.2"/>
    <row r="3033" x14ac:dyDescent="0.2"/>
    <row r="3034" x14ac:dyDescent="0.2"/>
    <row r="3035" x14ac:dyDescent="0.2"/>
    <row r="3036" x14ac:dyDescent="0.2"/>
    <row r="3037" x14ac:dyDescent="0.2"/>
    <row r="3038" x14ac:dyDescent="0.2"/>
    <row r="3039" x14ac:dyDescent="0.2"/>
    <row r="3040" x14ac:dyDescent="0.2"/>
    <row r="3041" x14ac:dyDescent="0.2"/>
    <row r="3042" x14ac:dyDescent="0.2"/>
    <row r="3043" x14ac:dyDescent="0.2"/>
    <row r="3044" x14ac:dyDescent="0.2"/>
    <row r="3045" x14ac:dyDescent="0.2"/>
    <row r="3046" x14ac:dyDescent="0.2"/>
    <row r="3047" x14ac:dyDescent="0.2"/>
    <row r="3048" x14ac:dyDescent="0.2"/>
    <row r="3049" x14ac:dyDescent="0.2"/>
    <row r="3050" x14ac:dyDescent="0.2"/>
    <row r="3051" x14ac:dyDescent="0.2"/>
    <row r="3052" x14ac:dyDescent="0.2"/>
    <row r="3053" x14ac:dyDescent="0.2"/>
    <row r="3054" x14ac:dyDescent="0.2"/>
    <row r="3055" x14ac:dyDescent="0.2"/>
    <row r="3056" x14ac:dyDescent="0.2"/>
    <row r="3057" x14ac:dyDescent="0.2"/>
    <row r="3058" x14ac:dyDescent="0.2"/>
    <row r="3059" x14ac:dyDescent="0.2"/>
    <row r="3060" x14ac:dyDescent="0.2"/>
    <row r="3061" x14ac:dyDescent="0.2"/>
    <row r="3062" x14ac:dyDescent="0.2"/>
    <row r="3063" x14ac:dyDescent="0.2"/>
    <row r="3064" x14ac:dyDescent="0.2"/>
    <row r="3065" x14ac:dyDescent="0.2"/>
    <row r="3066" x14ac:dyDescent="0.2"/>
    <row r="3067" x14ac:dyDescent="0.2"/>
    <row r="3068" x14ac:dyDescent="0.2"/>
    <row r="3069" x14ac:dyDescent="0.2"/>
    <row r="3070" x14ac:dyDescent="0.2"/>
    <row r="3071" x14ac:dyDescent="0.2"/>
    <row r="3072" x14ac:dyDescent="0.2"/>
    <row r="3073" x14ac:dyDescent="0.2"/>
    <row r="3074" x14ac:dyDescent="0.2"/>
    <row r="3075" x14ac:dyDescent="0.2"/>
    <row r="3076" x14ac:dyDescent="0.2"/>
    <row r="3077" x14ac:dyDescent="0.2"/>
    <row r="3078" x14ac:dyDescent="0.2"/>
    <row r="3079" x14ac:dyDescent="0.2"/>
    <row r="3080" x14ac:dyDescent="0.2"/>
    <row r="3081" x14ac:dyDescent="0.2"/>
    <row r="3082" x14ac:dyDescent="0.2"/>
    <row r="3083" x14ac:dyDescent="0.2"/>
    <row r="3084" x14ac:dyDescent="0.2"/>
    <row r="3085" x14ac:dyDescent="0.2"/>
    <row r="3086" x14ac:dyDescent="0.2"/>
    <row r="3087" x14ac:dyDescent="0.2"/>
    <row r="3088" x14ac:dyDescent="0.2"/>
    <row r="3089" x14ac:dyDescent="0.2"/>
    <row r="3090" x14ac:dyDescent="0.2"/>
    <row r="3091" x14ac:dyDescent="0.2"/>
    <row r="3092" x14ac:dyDescent="0.2"/>
    <row r="3093" x14ac:dyDescent="0.2"/>
    <row r="3094" x14ac:dyDescent="0.2"/>
    <row r="3095" x14ac:dyDescent="0.2"/>
    <row r="3096" x14ac:dyDescent="0.2"/>
    <row r="3097" x14ac:dyDescent="0.2"/>
    <row r="3098" x14ac:dyDescent="0.2"/>
    <row r="3099" x14ac:dyDescent="0.2"/>
    <row r="3100" x14ac:dyDescent="0.2"/>
    <row r="3101" x14ac:dyDescent="0.2"/>
    <row r="3102" x14ac:dyDescent="0.2"/>
    <row r="3103" x14ac:dyDescent="0.2"/>
    <row r="3104" x14ac:dyDescent="0.2"/>
    <row r="3105" x14ac:dyDescent="0.2"/>
    <row r="3106" x14ac:dyDescent="0.2"/>
    <row r="3107" x14ac:dyDescent="0.2"/>
    <row r="3108" x14ac:dyDescent="0.2"/>
    <row r="3109" x14ac:dyDescent="0.2"/>
    <row r="3110" x14ac:dyDescent="0.2"/>
    <row r="3111" x14ac:dyDescent="0.2"/>
    <row r="3112" x14ac:dyDescent="0.2"/>
    <row r="3113" x14ac:dyDescent="0.2"/>
    <row r="3114" x14ac:dyDescent="0.2"/>
    <row r="3115" x14ac:dyDescent="0.2"/>
    <row r="3116" x14ac:dyDescent="0.2"/>
    <row r="3117" x14ac:dyDescent="0.2"/>
    <row r="3118" x14ac:dyDescent="0.2"/>
    <row r="3119" x14ac:dyDescent="0.2"/>
    <row r="3120" x14ac:dyDescent="0.2"/>
    <row r="3121" x14ac:dyDescent="0.2"/>
    <row r="3122" x14ac:dyDescent="0.2"/>
    <row r="3123" x14ac:dyDescent="0.2"/>
    <row r="3124" x14ac:dyDescent="0.2"/>
    <row r="3125" x14ac:dyDescent="0.2"/>
    <row r="3126" x14ac:dyDescent="0.2"/>
    <row r="3127" x14ac:dyDescent="0.2"/>
    <row r="3128" x14ac:dyDescent="0.2"/>
    <row r="3129" x14ac:dyDescent="0.2"/>
    <row r="3130" x14ac:dyDescent="0.2"/>
    <row r="3131" x14ac:dyDescent="0.2"/>
    <row r="3132" x14ac:dyDescent="0.2"/>
    <row r="3133" x14ac:dyDescent="0.2"/>
    <row r="3134" x14ac:dyDescent="0.2"/>
    <row r="3135" x14ac:dyDescent="0.2"/>
    <row r="3136" x14ac:dyDescent="0.2"/>
    <row r="3137" x14ac:dyDescent="0.2"/>
    <row r="3138" x14ac:dyDescent="0.2"/>
    <row r="3139" x14ac:dyDescent="0.2"/>
    <row r="3140" x14ac:dyDescent="0.2"/>
    <row r="3141" x14ac:dyDescent="0.2"/>
    <row r="3142" x14ac:dyDescent="0.2"/>
    <row r="3143" x14ac:dyDescent="0.2"/>
    <row r="3144" x14ac:dyDescent="0.2"/>
    <row r="3145" x14ac:dyDescent="0.2"/>
    <row r="3146" x14ac:dyDescent="0.2"/>
    <row r="3147" x14ac:dyDescent="0.2"/>
    <row r="3148" x14ac:dyDescent="0.2"/>
    <row r="3149" x14ac:dyDescent="0.2"/>
    <row r="3150" x14ac:dyDescent="0.2"/>
    <row r="3151" x14ac:dyDescent="0.2"/>
    <row r="3152" x14ac:dyDescent="0.2"/>
    <row r="3153" x14ac:dyDescent="0.2"/>
    <row r="3154" x14ac:dyDescent="0.2"/>
    <row r="3155" x14ac:dyDescent="0.2"/>
    <row r="3156" x14ac:dyDescent="0.2"/>
    <row r="3157" x14ac:dyDescent="0.2"/>
    <row r="3158" x14ac:dyDescent="0.2"/>
    <row r="3159" x14ac:dyDescent="0.2"/>
    <row r="3160" x14ac:dyDescent="0.2"/>
    <row r="3161" x14ac:dyDescent="0.2"/>
    <row r="3162" x14ac:dyDescent="0.2"/>
    <row r="3163" x14ac:dyDescent="0.2"/>
    <row r="3164" x14ac:dyDescent="0.2"/>
    <row r="3165" x14ac:dyDescent="0.2"/>
    <row r="3166" x14ac:dyDescent="0.2"/>
    <row r="3167" x14ac:dyDescent="0.2"/>
    <row r="3168" x14ac:dyDescent="0.2"/>
    <row r="3169" x14ac:dyDescent="0.2"/>
    <row r="3170" x14ac:dyDescent="0.2"/>
    <row r="3171" x14ac:dyDescent="0.2"/>
    <row r="3172" x14ac:dyDescent="0.2"/>
    <row r="3173" x14ac:dyDescent="0.2"/>
    <row r="3174" x14ac:dyDescent="0.2"/>
    <row r="3175" x14ac:dyDescent="0.2"/>
    <row r="3176" x14ac:dyDescent="0.2"/>
    <row r="3177" x14ac:dyDescent="0.2"/>
    <row r="3178" x14ac:dyDescent="0.2"/>
    <row r="3179" x14ac:dyDescent="0.2"/>
    <row r="3180" x14ac:dyDescent="0.2"/>
    <row r="3181" x14ac:dyDescent="0.2"/>
    <row r="3182" x14ac:dyDescent="0.2"/>
    <row r="3183" x14ac:dyDescent="0.2"/>
    <row r="3184" x14ac:dyDescent="0.2"/>
    <row r="3185" x14ac:dyDescent="0.2"/>
    <row r="3186" x14ac:dyDescent="0.2"/>
    <row r="3187" x14ac:dyDescent="0.2"/>
    <row r="3188" x14ac:dyDescent="0.2"/>
    <row r="3189" x14ac:dyDescent="0.2"/>
    <row r="3190" x14ac:dyDescent="0.2"/>
    <row r="3191" x14ac:dyDescent="0.2"/>
    <row r="3192" x14ac:dyDescent="0.2"/>
    <row r="3193" x14ac:dyDescent="0.2"/>
    <row r="3194" x14ac:dyDescent="0.2"/>
    <row r="3195" x14ac:dyDescent="0.2"/>
    <row r="3196" x14ac:dyDescent="0.2"/>
    <row r="3197" x14ac:dyDescent="0.2"/>
    <row r="3198" x14ac:dyDescent="0.2"/>
    <row r="3199" x14ac:dyDescent="0.2"/>
    <row r="3200" x14ac:dyDescent="0.2"/>
    <row r="3201" x14ac:dyDescent="0.2"/>
    <row r="3202" x14ac:dyDescent="0.2"/>
    <row r="3203" x14ac:dyDescent="0.2"/>
    <row r="3204" x14ac:dyDescent="0.2"/>
    <row r="3205" x14ac:dyDescent="0.2"/>
    <row r="3206" x14ac:dyDescent="0.2"/>
    <row r="3207" x14ac:dyDescent="0.2"/>
    <row r="3208" x14ac:dyDescent="0.2"/>
    <row r="3209" x14ac:dyDescent="0.2"/>
    <row r="3210" x14ac:dyDescent="0.2"/>
    <row r="3211" x14ac:dyDescent="0.2"/>
    <row r="3212" x14ac:dyDescent="0.2"/>
    <row r="3213" x14ac:dyDescent="0.2"/>
    <row r="3214" x14ac:dyDescent="0.2"/>
    <row r="3215" x14ac:dyDescent="0.2"/>
    <row r="3216" x14ac:dyDescent="0.2"/>
    <row r="3217" x14ac:dyDescent="0.2"/>
    <row r="3218" x14ac:dyDescent="0.2"/>
    <row r="3219" x14ac:dyDescent="0.2"/>
    <row r="3220" x14ac:dyDescent="0.2"/>
    <row r="3221" x14ac:dyDescent="0.2"/>
    <row r="3222" x14ac:dyDescent="0.2"/>
    <row r="3223" x14ac:dyDescent="0.2"/>
    <row r="3224" x14ac:dyDescent="0.2"/>
    <row r="3225" x14ac:dyDescent="0.2"/>
    <row r="3226" x14ac:dyDescent="0.2"/>
    <row r="3227" x14ac:dyDescent="0.2"/>
    <row r="3228" x14ac:dyDescent="0.2"/>
    <row r="3229" x14ac:dyDescent="0.2"/>
    <row r="3230" x14ac:dyDescent="0.2"/>
    <row r="3231" x14ac:dyDescent="0.2"/>
    <row r="3232" x14ac:dyDescent="0.2"/>
    <row r="3233" x14ac:dyDescent="0.2"/>
    <row r="3234" x14ac:dyDescent="0.2"/>
    <row r="3235" x14ac:dyDescent="0.2"/>
    <row r="3236" x14ac:dyDescent="0.2"/>
    <row r="3237" x14ac:dyDescent="0.2"/>
    <row r="3238" x14ac:dyDescent="0.2"/>
    <row r="3239" x14ac:dyDescent="0.2"/>
    <row r="3240" x14ac:dyDescent="0.2"/>
    <row r="3241" x14ac:dyDescent="0.2"/>
    <row r="3242" x14ac:dyDescent="0.2"/>
    <row r="3243" x14ac:dyDescent="0.2"/>
    <row r="3244" x14ac:dyDescent="0.2"/>
    <row r="3245" x14ac:dyDescent="0.2"/>
    <row r="3246" x14ac:dyDescent="0.2"/>
    <row r="3247" x14ac:dyDescent="0.2"/>
    <row r="3248" x14ac:dyDescent="0.2"/>
    <row r="3249" x14ac:dyDescent="0.2"/>
    <row r="3250" x14ac:dyDescent="0.2"/>
    <row r="3251" x14ac:dyDescent="0.2"/>
    <row r="3252" x14ac:dyDescent="0.2"/>
    <row r="3253" x14ac:dyDescent="0.2"/>
    <row r="3254" x14ac:dyDescent="0.2"/>
    <row r="3255" x14ac:dyDescent="0.2"/>
    <row r="3256" x14ac:dyDescent="0.2"/>
    <row r="3257" x14ac:dyDescent="0.2"/>
    <row r="3258" x14ac:dyDescent="0.2"/>
    <row r="3259" x14ac:dyDescent="0.2"/>
    <row r="3260" x14ac:dyDescent="0.2"/>
    <row r="3261" x14ac:dyDescent="0.2"/>
    <row r="3262" x14ac:dyDescent="0.2"/>
    <row r="3263" x14ac:dyDescent="0.2"/>
    <row r="3264" x14ac:dyDescent="0.2"/>
    <row r="3265" x14ac:dyDescent="0.2"/>
    <row r="3266" x14ac:dyDescent="0.2"/>
    <row r="3267" x14ac:dyDescent="0.2"/>
    <row r="3268" x14ac:dyDescent="0.2"/>
    <row r="3269" x14ac:dyDescent="0.2"/>
    <row r="3270" x14ac:dyDescent="0.2"/>
    <row r="3271" x14ac:dyDescent="0.2"/>
    <row r="3272" x14ac:dyDescent="0.2"/>
    <row r="3273" x14ac:dyDescent="0.2"/>
    <row r="3274" x14ac:dyDescent="0.2"/>
    <row r="3275" x14ac:dyDescent="0.2"/>
    <row r="3276" x14ac:dyDescent="0.2"/>
    <row r="3277" x14ac:dyDescent="0.2"/>
    <row r="3278" x14ac:dyDescent="0.2"/>
    <row r="3279" x14ac:dyDescent="0.2"/>
    <row r="3280" x14ac:dyDescent="0.2"/>
    <row r="3281" x14ac:dyDescent="0.2"/>
    <row r="3282" x14ac:dyDescent="0.2"/>
    <row r="3283" x14ac:dyDescent="0.2"/>
    <row r="3284" x14ac:dyDescent="0.2"/>
    <row r="3285" x14ac:dyDescent="0.2"/>
    <row r="3286" x14ac:dyDescent="0.2"/>
    <row r="3287" x14ac:dyDescent="0.2"/>
    <row r="3288" x14ac:dyDescent="0.2"/>
    <row r="3289" x14ac:dyDescent="0.2"/>
    <row r="3290" x14ac:dyDescent="0.2"/>
    <row r="3291" x14ac:dyDescent="0.2"/>
    <row r="3292" x14ac:dyDescent="0.2"/>
    <row r="3293" x14ac:dyDescent="0.2"/>
    <row r="3294" x14ac:dyDescent="0.2"/>
    <row r="3295" x14ac:dyDescent="0.2"/>
    <row r="3296" x14ac:dyDescent="0.2"/>
    <row r="3297" x14ac:dyDescent="0.2"/>
    <row r="3298" x14ac:dyDescent="0.2"/>
    <row r="3299" x14ac:dyDescent="0.2"/>
    <row r="3300" x14ac:dyDescent="0.2"/>
    <row r="3301" x14ac:dyDescent="0.2"/>
    <row r="3302" x14ac:dyDescent="0.2"/>
    <row r="3303" x14ac:dyDescent="0.2"/>
    <row r="3304" x14ac:dyDescent="0.2"/>
    <row r="3305" x14ac:dyDescent="0.2"/>
    <row r="3306" x14ac:dyDescent="0.2"/>
    <row r="3307" x14ac:dyDescent="0.2"/>
    <row r="3308" x14ac:dyDescent="0.2"/>
    <row r="3309" x14ac:dyDescent="0.2"/>
    <row r="3310" x14ac:dyDescent="0.2"/>
    <row r="3311" x14ac:dyDescent="0.2"/>
    <row r="3312" x14ac:dyDescent="0.2"/>
    <row r="3313" x14ac:dyDescent="0.2"/>
    <row r="3314" x14ac:dyDescent="0.2"/>
    <row r="3315" x14ac:dyDescent="0.2"/>
    <row r="3316" x14ac:dyDescent="0.2"/>
    <row r="3317" x14ac:dyDescent="0.2"/>
    <row r="3318" x14ac:dyDescent="0.2"/>
    <row r="3319" x14ac:dyDescent="0.2"/>
    <row r="3320" x14ac:dyDescent="0.2"/>
    <row r="3321" x14ac:dyDescent="0.2"/>
    <row r="3322" x14ac:dyDescent="0.2"/>
    <row r="3323" x14ac:dyDescent="0.2"/>
    <row r="3324" x14ac:dyDescent="0.2"/>
    <row r="3325" x14ac:dyDescent="0.2"/>
    <row r="3326" x14ac:dyDescent="0.2"/>
    <row r="3327" x14ac:dyDescent="0.2"/>
    <row r="3328" x14ac:dyDescent="0.2"/>
    <row r="3329" x14ac:dyDescent="0.2"/>
    <row r="3330" x14ac:dyDescent="0.2"/>
    <row r="3331" x14ac:dyDescent="0.2"/>
    <row r="3332" x14ac:dyDescent="0.2"/>
    <row r="3333" x14ac:dyDescent="0.2"/>
    <row r="3334" x14ac:dyDescent="0.2"/>
    <row r="3335" x14ac:dyDescent="0.2"/>
    <row r="3336" x14ac:dyDescent="0.2"/>
    <row r="3337" x14ac:dyDescent="0.2"/>
    <row r="3338" x14ac:dyDescent="0.2"/>
    <row r="3339" x14ac:dyDescent="0.2"/>
    <row r="3340" x14ac:dyDescent="0.2"/>
    <row r="3341" x14ac:dyDescent="0.2"/>
    <row r="3342" x14ac:dyDescent="0.2"/>
    <row r="3343" x14ac:dyDescent="0.2"/>
    <row r="3344" x14ac:dyDescent="0.2"/>
    <row r="3345" x14ac:dyDescent="0.2"/>
    <row r="3346" x14ac:dyDescent="0.2"/>
    <row r="3347" x14ac:dyDescent="0.2"/>
    <row r="3348" x14ac:dyDescent="0.2"/>
    <row r="3349" x14ac:dyDescent="0.2"/>
    <row r="3350" x14ac:dyDescent="0.2"/>
    <row r="3351" x14ac:dyDescent="0.2"/>
    <row r="3352" x14ac:dyDescent="0.2"/>
    <row r="3353" x14ac:dyDescent="0.2"/>
    <row r="3354" x14ac:dyDescent="0.2"/>
    <row r="3355" x14ac:dyDescent="0.2"/>
    <row r="3356" x14ac:dyDescent="0.2"/>
    <row r="3357" x14ac:dyDescent="0.2"/>
    <row r="3358" x14ac:dyDescent="0.2"/>
    <row r="3359" x14ac:dyDescent="0.2"/>
    <row r="3360" x14ac:dyDescent="0.2"/>
    <row r="3361" x14ac:dyDescent="0.2"/>
    <row r="3362" x14ac:dyDescent="0.2"/>
    <row r="3363" x14ac:dyDescent="0.2"/>
    <row r="3364" x14ac:dyDescent="0.2"/>
    <row r="3365" x14ac:dyDescent="0.2"/>
    <row r="3366" x14ac:dyDescent="0.2"/>
    <row r="3367" x14ac:dyDescent="0.2"/>
    <row r="3368" x14ac:dyDescent="0.2"/>
    <row r="3369" x14ac:dyDescent="0.2"/>
    <row r="3370" x14ac:dyDescent="0.2"/>
    <row r="3371" x14ac:dyDescent="0.2"/>
    <row r="3372" x14ac:dyDescent="0.2"/>
    <row r="3373" x14ac:dyDescent="0.2"/>
    <row r="3374" x14ac:dyDescent="0.2"/>
    <row r="3375" x14ac:dyDescent="0.2"/>
    <row r="3376" x14ac:dyDescent="0.2"/>
    <row r="3377" x14ac:dyDescent="0.2"/>
    <row r="3378" x14ac:dyDescent="0.2"/>
    <row r="3379" x14ac:dyDescent="0.2"/>
    <row r="3380" x14ac:dyDescent="0.2"/>
    <row r="3381" x14ac:dyDescent="0.2"/>
    <row r="3382" x14ac:dyDescent="0.2"/>
    <row r="3383" x14ac:dyDescent="0.2"/>
    <row r="3384" x14ac:dyDescent="0.2"/>
    <row r="3385" x14ac:dyDescent="0.2"/>
    <row r="3386" x14ac:dyDescent="0.2"/>
    <row r="3387" x14ac:dyDescent="0.2"/>
    <row r="3388" x14ac:dyDescent="0.2"/>
    <row r="3389" x14ac:dyDescent="0.2"/>
    <row r="3390" x14ac:dyDescent="0.2"/>
    <row r="3391" x14ac:dyDescent="0.2"/>
    <row r="3392" x14ac:dyDescent="0.2"/>
    <row r="3393" x14ac:dyDescent="0.2"/>
    <row r="3394" x14ac:dyDescent="0.2"/>
    <row r="3395" x14ac:dyDescent="0.2"/>
    <row r="3396" x14ac:dyDescent="0.2"/>
    <row r="3397" x14ac:dyDescent="0.2"/>
    <row r="3398" x14ac:dyDescent="0.2"/>
    <row r="3399" x14ac:dyDescent="0.2"/>
    <row r="3400" x14ac:dyDescent="0.2"/>
    <row r="3401" x14ac:dyDescent="0.2"/>
    <row r="3402" x14ac:dyDescent="0.2"/>
    <row r="3403" x14ac:dyDescent="0.2"/>
    <row r="3404" x14ac:dyDescent="0.2"/>
    <row r="3405" x14ac:dyDescent="0.2"/>
    <row r="3406" x14ac:dyDescent="0.2"/>
    <row r="3407" x14ac:dyDescent="0.2"/>
    <row r="3408" x14ac:dyDescent="0.2"/>
    <row r="3409" x14ac:dyDescent="0.2"/>
    <row r="3410" x14ac:dyDescent="0.2"/>
    <row r="3411" x14ac:dyDescent="0.2"/>
    <row r="3412" x14ac:dyDescent="0.2"/>
    <row r="3413" x14ac:dyDescent="0.2"/>
    <row r="3414" x14ac:dyDescent="0.2"/>
    <row r="3415" x14ac:dyDescent="0.2"/>
    <row r="3416" x14ac:dyDescent="0.2"/>
    <row r="3417" x14ac:dyDescent="0.2"/>
    <row r="3418" x14ac:dyDescent="0.2"/>
    <row r="3419" x14ac:dyDescent="0.2"/>
    <row r="3420" x14ac:dyDescent="0.2"/>
    <row r="3421" x14ac:dyDescent="0.2"/>
    <row r="3422" x14ac:dyDescent="0.2"/>
    <row r="3423" x14ac:dyDescent="0.2"/>
    <row r="3424" x14ac:dyDescent="0.2"/>
    <row r="3425" x14ac:dyDescent="0.2"/>
    <row r="3426" x14ac:dyDescent="0.2"/>
    <row r="3427" x14ac:dyDescent="0.2"/>
    <row r="3428" x14ac:dyDescent="0.2"/>
    <row r="3429" x14ac:dyDescent="0.2"/>
    <row r="3430" x14ac:dyDescent="0.2"/>
    <row r="3431" x14ac:dyDescent="0.2"/>
    <row r="3432" x14ac:dyDescent="0.2"/>
    <row r="3433" x14ac:dyDescent="0.2"/>
    <row r="3434" x14ac:dyDescent="0.2"/>
    <row r="3435" x14ac:dyDescent="0.2"/>
    <row r="3436" x14ac:dyDescent="0.2"/>
    <row r="3437" x14ac:dyDescent="0.2"/>
    <row r="3438" x14ac:dyDescent="0.2"/>
    <row r="3439" x14ac:dyDescent="0.2"/>
    <row r="3440" x14ac:dyDescent="0.2"/>
    <row r="3441" x14ac:dyDescent="0.2"/>
    <row r="3442" x14ac:dyDescent="0.2"/>
    <row r="3443" x14ac:dyDescent="0.2"/>
    <row r="3444" x14ac:dyDescent="0.2"/>
    <row r="3445" x14ac:dyDescent="0.2"/>
    <row r="3446" x14ac:dyDescent="0.2"/>
    <row r="3447" x14ac:dyDescent="0.2"/>
    <row r="3448" x14ac:dyDescent="0.2"/>
    <row r="3449" x14ac:dyDescent="0.2"/>
    <row r="3450" x14ac:dyDescent="0.2"/>
    <row r="3451" x14ac:dyDescent="0.2"/>
    <row r="3452" x14ac:dyDescent="0.2"/>
    <row r="3453" x14ac:dyDescent="0.2"/>
    <row r="3454" x14ac:dyDescent="0.2"/>
    <row r="3455" x14ac:dyDescent="0.2"/>
    <row r="3456" x14ac:dyDescent="0.2"/>
    <row r="3457" x14ac:dyDescent="0.2"/>
    <row r="3458" x14ac:dyDescent="0.2"/>
    <row r="3459" x14ac:dyDescent="0.2"/>
    <row r="3460" x14ac:dyDescent="0.2"/>
    <row r="3461" x14ac:dyDescent="0.2"/>
    <row r="3462" x14ac:dyDescent="0.2"/>
    <row r="3463" x14ac:dyDescent="0.2"/>
    <row r="3464" x14ac:dyDescent="0.2"/>
    <row r="3465" x14ac:dyDescent="0.2"/>
    <row r="3466" x14ac:dyDescent="0.2"/>
    <row r="3467" x14ac:dyDescent="0.2"/>
    <row r="3468" x14ac:dyDescent="0.2"/>
    <row r="3469" x14ac:dyDescent="0.2"/>
    <row r="3470" x14ac:dyDescent="0.2"/>
    <row r="3471" x14ac:dyDescent="0.2"/>
    <row r="3472" x14ac:dyDescent="0.2"/>
    <row r="3473" x14ac:dyDescent="0.2"/>
    <row r="3474" x14ac:dyDescent="0.2"/>
    <row r="3475" x14ac:dyDescent="0.2"/>
    <row r="3476" x14ac:dyDescent="0.2"/>
    <row r="3477" x14ac:dyDescent="0.2"/>
    <row r="3478" x14ac:dyDescent="0.2"/>
    <row r="3479" x14ac:dyDescent="0.2"/>
    <row r="3480" x14ac:dyDescent="0.2"/>
    <row r="3481" x14ac:dyDescent="0.2"/>
    <row r="3482" x14ac:dyDescent="0.2"/>
    <row r="3483" x14ac:dyDescent="0.2"/>
    <row r="3484" x14ac:dyDescent="0.2"/>
    <row r="3485" x14ac:dyDescent="0.2"/>
    <row r="3486" x14ac:dyDescent="0.2"/>
    <row r="3487" x14ac:dyDescent="0.2"/>
    <row r="3488" x14ac:dyDescent="0.2"/>
    <row r="3489" x14ac:dyDescent="0.2"/>
    <row r="3490" x14ac:dyDescent="0.2"/>
    <row r="3491" x14ac:dyDescent="0.2"/>
    <row r="3492" x14ac:dyDescent="0.2"/>
    <row r="3493" x14ac:dyDescent="0.2"/>
    <row r="3494" x14ac:dyDescent="0.2"/>
    <row r="3495" x14ac:dyDescent="0.2"/>
    <row r="3496" x14ac:dyDescent="0.2"/>
    <row r="3497" x14ac:dyDescent="0.2"/>
    <row r="3498" x14ac:dyDescent="0.2"/>
    <row r="3499" x14ac:dyDescent="0.2"/>
    <row r="3500" x14ac:dyDescent="0.2"/>
    <row r="3501" x14ac:dyDescent="0.2"/>
    <row r="3502" x14ac:dyDescent="0.2"/>
    <row r="3503" x14ac:dyDescent="0.2"/>
    <row r="3504" x14ac:dyDescent="0.2"/>
    <row r="3505" x14ac:dyDescent="0.2"/>
    <row r="3506" x14ac:dyDescent="0.2"/>
    <row r="3507" x14ac:dyDescent="0.2"/>
    <row r="3508" x14ac:dyDescent="0.2"/>
    <row r="3509" x14ac:dyDescent="0.2"/>
    <row r="3510" x14ac:dyDescent="0.2"/>
    <row r="3511" x14ac:dyDescent="0.2"/>
    <row r="3512" x14ac:dyDescent="0.2"/>
    <row r="3513" x14ac:dyDescent="0.2"/>
    <row r="3514" x14ac:dyDescent="0.2"/>
    <row r="3515" x14ac:dyDescent="0.2"/>
    <row r="3516" x14ac:dyDescent="0.2"/>
    <row r="3517" x14ac:dyDescent="0.2"/>
    <row r="3518" x14ac:dyDescent="0.2"/>
    <row r="3519" x14ac:dyDescent="0.2"/>
    <row r="3520" x14ac:dyDescent="0.2"/>
    <row r="3521" x14ac:dyDescent="0.2"/>
    <row r="3522" x14ac:dyDescent="0.2"/>
    <row r="3523" x14ac:dyDescent="0.2"/>
    <row r="3524" x14ac:dyDescent="0.2"/>
    <row r="3525" x14ac:dyDescent="0.2"/>
    <row r="3526" x14ac:dyDescent="0.2"/>
    <row r="3527" x14ac:dyDescent="0.2"/>
    <row r="3528" x14ac:dyDescent="0.2"/>
    <row r="3529" x14ac:dyDescent="0.2"/>
    <row r="3530" x14ac:dyDescent="0.2"/>
    <row r="3531" x14ac:dyDescent="0.2"/>
    <row r="3532" x14ac:dyDescent="0.2"/>
    <row r="3533" x14ac:dyDescent="0.2"/>
    <row r="3534" x14ac:dyDescent="0.2"/>
    <row r="3535" x14ac:dyDescent="0.2"/>
    <row r="3536" x14ac:dyDescent="0.2"/>
    <row r="3537" x14ac:dyDescent="0.2"/>
    <row r="3538" x14ac:dyDescent="0.2"/>
    <row r="3539" x14ac:dyDescent="0.2"/>
    <row r="3540" x14ac:dyDescent="0.2"/>
    <row r="3541" x14ac:dyDescent="0.2"/>
    <row r="3542" x14ac:dyDescent="0.2"/>
    <row r="3543" x14ac:dyDescent="0.2"/>
    <row r="3544" x14ac:dyDescent="0.2"/>
    <row r="3545" x14ac:dyDescent="0.2"/>
    <row r="3546" x14ac:dyDescent="0.2"/>
    <row r="3547" x14ac:dyDescent="0.2"/>
    <row r="3548" x14ac:dyDescent="0.2"/>
    <row r="3549" x14ac:dyDescent="0.2"/>
    <row r="3550" x14ac:dyDescent="0.2"/>
    <row r="3551" x14ac:dyDescent="0.2"/>
    <row r="3552" x14ac:dyDescent="0.2"/>
    <row r="3553" x14ac:dyDescent="0.2"/>
    <row r="3554" x14ac:dyDescent="0.2"/>
    <row r="3555" x14ac:dyDescent="0.2"/>
    <row r="3556" x14ac:dyDescent="0.2"/>
    <row r="3557" x14ac:dyDescent="0.2"/>
    <row r="3558" x14ac:dyDescent="0.2"/>
    <row r="3559" x14ac:dyDescent="0.2"/>
    <row r="3560" x14ac:dyDescent="0.2"/>
    <row r="3561" x14ac:dyDescent="0.2"/>
    <row r="3562" x14ac:dyDescent="0.2"/>
    <row r="3563" x14ac:dyDescent="0.2"/>
    <row r="3564" x14ac:dyDescent="0.2"/>
    <row r="3565" x14ac:dyDescent="0.2"/>
    <row r="3566" x14ac:dyDescent="0.2"/>
    <row r="3567" x14ac:dyDescent="0.2"/>
    <row r="3568" x14ac:dyDescent="0.2"/>
    <row r="3569" x14ac:dyDescent="0.2"/>
    <row r="3570" x14ac:dyDescent="0.2"/>
    <row r="3571" x14ac:dyDescent="0.2"/>
    <row r="3572" x14ac:dyDescent="0.2"/>
    <row r="3573" x14ac:dyDescent="0.2"/>
    <row r="3574" x14ac:dyDescent="0.2"/>
    <row r="3575" x14ac:dyDescent="0.2"/>
    <row r="3576" x14ac:dyDescent="0.2"/>
    <row r="3577" x14ac:dyDescent="0.2"/>
    <row r="3578" x14ac:dyDescent="0.2"/>
    <row r="3579" x14ac:dyDescent="0.2"/>
    <row r="3580" x14ac:dyDescent="0.2"/>
    <row r="3581" x14ac:dyDescent="0.2"/>
    <row r="3582" x14ac:dyDescent="0.2"/>
    <row r="3583" x14ac:dyDescent="0.2"/>
    <row r="3584" x14ac:dyDescent="0.2"/>
    <row r="3585" x14ac:dyDescent="0.2"/>
    <row r="3586" x14ac:dyDescent="0.2"/>
    <row r="3587" x14ac:dyDescent="0.2"/>
    <row r="3588" x14ac:dyDescent="0.2"/>
    <row r="3589" x14ac:dyDescent="0.2"/>
    <row r="3590" x14ac:dyDescent="0.2"/>
    <row r="3591" x14ac:dyDescent="0.2"/>
    <row r="3592" x14ac:dyDescent="0.2"/>
    <row r="3593" x14ac:dyDescent="0.2"/>
    <row r="3594" x14ac:dyDescent="0.2"/>
    <row r="3595" x14ac:dyDescent="0.2"/>
    <row r="3596" x14ac:dyDescent="0.2"/>
    <row r="3597" x14ac:dyDescent="0.2"/>
    <row r="3598" x14ac:dyDescent="0.2"/>
    <row r="3599" x14ac:dyDescent="0.2"/>
    <row r="3600" x14ac:dyDescent="0.2"/>
    <row r="3601" x14ac:dyDescent="0.2"/>
    <row r="3602" x14ac:dyDescent="0.2"/>
    <row r="3603" x14ac:dyDescent="0.2"/>
    <row r="3604" x14ac:dyDescent="0.2"/>
    <row r="3605" x14ac:dyDescent="0.2"/>
    <row r="3606" x14ac:dyDescent="0.2"/>
    <row r="3607" x14ac:dyDescent="0.2"/>
    <row r="3608" x14ac:dyDescent="0.2"/>
    <row r="3609" x14ac:dyDescent="0.2"/>
    <row r="3610" x14ac:dyDescent="0.2"/>
    <row r="3611" x14ac:dyDescent="0.2"/>
    <row r="3612" x14ac:dyDescent="0.2"/>
    <row r="3613" x14ac:dyDescent="0.2"/>
    <row r="3614" x14ac:dyDescent="0.2"/>
    <row r="3615" x14ac:dyDescent="0.2"/>
    <row r="3616" x14ac:dyDescent="0.2"/>
    <row r="3617" x14ac:dyDescent="0.2"/>
    <row r="3618" x14ac:dyDescent="0.2"/>
    <row r="3619" x14ac:dyDescent="0.2"/>
    <row r="3620" x14ac:dyDescent="0.2"/>
    <row r="3621" x14ac:dyDescent="0.2"/>
    <row r="3622" x14ac:dyDescent="0.2"/>
    <row r="3623" x14ac:dyDescent="0.2"/>
    <row r="3624" x14ac:dyDescent="0.2"/>
    <row r="3625" x14ac:dyDescent="0.2"/>
    <row r="3626" x14ac:dyDescent="0.2"/>
    <row r="3627" x14ac:dyDescent="0.2"/>
    <row r="3628" x14ac:dyDescent="0.2"/>
    <row r="3629" x14ac:dyDescent="0.2"/>
    <row r="3630" x14ac:dyDescent="0.2"/>
    <row r="3631" x14ac:dyDescent="0.2"/>
    <row r="3632" x14ac:dyDescent="0.2"/>
    <row r="3633" x14ac:dyDescent="0.2"/>
    <row r="3634" x14ac:dyDescent="0.2"/>
    <row r="3635" x14ac:dyDescent="0.2"/>
    <row r="3636" x14ac:dyDescent="0.2"/>
    <row r="3637" x14ac:dyDescent="0.2"/>
    <row r="3638" x14ac:dyDescent="0.2"/>
    <row r="3639" x14ac:dyDescent="0.2"/>
    <row r="3640" x14ac:dyDescent="0.2"/>
    <row r="3641" x14ac:dyDescent="0.2"/>
    <row r="3642" x14ac:dyDescent="0.2"/>
    <row r="3643" x14ac:dyDescent="0.2"/>
    <row r="3644" x14ac:dyDescent="0.2"/>
    <row r="3645" x14ac:dyDescent="0.2"/>
    <row r="3646" x14ac:dyDescent="0.2"/>
    <row r="3647" x14ac:dyDescent="0.2"/>
    <row r="3648" x14ac:dyDescent="0.2"/>
    <row r="3649" x14ac:dyDescent="0.2"/>
    <row r="3650" x14ac:dyDescent="0.2"/>
    <row r="3651" x14ac:dyDescent="0.2"/>
    <row r="3652" x14ac:dyDescent="0.2"/>
    <row r="3653" x14ac:dyDescent="0.2"/>
    <row r="3654" x14ac:dyDescent="0.2"/>
    <row r="3655" x14ac:dyDescent="0.2"/>
    <row r="3656" x14ac:dyDescent="0.2"/>
    <row r="3657" x14ac:dyDescent="0.2"/>
    <row r="3658" x14ac:dyDescent="0.2"/>
    <row r="3659" x14ac:dyDescent="0.2"/>
    <row r="3660" x14ac:dyDescent="0.2"/>
    <row r="3661" x14ac:dyDescent="0.2"/>
    <row r="3662" x14ac:dyDescent="0.2"/>
    <row r="3663" x14ac:dyDescent="0.2"/>
    <row r="3664" x14ac:dyDescent="0.2"/>
    <row r="3665" x14ac:dyDescent="0.2"/>
    <row r="3666" x14ac:dyDescent="0.2"/>
    <row r="3667" x14ac:dyDescent="0.2"/>
    <row r="3668" x14ac:dyDescent="0.2"/>
    <row r="3669" x14ac:dyDescent="0.2"/>
    <row r="3670" x14ac:dyDescent="0.2"/>
    <row r="3671" x14ac:dyDescent="0.2"/>
    <row r="3672" x14ac:dyDescent="0.2"/>
    <row r="3673" x14ac:dyDescent="0.2"/>
    <row r="3674" x14ac:dyDescent="0.2"/>
    <row r="3675" x14ac:dyDescent="0.2"/>
    <row r="3676" x14ac:dyDescent="0.2"/>
    <row r="3677" x14ac:dyDescent="0.2"/>
    <row r="3678" x14ac:dyDescent="0.2"/>
    <row r="3679" x14ac:dyDescent="0.2"/>
    <row r="3680" x14ac:dyDescent="0.2"/>
    <row r="3681" x14ac:dyDescent="0.2"/>
    <row r="3682" x14ac:dyDescent="0.2"/>
    <row r="3683" x14ac:dyDescent="0.2"/>
    <row r="3684" x14ac:dyDescent="0.2"/>
    <row r="3685" x14ac:dyDescent="0.2"/>
    <row r="3686" x14ac:dyDescent="0.2"/>
    <row r="3687" x14ac:dyDescent="0.2"/>
    <row r="3688" x14ac:dyDescent="0.2"/>
    <row r="3689" x14ac:dyDescent="0.2"/>
    <row r="3690" x14ac:dyDescent="0.2"/>
    <row r="3691" x14ac:dyDescent="0.2"/>
    <row r="3692" x14ac:dyDescent="0.2"/>
    <row r="3693" x14ac:dyDescent="0.2"/>
    <row r="3694" x14ac:dyDescent="0.2"/>
    <row r="3695" x14ac:dyDescent="0.2"/>
    <row r="3696" x14ac:dyDescent="0.2"/>
    <row r="3697" x14ac:dyDescent="0.2"/>
    <row r="3698" x14ac:dyDescent="0.2"/>
    <row r="3699" x14ac:dyDescent="0.2"/>
    <row r="3700" x14ac:dyDescent="0.2"/>
    <row r="3701" x14ac:dyDescent="0.2"/>
    <row r="3702" x14ac:dyDescent="0.2"/>
    <row r="3703" x14ac:dyDescent="0.2"/>
    <row r="3704" x14ac:dyDescent="0.2"/>
    <row r="3705" x14ac:dyDescent="0.2"/>
    <row r="3706" x14ac:dyDescent="0.2"/>
    <row r="3707" x14ac:dyDescent="0.2"/>
    <row r="3708" x14ac:dyDescent="0.2"/>
    <row r="3709" x14ac:dyDescent="0.2"/>
    <row r="3710" x14ac:dyDescent="0.2"/>
    <row r="3711" x14ac:dyDescent="0.2"/>
    <row r="3712" x14ac:dyDescent="0.2"/>
    <row r="3713" x14ac:dyDescent="0.2"/>
    <row r="3714" x14ac:dyDescent="0.2"/>
    <row r="3715" x14ac:dyDescent="0.2"/>
    <row r="3716" x14ac:dyDescent="0.2"/>
    <row r="3717" x14ac:dyDescent="0.2"/>
    <row r="3718" x14ac:dyDescent="0.2"/>
    <row r="3719" x14ac:dyDescent="0.2"/>
    <row r="3720" x14ac:dyDescent="0.2"/>
    <row r="3721" x14ac:dyDescent="0.2"/>
    <row r="3722" x14ac:dyDescent="0.2"/>
    <row r="3723" x14ac:dyDescent="0.2"/>
    <row r="3724" x14ac:dyDescent="0.2"/>
    <row r="3725" x14ac:dyDescent="0.2"/>
    <row r="3726" x14ac:dyDescent="0.2"/>
    <row r="3727" x14ac:dyDescent="0.2"/>
    <row r="3728" x14ac:dyDescent="0.2"/>
    <row r="3729" x14ac:dyDescent="0.2"/>
    <row r="3730" x14ac:dyDescent="0.2"/>
    <row r="3731" x14ac:dyDescent="0.2"/>
    <row r="3732" x14ac:dyDescent="0.2"/>
    <row r="3733" x14ac:dyDescent="0.2"/>
    <row r="3734" x14ac:dyDescent="0.2"/>
    <row r="3735" x14ac:dyDescent="0.2"/>
    <row r="3736" x14ac:dyDescent="0.2"/>
    <row r="3737" x14ac:dyDescent="0.2"/>
    <row r="3738" x14ac:dyDescent="0.2"/>
    <row r="3739" x14ac:dyDescent="0.2"/>
    <row r="3740" x14ac:dyDescent="0.2"/>
    <row r="3741" x14ac:dyDescent="0.2"/>
    <row r="3742" x14ac:dyDescent="0.2"/>
    <row r="3743" x14ac:dyDescent="0.2"/>
    <row r="3744" x14ac:dyDescent="0.2"/>
    <row r="3745" x14ac:dyDescent="0.2"/>
    <row r="3746" x14ac:dyDescent="0.2"/>
    <row r="3747" x14ac:dyDescent="0.2"/>
    <row r="3748" x14ac:dyDescent="0.2"/>
    <row r="3749" x14ac:dyDescent="0.2"/>
    <row r="3750" x14ac:dyDescent="0.2"/>
    <row r="3751" x14ac:dyDescent="0.2"/>
    <row r="3752" x14ac:dyDescent="0.2"/>
    <row r="3753" x14ac:dyDescent="0.2"/>
    <row r="3754" x14ac:dyDescent="0.2"/>
    <row r="3755" x14ac:dyDescent="0.2"/>
    <row r="3756" x14ac:dyDescent="0.2"/>
    <row r="3757" x14ac:dyDescent="0.2"/>
    <row r="3758" x14ac:dyDescent="0.2"/>
    <row r="3759" x14ac:dyDescent="0.2"/>
    <row r="3760" x14ac:dyDescent="0.2"/>
    <row r="3761" x14ac:dyDescent="0.2"/>
    <row r="3762" x14ac:dyDescent="0.2"/>
    <row r="3763" x14ac:dyDescent="0.2"/>
    <row r="3764" x14ac:dyDescent="0.2"/>
    <row r="3765" x14ac:dyDescent="0.2"/>
    <row r="3766" x14ac:dyDescent="0.2"/>
    <row r="3767" x14ac:dyDescent="0.2"/>
    <row r="3768" x14ac:dyDescent="0.2"/>
    <row r="3769" x14ac:dyDescent="0.2"/>
    <row r="3770" x14ac:dyDescent="0.2"/>
    <row r="3771" x14ac:dyDescent="0.2"/>
    <row r="3772" x14ac:dyDescent="0.2"/>
    <row r="3773" x14ac:dyDescent="0.2"/>
    <row r="3774" x14ac:dyDescent="0.2"/>
    <row r="3775" x14ac:dyDescent="0.2"/>
    <row r="3776" x14ac:dyDescent="0.2"/>
    <row r="3777" x14ac:dyDescent="0.2"/>
    <row r="3778" x14ac:dyDescent="0.2"/>
    <row r="3779" x14ac:dyDescent="0.2"/>
    <row r="3780" x14ac:dyDescent="0.2"/>
    <row r="3781" x14ac:dyDescent="0.2"/>
    <row r="3782" x14ac:dyDescent="0.2"/>
    <row r="3783" x14ac:dyDescent="0.2"/>
    <row r="3784" x14ac:dyDescent="0.2"/>
    <row r="3785" x14ac:dyDescent="0.2"/>
    <row r="3786" x14ac:dyDescent="0.2"/>
    <row r="3787" x14ac:dyDescent="0.2"/>
    <row r="3788" x14ac:dyDescent="0.2"/>
    <row r="3789" x14ac:dyDescent="0.2"/>
    <row r="3790" x14ac:dyDescent="0.2"/>
    <row r="3791" x14ac:dyDescent="0.2"/>
    <row r="3792" x14ac:dyDescent="0.2"/>
    <row r="3793" x14ac:dyDescent="0.2"/>
    <row r="3794" x14ac:dyDescent="0.2"/>
    <row r="3795" x14ac:dyDescent="0.2"/>
    <row r="3796" x14ac:dyDescent="0.2"/>
    <row r="3797" x14ac:dyDescent="0.2"/>
    <row r="3798" x14ac:dyDescent="0.2"/>
    <row r="3799" x14ac:dyDescent="0.2"/>
    <row r="3800" x14ac:dyDescent="0.2"/>
    <row r="3801" x14ac:dyDescent="0.2"/>
    <row r="3802" x14ac:dyDescent="0.2"/>
    <row r="3803" x14ac:dyDescent="0.2"/>
    <row r="3804" x14ac:dyDescent="0.2"/>
    <row r="3805" x14ac:dyDescent="0.2"/>
    <row r="3806" x14ac:dyDescent="0.2"/>
    <row r="3807" x14ac:dyDescent="0.2"/>
    <row r="3808" x14ac:dyDescent="0.2"/>
    <row r="3809" x14ac:dyDescent="0.2"/>
    <row r="3810" x14ac:dyDescent="0.2"/>
    <row r="3811" x14ac:dyDescent="0.2"/>
    <row r="3812" x14ac:dyDescent="0.2"/>
    <row r="3813" x14ac:dyDescent="0.2"/>
    <row r="3814" x14ac:dyDescent="0.2"/>
    <row r="3815" x14ac:dyDescent="0.2"/>
    <row r="3816" x14ac:dyDescent="0.2"/>
    <row r="3817" x14ac:dyDescent="0.2"/>
    <row r="3818" x14ac:dyDescent="0.2"/>
    <row r="3819" x14ac:dyDescent="0.2"/>
    <row r="3820" x14ac:dyDescent="0.2"/>
    <row r="3821" x14ac:dyDescent="0.2"/>
    <row r="3822" x14ac:dyDescent="0.2"/>
    <row r="3823" x14ac:dyDescent="0.2"/>
    <row r="3824" x14ac:dyDescent="0.2"/>
    <row r="3825" x14ac:dyDescent="0.2"/>
    <row r="3826" x14ac:dyDescent="0.2"/>
    <row r="3827" x14ac:dyDescent="0.2"/>
    <row r="3828" x14ac:dyDescent="0.2"/>
    <row r="3829" x14ac:dyDescent="0.2"/>
    <row r="3830" x14ac:dyDescent="0.2"/>
    <row r="3831" x14ac:dyDescent="0.2"/>
    <row r="3832" x14ac:dyDescent="0.2"/>
    <row r="3833" x14ac:dyDescent="0.2"/>
    <row r="3834" x14ac:dyDescent="0.2"/>
    <row r="3835" x14ac:dyDescent="0.2"/>
    <row r="3836" x14ac:dyDescent="0.2"/>
    <row r="3837" x14ac:dyDescent="0.2"/>
    <row r="3838" x14ac:dyDescent="0.2"/>
    <row r="3839" x14ac:dyDescent="0.2"/>
    <row r="3840" x14ac:dyDescent="0.2"/>
    <row r="3841" x14ac:dyDescent="0.2"/>
    <row r="3842" x14ac:dyDescent="0.2"/>
    <row r="3843" x14ac:dyDescent="0.2"/>
    <row r="3844" x14ac:dyDescent="0.2"/>
    <row r="3845" x14ac:dyDescent="0.2"/>
    <row r="3846" x14ac:dyDescent="0.2"/>
    <row r="3847" x14ac:dyDescent="0.2"/>
    <row r="3848" x14ac:dyDescent="0.2"/>
    <row r="3849" x14ac:dyDescent="0.2"/>
    <row r="3850" x14ac:dyDescent="0.2"/>
    <row r="3851" x14ac:dyDescent="0.2"/>
    <row r="3852" x14ac:dyDescent="0.2"/>
    <row r="3853" x14ac:dyDescent="0.2"/>
    <row r="3854" x14ac:dyDescent="0.2"/>
    <row r="3855" x14ac:dyDescent="0.2"/>
    <row r="3856" x14ac:dyDescent="0.2"/>
    <row r="3857" x14ac:dyDescent="0.2"/>
    <row r="3858" x14ac:dyDescent="0.2"/>
    <row r="3859" x14ac:dyDescent="0.2"/>
    <row r="3860" x14ac:dyDescent="0.2"/>
    <row r="3861" x14ac:dyDescent="0.2"/>
    <row r="3862" x14ac:dyDescent="0.2"/>
    <row r="3863" x14ac:dyDescent="0.2"/>
    <row r="3864" x14ac:dyDescent="0.2"/>
    <row r="3865" x14ac:dyDescent="0.2"/>
    <row r="3866" x14ac:dyDescent="0.2"/>
    <row r="3867" x14ac:dyDescent="0.2"/>
    <row r="3868" x14ac:dyDescent="0.2"/>
    <row r="3869" x14ac:dyDescent="0.2"/>
    <row r="3870" x14ac:dyDescent="0.2"/>
    <row r="3871" x14ac:dyDescent="0.2"/>
    <row r="3872" x14ac:dyDescent="0.2"/>
    <row r="3873" x14ac:dyDescent="0.2"/>
    <row r="3874" x14ac:dyDescent="0.2"/>
    <row r="3875" x14ac:dyDescent="0.2"/>
    <row r="3876" x14ac:dyDescent="0.2"/>
    <row r="3877" x14ac:dyDescent="0.2"/>
    <row r="3878" x14ac:dyDescent="0.2"/>
    <row r="3879" x14ac:dyDescent="0.2"/>
    <row r="3880" x14ac:dyDescent="0.2"/>
    <row r="3881" x14ac:dyDescent="0.2"/>
    <row r="3882" x14ac:dyDescent="0.2"/>
    <row r="3883" x14ac:dyDescent="0.2"/>
    <row r="3884" x14ac:dyDescent="0.2"/>
    <row r="3885" x14ac:dyDescent="0.2"/>
    <row r="3886" x14ac:dyDescent="0.2"/>
    <row r="3887" x14ac:dyDescent="0.2"/>
    <row r="3888" x14ac:dyDescent="0.2"/>
    <row r="3889" x14ac:dyDescent="0.2"/>
    <row r="3890" x14ac:dyDescent="0.2"/>
    <row r="3891" x14ac:dyDescent="0.2"/>
    <row r="3892" x14ac:dyDescent="0.2"/>
    <row r="3893" x14ac:dyDescent="0.2"/>
    <row r="3894" x14ac:dyDescent="0.2"/>
    <row r="3895" x14ac:dyDescent="0.2"/>
    <row r="3896" x14ac:dyDescent="0.2"/>
    <row r="3897" x14ac:dyDescent="0.2"/>
    <row r="3898" x14ac:dyDescent="0.2"/>
    <row r="3899" x14ac:dyDescent="0.2"/>
    <row r="3900" x14ac:dyDescent="0.2"/>
    <row r="3901" x14ac:dyDescent="0.2"/>
    <row r="3902" x14ac:dyDescent="0.2"/>
    <row r="3903" x14ac:dyDescent="0.2"/>
    <row r="3904" x14ac:dyDescent="0.2"/>
    <row r="3905" x14ac:dyDescent="0.2"/>
    <row r="3906" x14ac:dyDescent="0.2"/>
    <row r="3907" x14ac:dyDescent="0.2"/>
    <row r="3908" x14ac:dyDescent="0.2"/>
    <row r="3909" x14ac:dyDescent="0.2"/>
    <row r="3910" x14ac:dyDescent="0.2"/>
    <row r="3911" x14ac:dyDescent="0.2"/>
    <row r="3912" x14ac:dyDescent="0.2"/>
    <row r="3913" x14ac:dyDescent="0.2"/>
    <row r="3914" x14ac:dyDescent="0.2"/>
    <row r="3915" x14ac:dyDescent="0.2"/>
    <row r="3916" x14ac:dyDescent="0.2"/>
    <row r="3917" x14ac:dyDescent="0.2"/>
    <row r="3918" x14ac:dyDescent="0.2"/>
    <row r="3919" x14ac:dyDescent="0.2"/>
    <row r="3920" x14ac:dyDescent="0.2"/>
    <row r="3921" x14ac:dyDescent="0.2"/>
    <row r="3922" x14ac:dyDescent="0.2"/>
    <row r="3923" x14ac:dyDescent="0.2"/>
    <row r="3924" x14ac:dyDescent="0.2"/>
    <row r="3925" x14ac:dyDescent="0.2"/>
    <row r="3926" x14ac:dyDescent="0.2"/>
    <row r="3927" x14ac:dyDescent="0.2"/>
    <row r="3928" x14ac:dyDescent="0.2"/>
    <row r="3929" x14ac:dyDescent="0.2"/>
    <row r="3930" x14ac:dyDescent="0.2"/>
    <row r="3931" x14ac:dyDescent="0.2"/>
    <row r="3932" x14ac:dyDescent="0.2"/>
    <row r="3933" x14ac:dyDescent="0.2"/>
    <row r="3934" x14ac:dyDescent="0.2"/>
    <row r="3935" x14ac:dyDescent="0.2"/>
    <row r="3936" x14ac:dyDescent="0.2"/>
    <row r="3937" x14ac:dyDescent="0.2"/>
    <row r="3938" x14ac:dyDescent="0.2"/>
    <row r="3939" x14ac:dyDescent="0.2"/>
    <row r="3940" x14ac:dyDescent="0.2"/>
    <row r="3941" x14ac:dyDescent="0.2"/>
    <row r="3942" x14ac:dyDescent="0.2"/>
    <row r="3943" x14ac:dyDescent="0.2"/>
    <row r="3944" x14ac:dyDescent="0.2"/>
    <row r="3945" x14ac:dyDescent="0.2"/>
    <row r="3946" x14ac:dyDescent="0.2"/>
    <row r="3947" x14ac:dyDescent="0.2"/>
    <row r="3948" x14ac:dyDescent="0.2"/>
    <row r="3949" x14ac:dyDescent="0.2"/>
    <row r="3950" x14ac:dyDescent="0.2"/>
    <row r="3951" x14ac:dyDescent="0.2"/>
    <row r="3952" x14ac:dyDescent="0.2"/>
    <row r="3953" x14ac:dyDescent="0.2"/>
    <row r="3954" x14ac:dyDescent="0.2"/>
    <row r="3955" x14ac:dyDescent="0.2"/>
    <row r="3956" x14ac:dyDescent="0.2"/>
    <row r="3957" x14ac:dyDescent="0.2"/>
    <row r="3958" x14ac:dyDescent="0.2"/>
    <row r="3959" x14ac:dyDescent="0.2"/>
    <row r="3960" x14ac:dyDescent="0.2"/>
    <row r="3961" x14ac:dyDescent="0.2"/>
    <row r="3962" x14ac:dyDescent="0.2"/>
    <row r="3963" x14ac:dyDescent="0.2"/>
    <row r="3964" x14ac:dyDescent="0.2"/>
    <row r="3965" x14ac:dyDescent="0.2"/>
    <row r="3966" x14ac:dyDescent="0.2"/>
    <row r="3967" x14ac:dyDescent="0.2"/>
    <row r="3968" x14ac:dyDescent="0.2"/>
    <row r="3969" x14ac:dyDescent="0.2"/>
    <row r="3970" x14ac:dyDescent="0.2"/>
    <row r="3971" x14ac:dyDescent="0.2"/>
    <row r="3972" x14ac:dyDescent="0.2"/>
    <row r="3973" x14ac:dyDescent="0.2"/>
    <row r="3974" x14ac:dyDescent="0.2"/>
    <row r="3975" x14ac:dyDescent="0.2"/>
    <row r="3976" x14ac:dyDescent="0.2"/>
    <row r="3977" x14ac:dyDescent="0.2"/>
    <row r="3978" x14ac:dyDescent="0.2"/>
    <row r="3979" x14ac:dyDescent="0.2"/>
    <row r="3980" x14ac:dyDescent="0.2"/>
    <row r="3981" x14ac:dyDescent="0.2"/>
    <row r="3982" x14ac:dyDescent="0.2"/>
    <row r="3983" x14ac:dyDescent="0.2"/>
    <row r="3984" x14ac:dyDescent="0.2"/>
    <row r="3985" x14ac:dyDescent="0.2"/>
    <row r="3986" x14ac:dyDescent="0.2"/>
    <row r="3987" x14ac:dyDescent="0.2"/>
    <row r="3988" x14ac:dyDescent="0.2"/>
    <row r="3989" x14ac:dyDescent="0.2"/>
    <row r="3990" x14ac:dyDescent="0.2"/>
    <row r="3991" x14ac:dyDescent="0.2"/>
    <row r="3992" x14ac:dyDescent="0.2"/>
    <row r="3993" x14ac:dyDescent="0.2"/>
    <row r="3994" x14ac:dyDescent="0.2"/>
    <row r="3995" x14ac:dyDescent="0.2"/>
    <row r="3996" x14ac:dyDescent="0.2"/>
    <row r="3997" x14ac:dyDescent="0.2"/>
    <row r="3998" x14ac:dyDescent="0.2"/>
    <row r="3999" x14ac:dyDescent="0.2"/>
    <row r="4000" x14ac:dyDescent="0.2"/>
    <row r="4001" x14ac:dyDescent="0.2"/>
    <row r="4002" x14ac:dyDescent="0.2"/>
    <row r="4003" x14ac:dyDescent="0.2"/>
    <row r="4004" x14ac:dyDescent="0.2"/>
    <row r="4005" x14ac:dyDescent="0.2"/>
    <row r="4006" x14ac:dyDescent="0.2"/>
    <row r="4007" x14ac:dyDescent="0.2"/>
    <row r="4008" x14ac:dyDescent="0.2"/>
    <row r="4009" x14ac:dyDescent="0.2"/>
    <row r="4010" x14ac:dyDescent="0.2"/>
    <row r="4011" x14ac:dyDescent="0.2"/>
    <row r="4012" x14ac:dyDescent="0.2"/>
    <row r="4013" x14ac:dyDescent="0.2"/>
    <row r="4014" x14ac:dyDescent="0.2"/>
    <row r="4015" x14ac:dyDescent="0.2"/>
    <row r="4016" x14ac:dyDescent="0.2"/>
    <row r="4017" x14ac:dyDescent="0.2"/>
    <row r="4018" x14ac:dyDescent="0.2"/>
    <row r="4019" x14ac:dyDescent="0.2"/>
    <row r="4020" x14ac:dyDescent="0.2"/>
    <row r="4021" x14ac:dyDescent="0.2"/>
    <row r="4022" x14ac:dyDescent="0.2"/>
    <row r="4023" x14ac:dyDescent="0.2"/>
    <row r="4024" x14ac:dyDescent="0.2"/>
    <row r="4025" x14ac:dyDescent="0.2"/>
    <row r="4026" x14ac:dyDescent="0.2"/>
    <row r="4027" x14ac:dyDescent="0.2"/>
    <row r="4028" x14ac:dyDescent="0.2"/>
    <row r="4029" x14ac:dyDescent="0.2"/>
    <row r="4030" x14ac:dyDescent="0.2"/>
    <row r="4031" x14ac:dyDescent="0.2"/>
    <row r="4032" x14ac:dyDescent="0.2"/>
    <row r="4033" x14ac:dyDescent="0.2"/>
    <row r="4034" x14ac:dyDescent="0.2"/>
    <row r="4035" x14ac:dyDescent="0.2"/>
    <row r="4036" x14ac:dyDescent="0.2"/>
    <row r="4037" x14ac:dyDescent="0.2"/>
    <row r="4038" x14ac:dyDescent="0.2"/>
    <row r="4039" x14ac:dyDescent="0.2"/>
    <row r="4040" x14ac:dyDescent="0.2"/>
    <row r="4041" x14ac:dyDescent="0.2"/>
    <row r="4042" x14ac:dyDescent="0.2"/>
    <row r="4043" x14ac:dyDescent="0.2"/>
    <row r="4044" x14ac:dyDescent="0.2"/>
    <row r="4045" x14ac:dyDescent="0.2"/>
    <row r="4046" x14ac:dyDescent="0.2"/>
    <row r="4047" x14ac:dyDescent="0.2"/>
    <row r="4048" x14ac:dyDescent="0.2"/>
    <row r="4049" x14ac:dyDescent="0.2"/>
    <row r="4050" x14ac:dyDescent="0.2"/>
    <row r="4051" x14ac:dyDescent="0.2"/>
    <row r="4052" x14ac:dyDescent="0.2"/>
    <row r="4053" x14ac:dyDescent="0.2"/>
    <row r="4054" x14ac:dyDescent="0.2"/>
    <row r="4055" x14ac:dyDescent="0.2"/>
    <row r="4056" x14ac:dyDescent="0.2"/>
    <row r="4057" x14ac:dyDescent="0.2"/>
    <row r="4058" x14ac:dyDescent="0.2"/>
    <row r="4059" x14ac:dyDescent="0.2"/>
    <row r="4060" x14ac:dyDescent="0.2"/>
    <row r="4061" x14ac:dyDescent="0.2"/>
    <row r="4062" x14ac:dyDescent="0.2"/>
    <row r="4063" x14ac:dyDescent="0.2"/>
    <row r="4064" x14ac:dyDescent="0.2"/>
    <row r="4065" x14ac:dyDescent="0.2"/>
    <row r="4066" x14ac:dyDescent="0.2"/>
    <row r="4067" x14ac:dyDescent="0.2"/>
    <row r="4068" x14ac:dyDescent="0.2"/>
    <row r="4069" x14ac:dyDescent="0.2"/>
    <row r="4070" x14ac:dyDescent="0.2"/>
    <row r="4071" x14ac:dyDescent="0.2"/>
    <row r="4072" x14ac:dyDescent="0.2"/>
    <row r="4073" x14ac:dyDescent="0.2"/>
    <row r="4074" x14ac:dyDescent="0.2"/>
    <row r="4075" x14ac:dyDescent="0.2"/>
    <row r="4076" x14ac:dyDescent="0.2"/>
    <row r="4077" x14ac:dyDescent="0.2"/>
    <row r="4078" x14ac:dyDescent="0.2"/>
    <row r="4079" x14ac:dyDescent="0.2"/>
    <row r="4080" x14ac:dyDescent="0.2"/>
    <row r="4081" x14ac:dyDescent="0.2"/>
    <row r="4082" x14ac:dyDescent="0.2"/>
    <row r="4083" x14ac:dyDescent="0.2"/>
    <row r="4084" x14ac:dyDescent="0.2"/>
    <row r="4085" x14ac:dyDescent="0.2"/>
    <row r="4086" x14ac:dyDescent="0.2"/>
    <row r="4087" x14ac:dyDescent="0.2"/>
    <row r="4088" x14ac:dyDescent="0.2"/>
    <row r="4089" x14ac:dyDescent="0.2"/>
    <row r="4090" x14ac:dyDescent="0.2"/>
    <row r="4091" x14ac:dyDescent="0.2"/>
    <row r="4092" x14ac:dyDescent="0.2"/>
    <row r="4093" x14ac:dyDescent="0.2"/>
    <row r="4094" x14ac:dyDescent="0.2"/>
    <row r="4095" x14ac:dyDescent="0.2"/>
    <row r="4096" x14ac:dyDescent="0.2"/>
    <row r="4097" x14ac:dyDescent="0.2"/>
    <row r="4098" x14ac:dyDescent="0.2"/>
    <row r="4099" x14ac:dyDescent="0.2"/>
    <row r="4100" x14ac:dyDescent="0.2"/>
    <row r="4101" x14ac:dyDescent="0.2"/>
    <row r="4102" x14ac:dyDescent="0.2"/>
    <row r="4103" x14ac:dyDescent="0.2"/>
    <row r="4104" x14ac:dyDescent="0.2"/>
    <row r="4105" x14ac:dyDescent="0.2"/>
    <row r="4106" x14ac:dyDescent="0.2"/>
    <row r="4107" x14ac:dyDescent="0.2"/>
    <row r="4108" x14ac:dyDescent="0.2"/>
    <row r="4109" x14ac:dyDescent="0.2"/>
    <row r="4110" x14ac:dyDescent="0.2"/>
    <row r="4111" x14ac:dyDescent="0.2"/>
    <row r="4112" x14ac:dyDescent="0.2"/>
    <row r="4113" x14ac:dyDescent="0.2"/>
    <row r="4114" x14ac:dyDescent="0.2"/>
    <row r="4115" x14ac:dyDescent="0.2"/>
    <row r="4116" x14ac:dyDescent="0.2"/>
    <row r="4117" x14ac:dyDescent="0.2"/>
    <row r="4118" x14ac:dyDescent="0.2"/>
    <row r="4119" x14ac:dyDescent="0.2"/>
    <row r="4120" x14ac:dyDescent="0.2"/>
    <row r="4121" x14ac:dyDescent="0.2"/>
    <row r="4122" x14ac:dyDescent="0.2"/>
    <row r="4123" x14ac:dyDescent="0.2"/>
    <row r="4124" x14ac:dyDescent="0.2"/>
    <row r="4125" x14ac:dyDescent="0.2"/>
    <row r="4126" x14ac:dyDescent="0.2"/>
    <row r="4127" x14ac:dyDescent="0.2"/>
    <row r="4128" x14ac:dyDescent="0.2"/>
    <row r="4129" x14ac:dyDescent="0.2"/>
    <row r="4130" x14ac:dyDescent="0.2"/>
    <row r="4131" x14ac:dyDescent="0.2"/>
    <row r="4132" x14ac:dyDescent="0.2"/>
    <row r="4133" x14ac:dyDescent="0.2"/>
    <row r="4134" x14ac:dyDescent="0.2"/>
    <row r="4135" x14ac:dyDescent="0.2"/>
    <row r="4136" x14ac:dyDescent="0.2"/>
    <row r="4137" x14ac:dyDescent="0.2"/>
    <row r="4138" x14ac:dyDescent="0.2"/>
    <row r="4139" x14ac:dyDescent="0.2"/>
    <row r="4140" x14ac:dyDescent="0.2"/>
    <row r="4141" x14ac:dyDescent="0.2"/>
    <row r="4142" x14ac:dyDescent="0.2"/>
    <row r="4143" x14ac:dyDescent="0.2"/>
    <row r="4144" x14ac:dyDescent="0.2"/>
    <row r="4145" x14ac:dyDescent="0.2"/>
    <row r="4146" x14ac:dyDescent="0.2"/>
    <row r="4147" x14ac:dyDescent="0.2"/>
    <row r="4148" x14ac:dyDescent="0.2"/>
    <row r="4149" x14ac:dyDescent="0.2"/>
    <row r="4150" x14ac:dyDescent="0.2"/>
    <row r="4151" x14ac:dyDescent="0.2"/>
    <row r="4152" x14ac:dyDescent="0.2"/>
    <row r="4153" x14ac:dyDescent="0.2"/>
    <row r="4154" x14ac:dyDescent="0.2"/>
    <row r="4155" x14ac:dyDescent="0.2"/>
    <row r="4156" x14ac:dyDescent="0.2"/>
    <row r="4157" x14ac:dyDescent="0.2"/>
    <row r="4158" x14ac:dyDescent="0.2"/>
    <row r="4159" x14ac:dyDescent="0.2"/>
    <row r="4160" x14ac:dyDescent="0.2"/>
    <row r="4161" x14ac:dyDescent="0.2"/>
    <row r="4162" x14ac:dyDescent="0.2"/>
    <row r="4163" x14ac:dyDescent="0.2"/>
    <row r="4164" x14ac:dyDescent="0.2"/>
    <row r="4165" x14ac:dyDescent="0.2"/>
    <row r="4166" x14ac:dyDescent="0.2"/>
    <row r="4167" x14ac:dyDescent="0.2"/>
    <row r="4168" x14ac:dyDescent="0.2"/>
    <row r="4169" x14ac:dyDescent="0.2"/>
    <row r="4170" x14ac:dyDescent="0.2"/>
    <row r="4171" x14ac:dyDescent="0.2"/>
    <row r="4172" x14ac:dyDescent="0.2"/>
    <row r="4173" x14ac:dyDescent="0.2"/>
    <row r="4174" x14ac:dyDescent="0.2"/>
    <row r="4175" x14ac:dyDescent="0.2"/>
    <row r="4176" x14ac:dyDescent="0.2"/>
    <row r="4177" x14ac:dyDescent="0.2"/>
    <row r="4178" x14ac:dyDescent="0.2"/>
    <row r="4179" x14ac:dyDescent="0.2"/>
    <row r="4180" x14ac:dyDescent="0.2"/>
    <row r="4181" x14ac:dyDescent="0.2"/>
    <row r="4182" x14ac:dyDescent="0.2"/>
    <row r="4183" x14ac:dyDescent="0.2"/>
    <row r="4184" x14ac:dyDescent="0.2"/>
    <row r="4185" x14ac:dyDescent="0.2"/>
    <row r="4186" x14ac:dyDescent="0.2"/>
    <row r="4187" x14ac:dyDescent="0.2"/>
    <row r="4188" x14ac:dyDescent="0.2"/>
    <row r="4189" x14ac:dyDescent="0.2"/>
    <row r="4190" x14ac:dyDescent="0.2"/>
    <row r="4191" x14ac:dyDescent="0.2"/>
    <row r="4192" x14ac:dyDescent="0.2"/>
    <row r="4193" x14ac:dyDescent="0.2"/>
    <row r="4194" x14ac:dyDescent="0.2"/>
    <row r="4195" x14ac:dyDescent="0.2"/>
    <row r="4196" x14ac:dyDescent="0.2"/>
    <row r="4197" x14ac:dyDescent="0.2"/>
    <row r="4198" x14ac:dyDescent="0.2"/>
    <row r="4199" x14ac:dyDescent="0.2"/>
    <row r="4200" x14ac:dyDescent="0.2"/>
    <row r="4201" x14ac:dyDescent="0.2"/>
    <row r="4202" x14ac:dyDescent="0.2"/>
    <row r="4203" x14ac:dyDescent="0.2"/>
    <row r="4204" x14ac:dyDescent="0.2"/>
    <row r="4205" x14ac:dyDescent="0.2"/>
    <row r="4206" x14ac:dyDescent="0.2"/>
    <row r="4207" x14ac:dyDescent="0.2"/>
    <row r="4208" x14ac:dyDescent="0.2"/>
    <row r="4209" x14ac:dyDescent="0.2"/>
    <row r="4210" x14ac:dyDescent="0.2"/>
    <row r="4211" x14ac:dyDescent="0.2"/>
    <row r="4212" x14ac:dyDescent="0.2"/>
    <row r="4213" x14ac:dyDescent="0.2"/>
    <row r="4214" x14ac:dyDescent="0.2"/>
    <row r="4215" x14ac:dyDescent="0.2"/>
    <row r="4216" x14ac:dyDescent="0.2"/>
    <row r="4217" x14ac:dyDescent="0.2"/>
    <row r="4218" x14ac:dyDescent="0.2"/>
    <row r="4219" x14ac:dyDescent="0.2"/>
    <row r="4220" x14ac:dyDescent="0.2"/>
    <row r="4221" x14ac:dyDescent="0.2"/>
    <row r="4222" x14ac:dyDescent="0.2"/>
    <row r="4223" x14ac:dyDescent="0.2"/>
    <row r="4224" x14ac:dyDescent="0.2"/>
    <row r="4225" x14ac:dyDescent="0.2"/>
    <row r="4226" x14ac:dyDescent="0.2"/>
    <row r="4227" x14ac:dyDescent="0.2"/>
    <row r="4228" x14ac:dyDescent="0.2"/>
    <row r="4229" x14ac:dyDescent="0.2"/>
    <row r="4230" x14ac:dyDescent="0.2"/>
    <row r="4231" x14ac:dyDescent="0.2"/>
    <row r="4232" x14ac:dyDescent="0.2"/>
    <row r="4233" x14ac:dyDescent="0.2"/>
    <row r="4234" x14ac:dyDescent="0.2"/>
    <row r="4235" x14ac:dyDescent="0.2"/>
    <row r="4236" x14ac:dyDescent="0.2"/>
    <row r="4237" x14ac:dyDescent="0.2"/>
    <row r="4238" x14ac:dyDescent="0.2"/>
    <row r="4239" x14ac:dyDescent="0.2"/>
    <row r="4240" x14ac:dyDescent="0.2"/>
    <row r="4241" x14ac:dyDescent="0.2"/>
    <row r="4242" x14ac:dyDescent="0.2"/>
    <row r="4243" x14ac:dyDescent="0.2"/>
    <row r="4244" x14ac:dyDescent="0.2"/>
    <row r="4245" x14ac:dyDescent="0.2"/>
    <row r="4246" x14ac:dyDescent="0.2"/>
    <row r="4247" x14ac:dyDescent="0.2"/>
    <row r="4248" x14ac:dyDescent="0.2"/>
    <row r="4249" x14ac:dyDescent="0.2"/>
    <row r="4250" x14ac:dyDescent="0.2"/>
    <row r="4251" x14ac:dyDescent="0.2"/>
    <row r="4252" x14ac:dyDescent="0.2"/>
    <row r="4253" x14ac:dyDescent="0.2"/>
    <row r="4254" x14ac:dyDescent="0.2"/>
    <row r="4255" x14ac:dyDescent="0.2"/>
    <row r="4256" x14ac:dyDescent="0.2"/>
    <row r="4257" x14ac:dyDescent="0.2"/>
    <row r="4258" x14ac:dyDescent="0.2"/>
    <row r="4259" x14ac:dyDescent="0.2"/>
    <row r="4260" x14ac:dyDescent="0.2"/>
    <row r="4261" x14ac:dyDescent="0.2"/>
    <row r="4262" x14ac:dyDescent="0.2"/>
    <row r="4263" x14ac:dyDescent="0.2"/>
    <row r="4264" x14ac:dyDescent="0.2"/>
    <row r="4265" x14ac:dyDescent="0.2"/>
    <row r="4266" x14ac:dyDescent="0.2"/>
    <row r="4267" x14ac:dyDescent="0.2"/>
    <row r="4268" x14ac:dyDescent="0.2"/>
    <row r="4269" x14ac:dyDescent="0.2"/>
    <row r="4270" x14ac:dyDescent="0.2"/>
    <row r="4271" x14ac:dyDescent="0.2"/>
    <row r="4272" x14ac:dyDescent="0.2"/>
    <row r="4273" x14ac:dyDescent="0.2"/>
    <row r="4274" x14ac:dyDescent="0.2"/>
    <row r="4275" x14ac:dyDescent="0.2"/>
    <row r="4276" x14ac:dyDescent="0.2"/>
    <row r="4277" x14ac:dyDescent="0.2"/>
    <row r="4278" x14ac:dyDescent="0.2"/>
    <row r="4279" x14ac:dyDescent="0.2"/>
    <row r="4280" x14ac:dyDescent="0.2"/>
    <row r="4281" x14ac:dyDescent="0.2"/>
    <row r="4282" x14ac:dyDescent="0.2"/>
    <row r="4283" x14ac:dyDescent="0.2"/>
    <row r="4284" x14ac:dyDescent="0.2"/>
    <row r="4285" x14ac:dyDescent="0.2"/>
    <row r="4286" x14ac:dyDescent="0.2"/>
    <row r="4287" x14ac:dyDescent="0.2"/>
    <row r="4288" x14ac:dyDescent="0.2"/>
    <row r="4289" x14ac:dyDescent="0.2"/>
    <row r="4290" x14ac:dyDescent="0.2"/>
    <row r="4291" x14ac:dyDescent="0.2"/>
    <row r="4292" x14ac:dyDescent="0.2"/>
    <row r="4293" x14ac:dyDescent="0.2"/>
    <row r="4294" x14ac:dyDescent="0.2"/>
    <row r="4295" x14ac:dyDescent="0.2"/>
    <row r="4296" x14ac:dyDescent="0.2"/>
    <row r="4297" x14ac:dyDescent="0.2"/>
    <row r="4298" x14ac:dyDescent="0.2"/>
    <row r="4299" x14ac:dyDescent="0.2"/>
    <row r="4300" x14ac:dyDescent="0.2"/>
    <row r="4301" x14ac:dyDescent="0.2"/>
    <row r="4302" x14ac:dyDescent="0.2"/>
    <row r="4303" x14ac:dyDescent="0.2"/>
    <row r="4304" x14ac:dyDescent="0.2"/>
    <row r="4305" x14ac:dyDescent="0.2"/>
    <row r="4306" x14ac:dyDescent="0.2"/>
    <row r="4307" x14ac:dyDescent="0.2"/>
    <row r="4308" x14ac:dyDescent="0.2"/>
    <row r="4309" x14ac:dyDescent="0.2"/>
    <row r="4310" x14ac:dyDescent="0.2"/>
    <row r="4311" x14ac:dyDescent="0.2"/>
    <row r="4312" x14ac:dyDescent="0.2"/>
    <row r="4313" x14ac:dyDescent="0.2"/>
    <row r="4314" x14ac:dyDescent="0.2"/>
    <row r="4315" x14ac:dyDescent="0.2"/>
    <row r="4316" x14ac:dyDescent="0.2"/>
    <row r="4317" x14ac:dyDescent="0.2"/>
    <row r="4318" x14ac:dyDescent="0.2"/>
    <row r="4319" x14ac:dyDescent="0.2"/>
    <row r="4320" x14ac:dyDescent="0.2"/>
    <row r="4321" x14ac:dyDescent="0.2"/>
    <row r="4322" x14ac:dyDescent="0.2"/>
    <row r="4323" x14ac:dyDescent="0.2"/>
    <row r="4324" x14ac:dyDescent="0.2"/>
    <row r="4325" x14ac:dyDescent="0.2"/>
    <row r="4326" x14ac:dyDescent="0.2"/>
    <row r="4327" x14ac:dyDescent="0.2"/>
    <row r="4328" x14ac:dyDescent="0.2"/>
    <row r="4329" x14ac:dyDescent="0.2"/>
    <row r="4330" x14ac:dyDescent="0.2"/>
    <row r="4331" x14ac:dyDescent="0.2"/>
    <row r="4332" x14ac:dyDescent="0.2"/>
    <row r="4333" x14ac:dyDescent="0.2"/>
    <row r="4334" x14ac:dyDescent="0.2"/>
    <row r="4335" x14ac:dyDescent="0.2"/>
    <row r="4336" x14ac:dyDescent="0.2"/>
    <row r="4337" x14ac:dyDescent="0.2"/>
    <row r="4338" x14ac:dyDescent="0.2"/>
    <row r="4339" x14ac:dyDescent="0.2"/>
    <row r="4340" x14ac:dyDescent="0.2"/>
    <row r="4341" x14ac:dyDescent="0.2"/>
    <row r="4342" x14ac:dyDescent="0.2"/>
    <row r="4343" x14ac:dyDescent="0.2"/>
    <row r="4344" x14ac:dyDescent="0.2"/>
    <row r="4345" x14ac:dyDescent="0.2"/>
    <row r="4346" x14ac:dyDescent="0.2"/>
    <row r="4347" x14ac:dyDescent="0.2"/>
    <row r="4348" x14ac:dyDescent="0.2"/>
    <row r="4349" x14ac:dyDescent="0.2"/>
    <row r="4350" x14ac:dyDescent="0.2"/>
    <row r="4351" x14ac:dyDescent="0.2"/>
    <row r="4352" x14ac:dyDescent="0.2"/>
    <row r="4353" x14ac:dyDescent="0.2"/>
    <row r="4354" x14ac:dyDescent="0.2"/>
    <row r="4355" x14ac:dyDescent="0.2"/>
    <row r="4356" x14ac:dyDescent="0.2"/>
    <row r="4357" x14ac:dyDescent="0.2"/>
    <row r="4358" x14ac:dyDescent="0.2"/>
    <row r="4359" x14ac:dyDescent="0.2"/>
    <row r="4360" x14ac:dyDescent="0.2"/>
    <row r="4361" x14ac:dyDescent="0.2"/>
    <row r="4362" x14ac:dyDescent="0.2"/>
    <row r="4363" x14ac:dyDescent="0.2"/>
    <row r="4364" x14ac:dyDescent="0.2"/>
    <row r="4365" x14ac:dyDescent="0.2"/>
    <row r="4366" x14ac:dyDescent="0.2"/>
    <row r="4367" x14ac:dyDescent="0.2"/>
    <row r="4368" x14ac:dyDescent="0.2"/>
    <row r="4369" x14ac:dyDescent="0.2"/>
    <row r="4370" x14ac:dyDescent="0.2"/>
    <row r="4371" x14ac:dyDescent="0.2"/>
    <row r="4372" x14ac:dyDescent="0.2"/>
    <row r="4373" x14ac:dyDescent="0.2"/>
    <row r="4374" x14ac:dyDescent="0.2"/>
    <row r="4375" x14ac:dyDescent="0.2"/>
    <row r="4376" x14ac:dyDescent="0.2"/>
    <row r="4377" x14ac:dyDescent="0.2"/>
    <row r="4378" x14ac:dyDescent="0.2"/>
    <row r="4379" x14ac:dyDescent="0.2"/>
    <row r="4380" x14ac:dyDescent="0.2"/>
    <row r="4381" x14ac:dyDescent="0.2"/>
    <row r="4382" x14ac:dyDescent="0.2"/>
    <row r="4383" x14ac:dyDescent="0.2"/>
    <row r="4384" x14ac:dyDescent="0.2"/>
    <row r="4385" x14ac:dyDescent="0.2"/>
    <row r="4386" x14ac:dyDescent="0.2"/>
    <row r="4387" x14ac:dyDescent="0.2"/>
    <row r="4388" x14ac:dyDescent="0.2"/>
    <row r="4389" x14ac:dyDescent="0.2"/>
    <row r="4390" x14ac:dyDescent="0.2"/>
    <row r="4391" x14ac:dyDescent="0.2"/>
    <row r="4392" x14ac:dyDescent="0.2"/>
    <row r="4393" x14ac:dyDescent="0.2"/>
    <row r="4394" x14ac:dyDescent="0.2"/>
    <row r="4395" x14ac:dyDescent="0.2"/>
    <row r="4396" x14ac:dyDescent="0.2"/>
    <row r="4397" x14ac:dyDescent="0.2"/>
    <row r="4398" x14ac:dyDescent="0.2"/>
    <row r="4399" x14ac:dyDescent="0.2"/>
    <row r="4400" x14ac:dyDescent="0.2"/>
    <row r="4401" x14ac:dyDescent="0.2"/>
    <row r="4402" x14ac:dyDescent="0.2"/>
    <row r="4403" x14ac:dyDescent="0.2"/>
    <row r="4404" x14ac:dyDescent="0.2"/>
    <row r="4405" x14ac:dyDescent="0.2"/>
    <row r="4406" x14ac:dyDescent="0.2"/>
    <row r="4407" x14ac:dyDescent="0.2"/>
    <row r="4408" x14ac:dyDescent="0.2"/>
    <row r="4409" x14ac:dyDescent="0.2"/>
    <row r="4410" x14ac:dyDescent="0.2"/>
    <row r="4411" x14ac:dyDescent="0.2"/>
    <row r="4412" x14ac:dyDescent="0.2"/>
    <row r="4413" x14ac:dyDescent="0.2"/>
    <row r="4414" x14ac:dyDescent="0.2"/>
    <row r="4415" x14ac:dyDescent="0.2"/>
    <row r="4416" x14ac:dyDescent="0.2"/>
    <row r="4417" x14ac:dyDescent="0.2"/>
    <row r="4418" x14ac:dyDescent="0.2"/>
    <row r="4419" x14ac:dyDescent="0.2"/>
    <row r="4420" x14ac:dyDescent="0.2"/>
    <row r="4421" x14ac:dyDescent="0.2"/>
    <row r="4422" x14ac:dyDescent="0.2"/>
    <row r="4423" x14ac:dyDescent="0.2"/>
    <row r="4424" x14ac:dyDescent="0.2"/>
    <row r="4425" x14ac:dyDescent="0.2"/>
    <row r="4426" x14ac:dyDescent="0.2"/>
    <row r="4427" x14ac:dyDescent="0.2"/>
    <row r="4428" x14ac:dyDescent="0.2"/>
    <row r="4429" x14ac:dyDescent="0.2"/>
    <row r="4430" x14ac:dyDescent="0.2"/>
    <row r="4431" x14ac:dyDescent="0.2"/>
    <row r="4432" x14ac:dyDescent="0.2"/>
    <row r="4433" x14ac:dyDescent="0.2"/>
    <row r="4434" x14ac:dyDescent="0.2"/>
    <row r="4435" x14ac:dyDescent="0.2"/>
    <row r="4436" x14ac:dyDescent="0.2"/>
    <row r="4437" x14ac:dyDescent="0.2"/>
    <row r="4438" x14ac:dyDescent="0.2"/>
    <row r="4439" x14ac:dyDescent="0.2"/>
    <row r="4440" x14ac:dyDescent="0.2"/>
    <row r="4441" x14ac:dyDescent="0.2"/>
    <row r="4442" x14ac:dyDescent="0.2"/>
    <row r="4443" x14ac:dyDescent="0.2"/>
    <row r="4444" x14ac:dyDescent="0.2"/>
    <row r="4445" x14ac:dyDescent="0.2"/>
    <row r="4446" x14ac:dyDescent="0.2"/>
    <row r="4447" x14ac:dyDescent="0.2"/>
    <row r="4448" x14ac:dyDescent="0.2"/>
    <row r="4449" x14ac:dyDescent="0.2"/>
    <row r="4450" x14ac:dyDescent="0.2"/>
    <row r="4451" x14ac:dyDescent="0.2"/>
    <row r="4452" x14ac:dyDescent="0.2"/>
    <row r="4453" x14ac:dyDescent="0.2"/>
    <row r="4454" x14ac:dyDescent="0.2"/>
    <row r="4455" x14ac:dyDescent="0.2"/>
    <row r="4456" x14ac:dyDescent="0.2"/>
    <row r="4457" x14ac:dyDescent="0.2"/>
    <row r="4458" x14ac:dyDescent="0.2"/>
    <row r="4459" x14ac:dyDescent="0.2"/>
    <row r="4460" x14ac:dyDescent="0.2"/>
    <row r="4461" x14ac:dyDescent="0.2"/>
    <row r="4462" x14ac:dyDescent="0.2"/>
    <row r="4463" x14ac:dyDescent="0.2"/>
    <row r="4464" x14ac:dyDescent="0.2"/>
    <row r="4465" x14ac:dyDescent="0.2"/>
    <row r="4466" x14ac:dyDescent="0.2"/>
    <row r="4467" x14ac:dyDescent="0.2"/>
    <row r="4468" x14ac:dyDescent="0.2"/>
    <row r="4469" x14ac:dyDescent="0.2"/>
    <row r="4470" x14ac:dyDescent="0.2"/>
    <row r="4471" x14ac:dyDescent="0.2"/>
    <row r="4472" x14ac:dyDescent="0.2"/>
    <row r="4473" x14ac:dyDescent="0.2"/>
    <row r="4474" x14ac:dyDescent="0.2"/>
    <row r="4475" x14ac:dyDescent="0.2"/>
    <row r="4476" x14ac:dyDescent="0.2"/>
    <row r="4477" x14ac:dyDescent="0.2"/>
    <row r="4478" x14ac:dyDescent="0.2"/>
    <row r="4479" x14ac:dyDescent="0.2"/>
    <row r="4480" x14ac:dyDescent="0.2"/>
    <row r="4481" x14ac:dyDescent="0.2"/>
    <row r="4482" x14ac:dyDescent="0.2"/>
    <row r="4483" x14ac:dyDescent="0.2"/>
    <row r="4484" x14ac:dyDescent="0.2"/>
    <row r="4485" x14ac:dyDescent="0.2"/>
    <row r="4486" x14ac:dyDescent="0.2"/>
    <row r="4487" x14ac:dyDescent="0.2"/>
    <row r="4488" x14ac:dyDescent="0.2"/>
    <row r="4489" x14ac:dyDescent="0.2"/>
    <row r="4490" x14ac:dyDescent="0.2"/>
    <row r="4491" x14ac:dyDescent="0.2"/>
    <row r="4492" x14ac:dyDescent="0.2"/>
    <row r="4493" x14ac:dyDescent="0.2"/>
    <row r="4494" x14ac:dyDescent="0.2"/>
    <row r="4495" x14ac:dyDescent="0.2"/>
    <row r="4496" x14ac:dyDescent="0.2"/>
    <row r="4497" x14ac:dyDescent="0.2"/>
    <row r="4498" x14ac:dyDescent="0.2"/>
    <row r="4499" x14ac:dyDescent="0.2"/>
    <row r="4500" x14ac:dyDescent="0.2"/>
    <row r="4501" x14ac:dyDescent="0.2"/>
    <row r="4502" x14ac:dyDescent="0.2"/>
    <row r="4503" x14ac:dyDescent="0.2"/>
    <row r="4504" x14ac:dyDescent="0.2"/>
    <row r="4505" x14ac:dyDescent="0.2"/>
    <row r="4506" x14ac:dyDescent="0.2"/>
    <row r="4507" x14ac:dyDescent="0.2"/>
    <row r="4508" x14ac:dyDescent="0.2"/>
    <row r="4509" x14ac:dyDescent="0.2"/>
    <row r="4510" x14ac:dyDescent="0.2"/>
    <row r="4511" x14ac:dyDescent="0.2"/>
    <row r="4512" x14ac:dyDescent="0.2"/>
    <row r="4513" x14ac:dyDescent="0.2"/>
    <row r="4514" x14ac:dyDescent="0.2"/>
    <row r="4515" x14ac:dyDescent="0.2"/>
    <row r="4516" x14ac:dyDescent="0.2"/>
    <row r="4517" x14ac:dyDescent="0.2"/>
    <row r="4518" x14ac:dyDescent="0.2"/>
    <row r="4519" x14ac:dyDescent="0.2"/>
    <row r="4520" x14ac:dyDescent="0.2"/>
    <row r="4521" x14ac:dyDescent="0.2"/>
    <row r="4522" x14ac:dyDescent="0.2"/>
    <row r="4523" x14ac:dyDescent="0.2"/>
    <row r="4524" x14ac:dyDescent="0.2"/>
    <row r="4525" x14ac:dyDescent="0.2"/>
    <row r="4526" x14ac:dyDescent="0.2"/>
    <row r="4527" x14ac:dyDescent="0.2"/>
    <row r="4528" x14ac:dyDescent="0.2"/>
    <row r="4529" x14ac:dyDescent="0.2"/>
    <row r="4530" x14ac:dyDescent="0.2"/>
    <row r="4531" x14ac:dyDescent="0.2"/>
    <row r="4532" x14ac:dyDescent="0.2"/>
    <row r="4533" x14ac:dyDescent="0.2"/>
    <row r="4534" x14ac:dyDescent="0.2"/>
    <row r="4535" x14ac:dyDescent="0.2"/>
    <row r="4536" x14ac:dyDescent="0.2"/>
    <row r="4537" x14ac:dyDescent="0.2"/>
    <row r="4538" x14ac:dyDescent="0.2"/>
    <row r="4539" x14ac:dyDescent="0.2"/>
    <row r="4540" x14ac:dyDescent="0.2"/>
    <row r="4541" x14ac:dyDescent="0.2"/>
    <row r="4542" x14ac:dyDescent="0.2"/>
    <row r="4543" x14ac:dyDescent="0.2"/>
    <row r="4544" x14ac:dyDescent="0.2"/>
    <row r="4545" x14ac:dyDescent="0.2"/>
    <row r="4546" x14ac:dyDescent="0.2"/>
    <row r="4547" x14ac:dyDescent="0.2"/>
    <row r="4548" x14ac:dyDescent="0.2"/>
    <row r="4549" x14ac:dyDescent="0.2"/>
    <row r="4550" x14ac:dyDescent="0.2"/>
    <row r="4551" x14ac:dyDescent="0.2"/>
    <row r="4552" x14ac:dyDescent="0.2"/>
    <row r="4553" x14ac:dyDescent="0.2"/>
    <row r="4554" x14ac:dyDescent="0.2"/>
    <row r="4555" x14ac:dyDescent="0.2"/>
    <row r="4556" x14ac:dyDescent="0.2"/>
    <row r="4557" x14ac:dyDescent="0.2"/>
    <row r="4558" x14ac:dyDescent="0.2"/>
    <row r="4559" x14ac:dyDescent="0.2"/>
    <row r="4560" x14ac:dyDescent="0.2"/>
    <row r="4561" x14ac:dyDescent="0.2"/>
    <row r="4562" x14ac:dyDescent="0.2"/>
    <row r="4563" x14ac:dyDescent="0.2"/>
    <row r="4564" x14ac:dyDescent="0.2"/>
    <row r="4565" x14ac:dyDescent="0.2"/>
    <row r="4566" x14ac:dyDescent="0.2"/>
    <row r="4567" x14ac:dyDescent="0.2"/>
    <row r="4568" x14ac:dyDescent="0.2"/>
    <row r="4569" x14ac:dyDescent="0.2"/>
    <row r="4570" x14ac:dyDescent="0.2"/>
    <row r="4571" x14ac:dyDescent="0.2"/>
    <row r="4572" x14ac:dyDescent="0.2"/>
    <row r="4573" x14ac:dyDescent="0.2"/>
    <row r="4574" x14ac:dyDescent="0.2"/>
    <row r="4575" x14ac:dyDescent="0.2"/>
    <row r="4576" x14ac:dyDescent="0.2"/>
    <row r="4577" x14ac:dyDescent="0.2"/>
    <row r="4578" x14ac:dyDescent="0.2"/>
    <row r="4579" x14ac:dyDescent="0.2"/>
    <row r="4580" x14ac:dyDescent="0.2"/>
    <row r="4581" x14ac:dyDescent="0.2"/>
    <row r="4582" x14ac:dyDescent="0.2"/>
    <row r="4583" x14ac:dyDescent="0.2"/>
    <row r="4584" x14ac:dyDescent="0.2"/>
    <row r="4585" x14ac:dyDescent="0.2"/>
    <row r="4586" x14ac:dyDescent="0.2"/>
    <row r="4587" x14ac:dyDescent="0.2"/>
    <row r="4588" x14ac:dyDescent="0.2"/>
    <row r="4589" x14ac:dyDescent="0.2"/>
    <row r="4590" x14ac:dyDescent="0.2"/>
    <row r="4591" x14ac:dyDescent="0.2"/>
    <row r="4592" x14ac:dyDescent="0.2"/>
    <row r="4593" x14ac:dyDescent="0.2"/>
    <row r="4594" x14ac:dyDescent="0.2"/>
    <row r="4595" x14ac:dyDescent="0.2"/>
    <row r="4596" x14ac:dyDescent="0.2"/>
    <row r="4597" x14ac:dyDescent="0.2"/>
    <row r="4598" x14ac:dyDescent="0.2"/>
    <row r="4599" x14ac:dyDescent="0.2"/>
    <row r="4600" x14ac:dyDescent="0.2"/>
    <row r="4601" x14ac:dyDescent="0.2"/>
    <row r="4602" x14ac:dyDescent="0.2"/>
    <row r="4603" x14ac:dyDescent="0.2"/>
    <row r="4604" x14ac:dyDescent="0.2"/>
    <row r="4605" x14ac:dyDescent="0.2"/>
    <row r="4606" x14ac:dyDescent="0.2"/>
    <row r="4607" x14ac:dyDescent="0.2"/>
    <row r="4608" x14ac:dyDescent="0.2"/>
    <row r="4609" x14ac:dyDescent="0.2"/>
    <row r="4610" x14ac:dyDescent="0.2"/>
    <row r="4611" x14ac:dyDescent="0.2"/>
    <row r="4612" x14ac:dyDescent="0.2"/>
    <row r="4613" x14ac:dyDescent="0.2"/>
    <row r="4614" x14ac:dyDescent="0.2"/>
    <row r="4615" x14ac:dyDescent="0.2"/>
    <row r="4616" x14ac:dyDescent="0.2"/>
    <row r="4617" x14ac:dyDescent="0.2"/>
    <row r="4618" x14ac:dyDescent="0.2"/>
    <row r="4619" x14ac:dyDescent="0.2"/>
    <row r="4620" x14ac:dyDescent="0.2"/>
    <row r="4621" x14ac:dyDescent="0.2"/>
    <row r="4622" x14ac:dyDescent="0.2"/>
    <row r="4623" x14ac:dyDescent="0.2"/>
    <row r="4624" x14ac:dyDescent="0.2"/>
    <row r="4625" x14ac:dyDescent="0.2"/>
    <row r="4626" x14ac:dyDescent="0.2"/>
    <row r="4627" x14ac:dyDescent="0.2"/>
    <row r="4628" x14ac:dyDescent="0.2"/>
    <row r="4629" x14ac:dyDescent="0.2"/>
    <row r="4630" x14ac:dyDescent="0.2"/>
    <row r="4631" x14ac:dyDescent="0.2"/>
    <row r="4632" x14ac:dyDescent="0.2"/>
    <row r="4633" x14ac:dyDescent="0.2"/>
    <row r="4634" x14ac:dyDescent="0.2"/>
    <row r="4635" x14ac:dyDescent="0.2"/>
    <row r="4636" x14ac:dyDescent="0.2"/>
    <row r="4637" x14ac:dyDescent="0.2"/>
    <row r="4638" x14ac:dyDescent="0.2"/>
    <row r="4639" x14ac:dyDescent="0.2"/>
    <row r="4640" x14ac:dyDescent="0.2"/>
    <row r="4641" x14ac:dyDescent="0.2"/>
    <row r="4642" x14ac:dyDescent="0.2"/>
    <row r="4643" x14ac:dyDescent="0.2"/>
    <row r="4644" x14ac:dyDescent="0.2"/>
    <row r="4645" x14ac:dyDescent="0.2"/>
    <row r="4646" x14ac:dyDescent="0.2"/>
    <row r="4647" x14ac:dyDescent="0.2"/>
    <row r="4648" x14ac:dyDescent="0.2"/>
    <row r="4649" x14ac:dyDescent="0.2"/>
    <row r="4650" x14ac:dyDescent="0.2"/>
    <row r="4651" x14ac:dyDescent="0.2"/>
    <row r="4652" x14ac:dyDescent="0.2"/>
    <row r="4653" x14ac:dyDescent="0.2"/>
    <row r="4654" x14ac:dyDescent="0.2"/>
    <row r="4655" x14ac:dyDescent="0.2"/>
    <row r="4656" x14ac:dyDescent="0.2"/>
    <row r="4657" x14ac:dyDescent="0.2"/>
    <row r="4658" x14ac:dyDescent="0.2"/>
    <row r="4659" x14ac:dyDescent="0.2"/>
    <row r="4660" x14ac:dyDescent="0.2"/>
    <row r="4661" x14ac:dyDescent="0.2"/>
    <row r="4662" x14ac:dyDescent="0.2"/>
    <row r="4663" x14ac:dyDescent="0.2"/>
    <row r="4664" x14ac:dyDescent="0.2"/>
    <row r="4665" x14ac:dyDescent="0.2"/>
    <row r="4666" x14ac:dyDescent="0.2"/>
    <row r="4667" x14ac:dyDescent="0.2"/>
    <row r="4668" x14ac:dyDescent="0.2"/>
    <row r="4669" x14ac:dyDescent="0.2"/>
    <row r="4670" x14ac:dyDescent="0.2"/>
    <row r="4671" x14ac:dyDescent="0.2"/>
    <row r="4672" x14ac:dyDescent="0.2"/>
    <row r="4673" x14ac:dyDescent="0.2"/>
    <row r="4674" x14ac:dyDescent="0.2"/>
    <row r="4675" x14ac:dyDescent="0.2"/>
    <row r="4676" x14ac:dyDescent="0.2"/>
    <row r="4677" x14ac:dyDescent="0.2"/>
    <row r="4678" x14ac:dyDescent="0.2"/>
    <row r="4679" x14ac:dyDescent="0.2"/>
    <row r="4680" x14ac:dyDescent="0.2"/>
    <row r="4681" x14ac:dyDescent="0.2"/>
    <row r="4682" x14ac:dyDescent="0.2"/>
    <row r="4683" x14ac:dyDescent="0.2"/>
    <row r="4684" x14ac:dyDescent="0.2"/>
    <row r="4685" x14ac:dyDescent="0.2"/>
    <row r="4686" x14ac:dyDescent="0.2"/>
    <row r="4687" x14ac:dyDescent="0.2"/>
    <row r="4688" x14ac:dyDescent="0.2"/>
    <row r="4689" x14ac:dyDescent="0.2"/>
    <row r="4690" x14ac:dyDescent="0.2"/>
    <row r="4691" x14ac:dyDescent="0.2"/>
    <row r="4692" x14ac:dyDescent="0.2"/>
    <row r="4693" x14ac:dyDescent="0.2"/>
    <row r="4694" x14ac:dyDescent="0.2"/>
    <row r="4695" x14ac:dyDescent="0.2"/>
    <row r="4696" x14ac:dyDescent="0.2"/>
    <row r="4697" x14ac:dyDescent="0.2"/>
    <row r="4698" x14ac:dyDescent="0.2"/>
    <row r="4699" x14ac:dyDescent="0.2"/>
    <row r="4700" x14ac:dyDescent="0.2"/>
    <row r="4701" x14ac:dyDescent="0.2"/>
    <row r="4702" x14ac:dyDescent="0.2"/>
    <row r="4703" x14ac:dyDescent="0.2"/>
    <row r="4704" x14ac:dyDescent="0.2"/>
    <row r="4705" x14ac:dyDescent="0.2"/>
    <row r="4706" x14ac:dyDescent="0.2"/>
    <row r="4707" x14ac:dyDescent="0.2"/>
    <row r="4708" x14ac:dyDescent="0.2"/>
    <row r="4709" x14ac:dyDescent="0.2"/>
    <row r="4710" x14ac:dyDescent="0.2"/>
    <row r="4711" x14ac:dyDescent="0.2"/>
    <row r="4712" x14ac:dyDescent="0.2"/>
    <row r="4713" x14ac:dyDescent="0.2"/>
    <row r="4714" x14ac:dyDescent="0.2"/>
    <row r="4715" x14ac:dyDescent="0.2"/>
    <row r="4716" x14ac:dyDescent="0.2"/>
    <row r="4717" x14ac:dyDescent="0.2"/>
    <row r="4718" x14ac:dyDescent="0.2"/>
    <row r="4719" x14ac:dyDescent="0.2"/>
    <row r="4720" x14ac:dyDescent="0.2"/>
    <row r="4721" x14ac:dyDescent="0.2"/>
    <row r="4722" x14ac:dyDescent="0.2"/>
    <row r="4723" x14ac:dyDescent="0.2"/>
    <row r="4724" x14ac:dyDescent="0.2"/>
    <row r="4725" x14ac:dyDescent="0.2"/>
    <row r="4726" x14ac:dyDescent="0.2"/>
    <row r="4727" x14ac:dyDescent="0.2"/>
    <row r="4728" x14ac:dyDescent="0.2"/>
    <row r="4729" x14ac:dyDescent="0.2"/>
    <row r="4730" x14ac:dyDescent="0.2"/>
    <row r="4731" x14ac:dyDescent="0.2"/>
    <row r="4732" x14ac:dyDescent="0.2"/>
    <row r="4733" x14ac:dyDescent="0.2"/>
    <row r="4734" x14ac:dyDescent="0.2"/>
    <row r="4735" x14ac:dyDescent="0.2"/>
    <row r="4736" x14ac:dyDescent="0.2"/>
    <row r="4737" x14ac:dyDescent="0.2"/>
    <row r="4738" x14ac:dyDescent="0.2"/>
    <row r="4739" x14ac:dyDescent="0.2"/>
    <row r="4740" x14ac:dyDescent="0.2"/>
    <row r="4741" x14ac:dyDescent="0.2"/>
    <row r="4742" x14ac:dyDescent="0.2"/>
    <row r="4743" x14ac:dyDescent="0.2"/>
    <row r="4744" x14ac:dyDescent="0.2"/>
    <row r="4745" x14ac:dyDescent="0.2"/>
    <row r="4746" x14ac:dyDescent="0.2"/>
    <row r="4747" x14ac:dyDescent="0.2"/>
    <row r="4748" x14ac:dyDescent="0.2"/>
    <row r="4749" x14ac:dyDescent="0.2"/>
    <row r="4750" x14ac:dyDescent="0.2"/>
    <row r="4751" x14ac:dyDescent="0.2"/>
    <row r="4752" x14ac:dyDescent="0.2"/>
    <row r="4753" x14ac:dyDescent="0.2"/>
    <row r="4754" x14ac:dyDescent="0.2"/>
    <row r="4755" x14ac:dyDescent="0.2"/>
    <row r="4756" x14ac:dyDescent="0.2"/>
    <row r="4757" x14ac:dyDescent="0.2"/>
    <row r="4758" x14ac:dyDescent="0.2"/>
    <row r="4759" x14ac:dyDescent="0.2"/>
    <row r="4760" x14ac:dyDescent="0.2"/>
    <row r="4761" x14ac:dyDescent="0.2"/>
    <row r="4762" x14ac:dyDescent="0.2"/>
    <row r="4763" x14ac:dyDescent="0.2"/>
    <row r="4764" x14ac:dyDescent="0.2"/>
    <row r="4765" x14ac:dyDescent="0.2"/>
    <row r="4766" x14ac:dyDescent="0.2"/>
    <row r="4767" x14ac:dyDescent="0.2"/>
    <row r="4768" x14ac:dyDescent="0.2"/>
    <row r="4769" x14ac:dyDescent="0.2"/>
    <row r="4770" x14ac:dyDescent="0.2"/>
    <row r="4771" x14ac:dyDescent="0.2"/>
    <row r="4772" x14ac:dyDescent="0.2"/>
    <row r="4773" x14ac:dyDescent="0.2"/>
    <row r="4774" x14ac:dyDescent="0.2"/>
    <row r="4775" x14ac:dyDescent="0.2"/>
    <row r="4776" x14ac:dyDescent="0.2"/>
    <row r="4777" x14ac:dyDescent="0.2"/>
    <row r="4778" x14ac:dyDescent="0.2"/>
    <row r="4779" x14ac:dyDescent="0.2"/>
    <row r="4780" x14ac:dyDescent="0.2"/>
    <row r="4781" x14ac:dyDescent="0.2"/>
    <row r="4782" x14ac:dyDescent="0.2"/>
    <row r="4783" x14ac:dyDescent="0.2"/>
    <row r="4784" x14ac:dyDescent="0.2"/>
    <row r="4785" x14ac:dyDescent="0.2"/>
    <row r="4786" x14ac:dyDescent="0.2"/>
    <row r="4787" x14ac:dyDescent="0.2"/>
    <row r="4788" x14ac:dyDescent="0.2"/>
    <row r="4789" x14ac:dyDescent="0.2"/>
    <row r="4790" x14ac:dyDescent="0.2"/>
    <row r="4791" x14ac:dyDescent="0.2"/>
    <row r="4792" x14ac:dyDescent="0.2"/>
    <row r="4793" x14ac:dyDescent="0.2"/>
    <row r="4794" x14ac:dyDescent="0.2"/>
    <row r="4795" x14ac:dyDescent="0.2"/>
    <row r="4796" x14ac:dyDescent="0.2"/>
    <row r="4797" x14ac:dyDescent="0.2"/>
    <row r="4798" x14ac:dyDescent="0.2"/>
    <row r="4799" x14ac:dyDescent="0.2"/>
    <row r="4800" x14ac:dyDescent="0.2"/>
    <row r="4801" x14ac:dyDescent="0.2"/>
    <row r="4802" x14ac:dyDescent="0.2"/>
    <row r="4803" x14ac:dyDescent="0.2"/>
    <row r="4804" x14ac:dyDescent="0.2"/>
    <row r="4805" x14ac:dyDescent="0.2"/>
    <row r="4806" x14ac:dyDescent="0.2"/>
    <row r="4807" x14ac:dyDescent="0.2"/>
    <row r="4808" x14ac:dyDescent="0.2"/>
    <row r="4809" x14ac:dyDescent="0.2"/>
    <row r="4810" x14ac:dyDescent="0.2"/>
    <row r="4811" x14ac:dyDescent="0.2"/>
    <row r="4812" x14ac:dyDescent="0.2"/>
    <row r="4813" x14ac:dyDescent="0.2"/>
    <row r="4814" x14ac:dyDescent="0.2"/>
    <row r="4815" x14ac:dyDescent="0.2"/>
    <row r="4816" x14ac:dyDescent="0.2"/>
    <row r="4817" x14ac:dyDescent="0.2"/>
    <row r="4818" x14ac:dyDescent="0.2"/>
    <row r="4819" x14ac:dyDescent="0.2"/>
    <row r="4820" x14ac:dyDescent="0.2"/>
    <row r="4821" x14ac:dyDescent="0.2"/>
    <row r="4822" x14ac:dyDescent="0.2"/>
    <row r="4823" x14ac:dyDescent="0.2"/>
    <row r="4824" x14ac:dyDescent="0.2"/>
    <row r="4825" x14ac:dyDescent="0.2"/>
    <row r="4826" x14ac:dyDescent="0.2"/>
    <row r="4827" x14ac:dyDescent="0.2"/>
    <row r="4828" x14ac:dyDescent="0.2"/>
    <row r="4829" x14ac:dyDescent="0.2"/>
    <row r="4830" x14ac:dyDescent="0.2"/>
    <row r="4831" x14ac:dyDescent="0.2"/>
    <row r="4832" x14ac:dyDescent="0.2"/>
    <row r="4833" x14ac:dyDescent="0.2"/>
    <row r="4834" x14ac:dyDescent="0.2"/>
    <row r="4835" x14ac:dyDescent="0.2"/>
    <row r="4836" x14ac:dyDescent="0.2"/>
    <row r="4837" x14ac:dyDescent="0.2"/>
    <row r="4838" x14ac:dyDescent="0.2"/>
    <row r="4839" x14ac:dyDescent="0.2"/>
    <row r="4840" x14ac:dyDescent="0.2"/>
    <row r="4841" x14ac:dyDescent="0.2"/>
    <row r="4842" x14ac:dyDescent="0.2"/>
    <row r="4843" x14ac:dyDescent="0.2"/>
    <row r="4844" x14ac:dyDescent="0.2"/>
    <row r="4845" x14ac:dyDescent="0.2"/>
    <row r="4846" x14ac:dyDescent="0.2"/>
    <row r="4847" x14ac:dyDescent="0.2"/>
    <row r="4848" x14ac:dyDescent="0.2"/>
    <row r="4849" x14ac:dyDescent="0.2"/>
    <row r="4850" x14ac:dyDescent="0.2"/>
    <row r="4851" x14ac:dyDescent="0.2"/>
    <row r="4852" x14ac:dyDescent="0.2"/>
    <row r="4853" x14ac:dyDescent="0.2"/>
    <row r="4854" x14ac:dyDescent="0.2"/>
    <row r="4855" x14ac:dyDescent="0.2"/>
    <row r="4856" x14ac:dyDescent="0.2"/>
    <row r="4857" x14ac:dyDescent="0.2"/>
    <row r="4858" x14ac:dyDescent="0.2"/>
    <row r="4859" x14ac:dyDescent="0.2"/>
    <row r="4860" x14ac:dyDescent="0.2"/>
    <row r="4861" x14ac:dyDescent="0.2"/>
    <row r="4862" x14ac:dyDescent="0.2"/>
    <row r="4863" x14ac:dyDescent="0.2"/>
    <row r="4864" x14ac:dyDescent="0.2"/>
    <row r="4865" x14ac:dyDescent="0.2"/>
    <row r="4866" x14ac:dyDescent="0.2"/>
    <row r="4867" x14ac:dyDescent="0.2"/>
    <row r="4868" x14ac:dyDescent="0.2"/>
    <row r="4869" x14ac:dyDescent="0.2"/>
    <row r="4870" x14ac:dyDescent="0.2"/>
    <row r="4871" x14ac:dyDescent="0.2"/>
    <row r="4872" x14ac:dyDescent="0.2"/>
    <row r="4873" x14ac:dyDescent="0.2"/>
    <row r="4874" x14ac:dyDescent="0.2"/>
    <row r="4875" x14ac:dyDescent="0.2"/>
    <row r="4876" x14ac:dyDescent="0.2"/>
    <row r="4877" x14ac:dyDescent="0.2"/>
    <row r="4878" x14ac:dyDescent="0.2"/>
    <row r="4879" x14ac:dyDescent="0.2"/>
    <row r="4880" x14ac:dyDescent="0.2"/>
    <row r="4881" x14ac:dyDescent="0.2"/>
    <row r="4882" x14ac:dyDescent="0.2"/>
    <row r="4883" x14ac:dyDescent="0.2"/>
    <row r="4884" x14ac:dyDescent="0.2"/>
    <row r="4885" x14ac:dyDescent="0.2"/>
    <row r="4886" x14ac:dyDescent="0.2"/>
    <row r="4887" x14ac:dyDescent="0.2"/>
    <row r="4888" x14ac:dyDescent="0.2"/>
    <row r="4889" x14ac:dyDescent="0.2"/>
    <row r="4890" x14ac:dyDescent="0.2"/>
    <row r="4891" x14ac:dyDescent="0.2"/>
    <row r="4892" x14ac:dyDescent="0.2"/>
    <row r="4893" x14ac:dyDescent="0.2"/>
    <row r="4894" x14ac:dyDescent="0.2"/>
    <row r="4895" x14ac:dyDescent="0.2"/>
    <row r="4896" x14ac:dyDescent="0.2"/>
    <row r="4897" x14ac:dyDescent="0.2"/>
    <row r="4898" x14ac:dyDescent="0.2"/>
    <row r="4899" x14ac:dyDescent="0.2"/>
    <row r="4900" x14ac:dyDescent="0.2"/>
    <row r="4901" x14ac:dyDescent="0.2"/>
    <row r="4902" x14ac:dyDescent="0.2"/>
    <row r="4903" x14ac:dyDescent="0.2"/>
    <row r="4904" x14ac:dyDescent="0.2"/>
    <row r="4905" x14ac:dyDescent="0.2"/>
    <row r="4906" x14ac:dyDescent="0.2"/>
    <row r="4907" x14ac:dyDescent="0.2"/>
    <row r="4908" x14ac:dyDescent="0.2"/>
    <row r="4909" x14ac:dyDescent="0.2"/>
    <row r="4910" x14ac:dyDescent="0.2"/>
    <row r="4911" x14ac:dyDescent="0.2"/>
    <row r="4912" x14ac:dyDescent="0.2"/>
    <row r="4913" x14ac:dyDescent="0.2"/>
    <row r="4914" x14ac:dyDescent="0.2"/>
    <row r="4915" x14ac:dyDescent="0.2"/>
    <row r="4916" x14ac:dyDescent="0.2"/>
    <row r="4917" x14ac:dyDescent="0.2"/>
    <row r="4918" x14ac:dyDescent="0.2"/>
    <row r="4919" x14ac:dyDescent="0.2"/>
    <row r="4920" x14ac:dyDescent="0.2"/>
    <row r="4921" x14ac:dyDescent="0.2"/>
    <row r="4922" x14ac:dyDescent="0.2"/>
    <row r="4923" x14ac:dyDescent="0.2"/>
    <row r="4924" x14ac:dyDescent="0.2"/>
    <row r="4925" x14ac:dyDescent="0.2"/>
    <row r="4926" x14ac:dyDescent="0.2"/>
    <row r="4927" x14ac:dyDescent="0.2"/>
    <row r="4928" x14ac:dyDescent="0.2"/>
    <row r="4929" x14ac:dyDescent="0.2"/>
    <row r="4930" x14ac:dyDescent="0.2"/>
    <row r="4931" x14ac:dyDescent="0.2"/>
    <row r="4932" x14ac:dyDescent="0.2"/>
    <row r="4933" x14ac:dyDescent="0.2"/>
    <row r="4934" x14ac:dyDescent="0.2"/>
    <row r="4935" x14ac:dyDescent="0.2"/>
    <row r="4936" x14ac:dyDescent="0.2"/>
    <row r="4937" x14ac:dyDescent="0.2"/>
    <row r="4938" x14ac:dyDescent="0.2"/>
    <row r="4939" x14ac:dyDescent="0.2"/>
    <row r="4940" x14ac:dyDescent="0.2"/>
    <row r="4941" x14ac:dyDescent="0.2"/>
    <row r="4942" x14ac:dyDescent="0.2"/>
    <row r="4943" x14ac:dyDescent="0.2"/>
    <row r="4944" x14ac:dyDescent="0.2"/>
    <row r="4945" x14ac:dyDescent="0.2"/>
    <row r="4946" x14ac:dyDescent="0.2"/>
    <row r="4947" x14ac:dyDescent="0.2"/>
    <row r="4948" x14ac:dyDescent="0.2"/>
    <row r="4949" x14ac:dyDescent="0.2"/>
    <row r="4950" x14ac:dyDescent="0.2"/>
    <row r="4951" x14ac:dyDescent="0.2"/>
    <row r="4952" x14ac:dyDescent="0.2"/>
    <row r="4953" x14ac:dyDescent="0.2"/>
    <row r="4954" x14ac:dyDescent="0.2"/>
    <row r="4955" x14ac:dyDescent="0.2"/>
    <row r="4956" x14ac:dyDescent="0.2"/>
    <row r="4957" x14ac:dyDescent="0.2"/>
    <row r="4958" x14ac:dyDescent="0.2"/>
    <row r="4959" x14ac:dyDescent="0.2"/>
    <row r="4960" x14ac:dyDescent="0.2"/>
    <row r="4961" x14ac:dyDescent="0.2"/>
    <row r="4962" x14ac:dyDescent="0.2"/>
    <row r="4963" x14ac:dyDescent="0.2"/>
    <row r="4964" x14ac:dyDescent="0.2"/>
    <row r="4965" x14ac:dyDescent="0.2"/>
    <row r="4966" x14ac:dyDescent="0.2"/>
    <row r="4967" x14ac:dyDescent="0.2"/>
    <row r="4968" x14ac:dyDescent="0.2"/>
    <row r="4969" x14ac:dyDescent="0.2"/>
    <row r="4970" x14ac:dyDescent="0.2"/>
    <row r="4971" x14ac:dyDescent="0.2"/>
    <row r="4972" x14ac:dyDescent="0.2"/>
    <row r="4973" x14ac:dyDescent="0.2"/>
    <row r="4974" x14ac:dyDescent="0.2"/>
    <row r="4975" x14ac:dyDescent="0.2"/>
    <row r="4976" x14ac:dyDescent="0.2"/>
    <row r="4977" x14ac:dyDescent="0.2"/>
    <row r="4978" x14ac:dyDescent="0.2"/>
    <row r="4979" x14ac:dyDescent="0.2"/>
    <row r="4980" x14ac:dyDescent="0.2"/>
    <row r="4981" x14ac:dyDescent="0.2"/>
    <row r="4982" x14ac:dyDescent="0.2"/>
    <row r="4983" x14ac:dyDescent="0.2"/>
    <row r="4984" x14ac:dyDescent="0.2"/>
    <row r="4985" x14ac:dyDescent="0.2"/>
    <row r="4986" x14ac:dyDescent="0.2"/>
    <row r="4987" x14ac:dyDescent="0.2"/>
    <row r="4988" x14ac:dyDescent="0.2"/>
    <row r="4989" x14ac:dyDescent="0.2"/>
    <row r="4990" x14ac:dyDescent="0.2"/>
    <row r="4991" x14ac:dyDescent="0.2"/>
    <row r="4992" x14ac:dyDescent="0.2"/>
    <row r="4993" x14ac:dyDescent="0.2"/>
    <row r="4994" x14ac:dyDescent="0.2"/>
    <row r="4995" x14ac:dyDescent="0.2"/>
    <row r="4996" x14ac:dyDescent="0.2"/>
    <row r="4997" x14ac:dyDescent="0.2"/>
    <row r="4998" x14ac:dyDescent="0.2"/>
    <row r="4999" x14ac:dyDescent="0.2"/>
    <row r="5000" x14ac:dyDescent="0.2"/>
    <row r="5001" x14ac:dyDescent="0.2"/>
    <row r="5002" x14ac:dyDescent="0.2"/>
    <row r="5003" x14ac:dyDescent="0.2"/>
    <row r="5004" x14ac:dyDescent="0.2"/>
    <row r="5005" x14ac:dyDescent="0.2"/>
    <row r="5006" x14ac:dyDescent="0.2"/>
    <row r="5007" x14ac:dyDescent="0.2"/>
    <row r="5008" x14ac:dyDescent="0.2"/>
    <row r="5009" x14ac:dyDescent="0.2"/>
    <row r="5010" x14ac:dyDescent="0.2"/>
    <row r="5011" x14ac:dyDescent="0.2"/>
    <row r="5012" x14ac:dyDescent="0.2"/>
    <row r="5013" x14ac:dyDescent="0.2"/>
    <row r="5014" x14ac:dyDescent="0.2"/>
    <row r="5015" x14ac:dyDescent="0.2"/>
    <row r="5016" x14ac:dyDescent="0.2"/>
    <row r="5017" x14ac:dyDescent="0.2"/>
    <row r="5018" x14ac:dyDescent="0.2"/>
    <row r="5019" x14ac:dyDescent="0.2"/>
    <row r="5020" x14ac:dyDescent="0.2"/>
    <row r="5021" x14ac:dyDescent="0.2"/>
    <row r="5022" x14ac:dyDescent="0.2"/>
    <row r="5023" x14ac:dyDescent="0.2"/>
    <row r="5024" x14ac:dyDescent="0.2"/>
    <row r="5025" x14ac:dyDescent="0.2"/>
    <row r="5026" x14ac:dyDescent="0.2"/>
    <row r="5027" x14ac:dyDescent="0.2"/>
    <row r="5028" x14ac:dyDescent="0.2"/>
    <row r="5029" x14ac:dyDescent="0.2"/>
    <row r="5030" x14ac:dyDescent="0.2"/>
    <row r="5031" x14ac:dyDescent="0.2"/>
    <row r="5032" x14ac:dyDescent="0.2"/>
    <row r="5033" x14ac:dyDescent="0.2"/>
    <row r="5034" x14ac:dyDescent="0.2"/>
    <row r="5035" x14ac:dyDescent="0.2"/>
    <row r="5036" x14ac:dyDescent="0.2"/>
    <row r="5037" x14ac:dyDescent="0.2"/>
    <row r="5038" x14ac:dyDescent="0.2"/>
    <row r="5039" x14ac:dyDescent="0.2"/>
    <row r="5040" x14ac:dyDescent="0.2"/>
    <row r="5041" x14ac:dyDescent="0.2"/>
    <row r="5042" x14ac:dyDescent="0.2"/>
    <row r="5043" x14ac:dyDescent="0.2"/>
    <row r="5044" x14ac:dyDescent="0.2"/>
    <row r="5045" x14ac:dyDescent="0.2"/>
    <row r="5046" x14ac:dyDescent="0.2"/>
    <row r="5047" x14ac:dyDescent="0.2"/>
    <row r="5048" x14ac:dyDescent="0.2"/>
    <row r="5049" x14ac:dyDescent="0.2"/>
    <row r="5050" x14ac:dyDescent="0.2"/>
    <row r="5051" x14ac:dyDescent="0.2"/>
    <row r="5052" x14ac:dyDescent="0.2"/>
    <row r="5053" x14ac:dyDescent="0.2"/>
    <row r="5054" x14ac:dyDescent="0.2"/>
    <row r="5055" x14ac:dyDescent="0.2"/>
    <row r="5056" x14ac:dyDescent="0.2"/>
    <row r="5057" x14ac:dyDescent="0.2"/>
    <row r="5058" x14ac:dyDescent="0.2"/>
    <row r="5059" x14ac:dyDescent="0.2"/>
    <row r="5060" x14ac:dyDescent="0.2"/>
    <row r="5061" x14ac:dyDescent="0.2"/>
    <row r="5062" x14ac:dyDescent="0.2"/>
    <row r="5063" x14ac:dyDescent="0.2"/>
    <row r="5064" x14ac:dyDescent="0.2"/>
    <row r="5065" x14ac:dyDescent="0.2"/>
    <row r="5066" x14ac:dyDescent="0.2"/>
    <row r="5067" x14ac:dyDescent="0.2"/>
    <row r="5068" x14ac:dyDescent="0.2"/>
    <row r="5069" x14ac:dyDescent="0.2"/>
    <row r="5070" x14ac:dyDescent="0.2"/>
    <row r="5071" x14ac:dyDescent="0.2"/>
    <row r="5072" x14ac:dyDescent="0.2"/>
    <row r="5073" x14ac:dyDescent="0.2"/>
    <row r="5074" x14ac:dyDescent="0.2"/>
    <row r="5075" x14ac:dyDescent="0.2"/>
    <row r="5076" x14ac:dyDescent="0.2"/>
    <row r="5077" x14ac:dyDescent="0.2"/>
    <row r="5078" x14ac:dyDescent="0.2"/>
    <row r="5079" x14ac:dyDescent="0.2"/>
    <row r="5080" x14ac:dyDescent="0.2"/>
    <row r="5081" x14ac:dyDescent="0.2"/>
    <row r="5082" x14ac:dyDescent="0.2"/>
    <row r="5083" x14ac:dyDescent="0.2"/>
    <row r="5084" x14ac:dyDescent="0.2"/>
    <row r="5085" x14ac:dyDescent="0.2"/>
    <row r="5086" x14ac:dyDescent="0.2"/>
    <row r="5087" x14ac:dyDescent="0.2"/>
    <row r="5088" x14ac:dyDescent="0.2"/>
    <row r="5089" x14ac:dyDescent="0.2"/>
    <row r="5090" x14ac:dyDescent="0.2"/>
    <row r="5091" x14ac:dyDescent="0.2"/>
    <row r="5092" x14ac:dyDescent="0.2"/>
    <row r="5093" x14ac:dyDescent="0.2"/>
    <row r="5094" x14ac:dyDescent="0.2"/>
    <row r="5095" x14ac:dyDescent="0.2"/>
    <row r="5096" x14ac:dyDescent="0.2"/>
    <row r="5097" x14ac:dyDescent="0.2"/>
    <row r="5098" x14ac:dyDescent="0.2"/>
    <row r="5099" x14ac:dyDescent="0.2"/>
    <row r="5100" x14ac:dyDescent="0.2"/>
    <row r="5101" x14ac:dyDescent="0.2"/>
    <row r="5102" x14ac:dyDescent="0.2"/>
    <row r="5103" x14ac:dyDescent="0.2"/>
    <row r="5104" x14ac:dyDescent="0.2"/>
    <row r="5105" x14ac:dyDescent="0.2"/>
    <row r="5106" x14ac:dyDescent="0.2"/>
    <row r="5107" x14ac:dyDescent="0.2"/>
    <row r="5108" x14ac:dyDescent="0.2"/>
    <row r="5109" x14ac:dyDescent="0.2"/>
    <row r="5110" x14ac:dyDescent="0.2"/>
    <row r="5111" x14ac:dyDescent="0.2"/>
    <row r="5112" x14ac:dyDescent="0.2"/>
    <row r="5113" x14ac:dyDescent="0.2"/>
    <row r="5114" x14ac:dyDescent="0.2"/>
    <row r="5115" x14ac:dyDescent="0.2"/>
    <row r="5116" x14ac:dyDescent="0.2"/>
    <row r="5117" x14ac:dyDescent="0.2"/>
    <row r="5118" x14ac:dyDescent="0.2"/>
    <row r="5119" x14ac:dyDescent="0.2"/>
    <row r="5120" x14ac:dyDescent="0.2"/>
    <row r="5121" x14ac:dyDescent="0.2"/>
    <row r="5122" x14ac:dyDescent="0.2"/>
    <row r="5123" x14ac:dyDescent="0.2"/>
    <row r="5124" x14ac:dyDescent="0.2"/>
    <row r="5125" x14ac:dyDescent="0.2"/>
    <row r="5126" x14ac:dyDescent="0.2"/>
    <row r="5127" x14ac:dyDescent="0.2"/>
    <row r="5128" x14ac:dyDescent="0.2"/>
    <row r="5129" x14ac:dyDescent="0.2"/>
    <row r="5130" x14ac:dyDescent="0.2"/>
    <row r="5131" x14ac:dyDescent="0.2"/>
    <row r="5132" x14ac:dyDescent="0.2"/>
    <row r="5133" x14ac:dyDescent="0.2"/>
    <row r="5134" x14ac:dyDescent="0.2"/>
    <row r="5135" x14ac:dyDescent="0.2"/>
    <row r="5136" x14ac:dyDescent="0.2"/>
    <row r="5137" x14ac:dyDescent="0.2"/>
    <row r="5138" x14ac:dyDescent="0.2"/>
    <row r="5139" x14ac:dyDescent="0.2"/>
    <row r="5140" x14ac:dyDescent="0.2"/>
    <row r="5141" x14ac:dyDescent="0.2"/>
    <row r="5142" x14ac:dyDescent="0.2"/>
    <row r="5143" x14ac:dyDescent="0.2"/>
    <row r="5144" x14ac:dyDescent="0.2"/>
    <row r="5145" x14ac:dyDescent="0.2"/>
    <row r="5146" x14ac:dyDescent="0.2"/>
    <row r="5147" x14ac:dyDescent="0.2"/>
    <row r="5148" x14ac:dyDescent="0.2"/>
    <row r="5149" x14ac:dyDescent="0.2"/>
    <row r="5150" x14ac:dyDescent="0.2"/>
    <row r="5151" x14ac:dyDescent="0.2"/>
    <row r="5152" x14ac:dyDescent="0.2"/>
    <row r="5153" x14ac:dyDescent="0.2"/>
    <row r="5154" x14ac:dyDescent="0.2"/>
    <row r="5155" x14ac:dyDescent="0.2"/>
    <row r="5156" x14ac:dyDescent="0.2"/>
    <row r="5157" x14ac:dyDescent="0.2"/>
    <row r="5158" x14ac:dyDescent="0.2"/>
    <row r="5159" x14ac:dyDescent="0.2"/>
    <row r="5160" x14ac:dyDescent="0.2"/>
    <row r="5161" x14ac:dyDescent="0.2"/>
    <row r="5162" x14ac:dyDescent="0.2"/>
    <row r="5163" x14ac:dyDescent="0.2"/>
    <row r="5164" x14ac:dyDescent="0.2"/>
    <row r="5165" x14ac:dyDescent="0.2"/>
    <row r="5166" x14ac:dyDescent="0.2"/>
    <row r="5167" x14ac:dyDescent="0.2"/>
    <row r="5168" x14ac:dyDescent="0.2"/>
    <row r="5169" x14ac:dyDescent="0.2"/>
    <row r="5170" x14ac:dyDescent="0.2"/>
    <row r="5171" x14ac:dyDescent="0.2"/>
    <row r="5172" x14ac:dyDescent="0.2"/>
    <row r="5173" x14ac:dyDescent="0.2"/>
    <row r="5174" x14ac:dyDescent="0.2"/>
    <row r="5175" x14ac:dyDescent="0.2"/>
    <row r="5176" x14ac:dyDescent="0.2"/>
    <row r="5177" x14ac:dyDescent="0.2"/>
    <row r="5178" x14ac:dyDescent="0.2"/>
    <row r="5179" x14ac:dyDescent="0.2"/>
    <row r="5180" x14ac:dyDescent="0.2"/>
    <row r="5181" x14ac:dyDescent="0.2"/>
    <row r="5182" x14ac:dyDescent="0.2"/>
    <row r="5183" x14ac:dyDescent="0.2"/>
    <row r="5184" x14ac:dyDescent="0.2"/>
    <row r="5185" x14ac:dyDescent="0.2"/>
    <row r="5186" x14ac:dyDescent="0.2"/>
    <row r="5187" x14ac:dyDescent="0.2"/>
    <row r="5188" x14ac:dyDescent="0.2"/>
    <row r="5189" x14ac:dyDescent="0.2"/>
    <row r="5190" x14ac:dyDescent="0.2"/>
    <row r="5191" x14ac:dyDescent="0.2"/>
    <row r="5192" x14ac:dyDescent="0.2"/>
    <row r="5193" x14ac:dyDescent="0.2"/>
    <row r="5194" x14ac:dyDescent="0.2"/>
    <row r="5195" x14ac:dyDescent="0.2"/>
    <row r="5196" x14ac:dyDescent="0.2"/>
    <row r="5197" x14ac:dyDescent="0.2"/>
    <row r="5198" x14ac:dyDescent="0.2"/>
    <row r="5199" x14ac:dyDescent="0.2"/>
    <row r="5200" x14ac:dyDescent="0.2"/>
    <row r="5201" x14ac:dyDescent="0.2"/>
    <row r="5202" x14ac:dyDescent="0.2"/>
    <row r="5203" x14ac:dyDescent="0.2"/>
    <row r="5204" x14ac:dyDescent="0.2"/>
    <row r="5205" x14ac:dyDescent="0.2"/>
    <row r="5206" x14ac:dyDescent="0.2"/>
    <row r="5207" x14ac:dyDescent="0.2"/>
    <row r="5208" x14ac:dyDescent="0.2"/>
    <row r="5209" x14ac:dyDescent="0.2"/>
    <row r="5210" x14ac:dyDescent="0.2"/>
    <row r="5211" x14ac:dyDescent="0.2"/>
    <row r="5212" x14ac:dyDescent="0.2"/>
    <row r="5213" x14ac:dyDescent="0.2"/>
    <row r="5214" x14ac:dyDescent="0.2"/>
    <row r="5215" x14ac:dyDescent="0.2"/>
    <row r="5216" x14ac:dyDescent="0.2"/>
    <row r="5217" x14ac:dyDescent="0.2"/>
    <row r="5218" x14ac:dyDescent="0.2"/>
    <row r="5219" x14ac:dyDescent="0.2"/>
    <row r="5220" x14ac:dyDescent="0.2"/>
    <row r="5221" x14ac:dyDescent="0.2"/>
    <row r="5222" x14ac:dyDescent="0.2"/>
    <row r="5223" x14ac:dyDescent="0.2"/>
    <row r="5224" x14ac:dyDescent="0.2"/>
    <row r="5225" x14ac:dyDescent="0.2"/>
    <row r="5226" x14ac:dyDescent="0.2"/>
    <row r="5227" x14ac:dyDescent="0.2"/>
    <row r="5228" x14ac:dyDescent="0.2"/>
    <row r="5229" x14ac:dyDescent="0.2"/>
    <row r="5230" x14ac:dyDescent="0.2"/>
    <row r="5231" x14ac:dyDescent="0.2"/>
    <row r="5232" x14ac:dyDescent="0.2"/>
    <row r="5233" x14ac:dyDescent="0.2"/>
    <row r="5234" x14ac:dyDescent="0.2"/>
    <row r="5235" x14ac:dyDescent="0.2"/>
    <row r="5236" x14ac:dyDescent="0.2"/>
    <row r="5237" x14ac:dyDescent="0.2"/>
    <row r="5238" x14ac:dyDescent="0.2"/>
    <row r="5239" x14ac:dyDescent="0.2"/>
    <row r="5240" x14ac:dyDescent="0.2"/>
    <row r="5241" x14ac:dyDescent="0.2"/>
    <row r="5242" x14ac:dyDescent="0.2"/>
    <row r="5243" x14ac:dyDescent="0.2"/>
    <row r="5244" x14ac:dyDescent="0.2"/>
    <row r="5245" x14ac:dyDescent="0.2"/>
    <row r="5246" x14ac:dyDescent="0.2"/>
    <row r="5247" x14ac:dyDescent="0.2"/>
    <row r="5248" x14ac:dyDescent="0.2"/>
    <row r="5249" x14ac:dyDescent="0.2"/>
    <row r="5250" x14ac:dyDescent="0.2"/>
    <row r="5251" x14ac:dyDescent="0.2"/>
    <row r="5252" x14ac:dyDescent="0.2"/>
    <row r="5253" x14ac:dyDescent="0.2"/>
    <row r="5254" x14ac:dyDescent="0.2"/>
    <row r="5255" x14ac:dyDescent="0.2"/>
    <row r="5256" x14ac:dyDescent="0.2"/>
    <row r="5257" x14ac:dyDescent="0.2"/>
    <row r="5258" x14ac:dyDescent="0.2"/>
    <row r="5259" x14ac:dyDescent="0.2"/>
    <row r="5260" x14ac:dyDescent="0.2"/>
    <row r="5261" x14ac:dyDescent="0.2"/>
    <row r="5262" x14ac:dyDescent="0.2"/>
    <row r="5263" x14ac:dyDescent="0.2"/>
    <row r="5264" x14ac:dyDescent="0.2"/>
    <row r="5265" x14ac:dyDescent="0.2"/>
    <row r="5266" x14ac:dyDescent="0.2"/>
    <row r="5267" x14ac:dyDescent="0.2"/>
    <row r="5268" x14ac:dyDescent="0.2"/>
    <row r="5269" x14ac:dyDescent="0.2"/>
    <row r="5270" x14ac:dyDescent="0.2"/>
    <row r="5271" x14ac:dyDescent="0.2"/>
    <row r="5272" x14ac:dyDescent="0.2"/>
    <row r="5273" x14ac:dyDescent="0.2"/>
    <row r="5274" x14ac:dyDescent="0.2"/>
    <row r="5275" x14ac:dyDescent="0.2"/>
    <row r="5276" x14ac:dyDescent="0.2"/>
    <row r="5277" x14ac:dyDescent="0.2"/>
    <row r="5278" x14ac:dyDescent="0.2"/>
    <row r="5279" x14ac:dyDescent="0.2"/>
    <row r="5280" x14ac:dyDescent="0.2"/>
    <row r="5281" x14ac:dyDescent="0.2"/>
    <row r="5282" x14ac:dyDescent="0.2"/>
    <row r="5283" x14ac:dyDescent="0.2"/>
    <row r="5284" x14ac:dyDescent="0.2"/>
    <row r="5285" x14ac:dyDescent="0.2"/>
    <row r="5286" x14ac:dyDescent="0.2"/>
    <row r="5287" x14ac:dyDescent="0.2"/>
    <row r="5288" x14ac:dyDescent="0.2"/>
    <row r="5289" x14ac:dyDescent="0.2"/>
    <row r="5290" x14ac:dyDescent="0.2"/>
    <row r="5291" x14ac:dyDescent="0.2"/>
    <row r="5292" x14ac:dyDescent="0.2"/>
    <row r="5293" x14ac:dyDescent="0.2"/>
    <row r="5294" x14ac:dyDescent="0.2"/>
    <row r="5295" x14ac:dyDescent="0.2"/>
    <row r="5296" x14ac:dyDescent="0.2"/>
    <row r="5297" x14ac:dyDescent="0.2"/>
    <row r="5298" x14ac:dyDescent="0.2"/>
    <row r="5299" x14ac:dyDescent="0.2"/>
    <row r="5300" x14ac:dyDescent="0.2"/>
    <row r="5301" x14ac:dyDescent="0.2"/>
    <row r="5302" x14ac:dyDescent="0.2"/>
    <row r="5303" x14ac:dyDescent="0.2"/>
    <row r="5304" x14ac:dyDescent="0.2"/>
    <row r="5305" x14ac:dyDescent="0.2"/>
    <row r="5306" x14ac:dyDescent="0.2"/>
    <row r="5307" x14ac:dyDescent="0.2"/>
    <row r="5308" x14ac:dyDescent="0.2"/>
    <row r="5309" x14ac:dyDescent="0.2"/>
    <row r="5310" x14ac:dyDescent="0.2"/>
    <row r="5311" x14ac:dyDescent="0.2"/>
    <row r="5312" x14ac:dyDescent="0.2"/>
    <row r="5313" x14ac:dyDescent="0.2"/>
    <row r="5314" x14ac:dyDescent="0.2"/>
    <row r="5315" x14ac:dyDescent="0.2"/>
    <row r="5316" x14ac:dyDescent="0.2"/>
    <row r="5317" x14ac:dyDescent="0.2"/>
    <row r="5318" x14ac:dyDescent="0.2"/>
    <row r="5319" x14ac:dyDescent="0.2"/>
    <row r="5320" x14ac:dyDescent="0.2"/>
    <row r="5321" x14ac:dyDescent="0.2"/>
    <row r="5322" x14ac:dyDescent="0.2"/>
    <row r="5323" x14ac:dyDescent="0.2"/>
    <row r="5324" x14ac:dyDescent="0.2"/>
    <row r="5325" x14ac:dyDescent="0.2"/>
    <row r="5326" x14ac:dyDescent="0.2"/>
    <row r="5327" x14ac:dyDescent="0.2"/>
    <row r="5328" x14ac:dyDescent="0.2"/>
    <row r="5329" x14ac:dyDescent="0.2"/>
    <row r="5330" x14ac:dyDescent="0.2"/>
    <row r="5331" x14ac:dyDescent="0.2"/>
    <row r="5332" x14ac:dyDescent="0.2"/>
    <row r="5333" x14ac:dyDescent="0.2"/>
    <row r="5334" x14ac:dyDescent="0.2"/>
    <row r="5335" x14ac:dyDescent="0.2"/>
    <row r="5336" x14ac:dyDescent="0.2"/>
    <row r="5337" x14ac:dyDescent="0.2"/>
    <row r="5338" x14ac:dyDescent="0.2"/>
    <row r="5339" x14ac:dyDescent="0.2"/>
    <row r="5340" x14ac:dyDescent="0.2"/>
    <row r="5341" x14ac:dyDescent="0.2"/>
    <row r="5342" x14ac:dyDescent="0.2"/>
    <row r="5343" x14ac:dyDescent="0.2"/>
    <row r="5344" x14ac:dyDescent="0.2"/>
    <row r="5345" x14ac:dyDescent="0.2"/>
    <row r="5346" x14ac:dyDescent="0.2"/>
    <row r="5347" x14ac:dyDescent="0.2"/>
    <row r="5348" x14ac:dyDescent="0.2"/>
    <row r="5349" x14ac:dyDescent="0.2"/>
    <row r="5350" x14ac:dyDescent="0.2"/>
    <row r="5351" x14ac:dyDescent="0.2"/>
    <row r="5352" x14ac:dyDescent="0.2"/>
    <row r="5353" x14ac:dyDescent="0.2"/>
    <row r="5354" x14ac:dyDescent="0.2"/>
    <row r="5355" x14ac:dyDescent="0.2"/>
    <row r="5356" x14ac:dyDescent="0.2"/>
    <row r="5357" x14ac:dyDescent="0.2"/>
    <row r="5358" x14ac:dyDescent="0.2"/>
    <row r="5359" x14ac:dyDescent="0.2"/>
    <row r="5360" x14ac:dyDescent="0.2"/>
    <row r="5361" x14ac:dyDescent="0.2"/>
    <row r="5362" x14ac:dyDescent="0.2"/>
    <row r="5363" x14ac:dyDescent="0.2"/>
    <row r="5364" x14ac:dyDescent="0.2"/>
    <row r="5365" x14ac:dyDescent="0.2"/>
    <row r="5366" x14ac:dyDescent="0.2"/>
    <row r="5367" x14ac:dyDescent="0.2"/>
    <row r="5368" x14ac:dyDescent="0.2"/>
    <row r="5369" x14ac:dyDescent="0.2"/>
    <row r="5370" x14ac:dyDescent="0.2"/>
    <row r="5371" x14ac:dyDescent="0.2"/>
    <row r="5372" x14ac:dyDescent="0.2"/>
    <row r="5373" x14ac:dyDescent="0.2"/>
    <row r="5374" x14ac:dyDescent="0.2"/>
    <row r="5375" x14ac:dyDescent="0.2"/>
    <row r="5376" x14ac:dyDescent="0.2"/>
    <row r="5377" x14ac:dyDescent="0.2"/>
    <row r="5378" x14ac:dyDescent="0.2"/>
    <row r="5379" x14ac:dyDescent="0.2"/>
    <row r="5380" x14ac:dyDescent="0.2"/>
    <row r="5381" x14ac:dyDescent="0.2"/>
    <row r="5382" x14ac:dyDescent="0.2"/>
    <row r="5383" x14ac:dyDescent="0.2"/>
    <row r="5384" x14ac:dyDescent="0.2"/>
    <row r="5385" x14ac:dyDescent="0.2"/>
    <row r="5386" x14ac:dyDescent="0.2"/>
    <row r="5387" x14ac:dyDescent="0.2"/>
    <row r="5388" x14ac:dyDescent="0.2"/>
    <row r="5389" x14ac:dyDescent="0.2"/>
    <row r="5390" x14ac:dyDescent="0.2"/>
    <row r="5391" x14ac:dyDescent="0.2"/>
    <row r="5392" x14ac:dyDescent="0.2"/>
    <row r="5393" x14ac:dyDescent="0.2"/>
    <row r="5394" x14ac:dyDescent="0.2"/>
    <row r="5395" x14ac:dyDescent="0.2"/>
    <row r="5396" x14ac:dyDescent="0.2"/>
    <row r="5397" x14ac:dyDescent="0.2"/>
    <row r="5398" x14ac:dyDescent="0.2"/>
    <row r="5399" x14ac:dyDescent="0.2"/>
    <row r="5400" x14ac:dyDescent="0.2"/>
    <row r="5401" x14ac:dyDescent="0.2"/>
    <row r="5402" x14ac:dyDescent="0.2"/>
    <row r="5403" x14ac:dyDescent="0.2"/>
    <row r="5404" x14ac:dyDescent="0.2"/>
    <row r="5405" x14ac:dyDescent="0.2"/>
    <row r="5406" x14ac:dyDescent="0.2"/>
    <row r="5407" x14ac:dyDescent="0.2"/>
    <row r="5408" x14ac:dyDescent="0.2"/>
    <row r="5409" x14ac:dyDescent="0.2"/>
    <row r="5410" x14ac:dyDescent="0.2"/>
    <row r="5411" x14ac:dyDescent="0.2"/>
    <row r="5412" x14ac:dyDescent="0.2"/>
    <row r="5413" x14ac:dyDescent="0.2"/>
    <row r="5414" x14ac:dyDescent="0.2"/>
    <row r="5415" x14ac:dyDescent="0.2"/>
    <row r="5416" x14ac:dyDescent="0.2"/>
    <row r="5417" x14ac:dyDescent="0.2"/>
    <row r="5418" x14ac:dyDescent="0.2"/>
    <row r="5419" x14ac:dyDescent="0.2"/>
    <row r="5420" x14ac:dyDescent="0.2"/>
    <row r="5421" x14ac:dyDescent="0.2"/>
    <row r="5422" x14ac:dyDescent="0.2"/>
    <row r="5423" x14ac:dyDescent="0.2"/>
    <row r="5424" x14ac:dyDescent="0.2"/>
    <row r="5425" x14ac:dyDescent="0.2"/>
    <row r="5426" x14ac:dyDescent="0.2"/>
    <row r="5427" x14ac:dyDescent="0.2"/>
    <row r="5428" x14ac:dyDescent="0.2"/>
    <row r="5429" x14ac:dyDescent="0.2"/>
    <row r="5430" x14ac:dyDescent="0.2"/>
    <row r="5431" x14ac:dyDescent="0.2"/>
    <row r="5432" x14ac:dyDescent="0.2"/>
    <row r="5433" x14ac:dyDescent="0.2"/>
    <row r="5434" x14ac:dyDescent="0.2"/>
    <row r="5435" x14ac:dyDescent="0.2"/>
    <row r="5436" x14ac:dyDescent="0.2"/>
    <row r="5437" x14ac:dyDescent="0.2"/>
    <row r="5438" x14ac:dyDescent="0.2"/>
    <row r="5439" x14ac:dyDescent="0.2"/>
    <row r="5440" x14ac:dyDescent="0.2"/>
    <row r="5441" x14ac:dyDescent="0.2"/>
    <row r="5442" x14ac:dyDescent="0.2"/>
    <row r="5443" x14ac:dyDescent="0.2"/>
    <row r="5444" x14ac:dyDescent="0.2"/>
    <row r="5445" x14ac:dyDescent="0.2"/>
    <row r="5446" x14ac:dyDescent="0.2"/>
    <row r="5447" x14ac:dyDescent="0.2"/>
    <row r="5448" x14ac:dyDescent="0.2"/>
    <row r="5449" x14ac:dyDescent="0.2"/>
    <row r="5450" x14ac:dyDescent="0.2"/>
    <row r="5451" x14ac:dyDescent="0.2"/>
    <row r="5452" x14ac:dyDescent="0.2"/>
    <row r="5453" x14ac:dyDescent="0.2"/>
    <row r="5454" x14ac:dyDescent="0.2"/>
    <row r="5455" x14ac:dyDescent="0.2"/>
    <row r="5456" x14ac:dyDescent="0.2"/>
    <row r="5457" x14ac:dyDescent="0.2"/>
    <row r="5458" x14ac:dyDescent="0.2"/>
    <row r="5459" x14ac:dyDescent="0.2"/>
    <row r="5460" x14ac:dyDescent="0.2"/>
    <row r="5461" x14ac:dyDescent="0.2"/>
    <row r="5462" x14ac:dyDescent="0.2"/>
    <row r="5463" x14ac:dyDescent="0.2"/>
    <row r="5464" x14ac:dyDescent="0.2"/>
    <row r="5465" x14ac:dyDescent="0.2"/>
    <row r="5466" x14ac:dyDescent="0.2"/>
    <row r="5467" x14ac:dyDescent="0.2"/>
    <row r="5468" x14ac:dyDescent="0.2"/>
    <row r="5469" x14ac:dyDescent="0.2"/>
    <row r="5470" x14ac:dyDescent="0.2"/>
    <row r="5471" x14ac:dyDescent="0.2"/>
    <row r="5472" x14ac:dyDescent="0.2"/>
    <row r="5473" x14ac:dyDescent="0.2"/>
    <row r="5474" x14ac:dyDescent="0.2"/>
    <row r="5475" x14ac:dyDescent="0.2"/>
    <row r="5476" x14ac:dyDescent="0.2"/>
    <row r="5477" x14ac:dyDescent="0.2"/>
    <row r="5478" x14ac:dyDescent="0.2"/>
    <row r="5479" x14ac:dyDescent="0.2"/>
    <row r="5480" x14ac:dyDescent="0.2"/>
    <row r="5481" x14ac:dyDescent="0.2"/>
    <row r="5482" x14ac:dyDescent="0.2"/>
    <row r="5483" x14ac:dyDescent="0.2"/>
    <row r="5484" x14ac:dyDescent="0.2"/>
    <row r="5485" x14ac:dyDescent="0.2"/>
    <row r="5486" x14ac:dyDescent="0.2"/>
    <row r="5487" x14ac:dyDescent="0.2"/>
    <row r="5488" x14ac:dyDescent="0.2"/>
    <row r="5489" x14ac:dyDescent="0.2"/>
    <row r="5490" x14ac:dyDescent="0.2"/>
    <row r="5491" x14ac:dyDescent="0.2"/>
    <row r="5492" x14ac:dyDescent="0.2"/>
    <row r="5493" x14ac:dyDescent="0.2"/>
    <row r="5494" x14ac:dyDescent="0.2"/>
    <row r="5495" x14ac:dyDescent="0.2"/>
    <row r="5496" x14ac:dyDescent="0.2"/>
    <row r="5497" x14ac:dyDescent="0.2"/>
    <row r="5498" x14ac:dyDescent="0.2"/>
    <row r="5499" x14ac:dyDescent="0.2"/>
    <row r="5500" x14ac:dyDescent="0.2"/>
    <row r="5501" x14ac:dyDescent="0.2"/>
    <row r="5502" x14ac:dyDescent="0.2"/>
    <row r="5503" x14ac:dyDescent="0.2"/>
    <row r="5504" x14ac:dyDescent="0.2"/>
    <row r="5505" x14ac:dyDescent="0.2"/>
    <row r="5506" x14ac:dyDescent="0.2"/>
    <row r="5507" x14ac:dyDescent="0.2"/>
    <row r="5508" x14ac:dyDescent="0.2"/>
    <row r="5509" x14ac:dyDescent="0.2"/>
    <row r="5510" x14ac:dyDescent="0.2"/>
    <row r="5511" x14ac:dyDescent="0.2"/>
    <row r="5512" x14ac:dyDescent="0.2"/>
    <row r="5513" x14ac:dyDescent="0.2"/>
    <row r="5514" x14ac:dyDescent="0.2"/>
    <row r="5515" x14ac:dyDescent="0.2"/>
    <row r="5516" x14ac:dyDescent="0.2"/>
    <row r="5517" x14ac:dyDescent="0.2"/>
    <row r="5518" x14ac:dyDescent="0.2"/>
    <row r="5519" x14ac:dyDescent="0.2"/>
    <row r="5520" x14ac:dyDescent="0.2"/>
    <row r="5521" x14ac:dyDescent="0.2"/>
    <row r="5522" x14ac:dyDescent="0.2"/>
    <row r="5523" x14ac:dyDescent="0.2"/>
    <row r="5524" x14ac:dyDescent="0.2"/>
    <row r="5525" x14ac:dyDescent="0.2"/>
    <row r="5526" x14ac:dyDescent="0.2"/>
    <row r="5527" x14ac:dyDescent="0.2"/>
    <row r="5528" x14ac:dyDescent="0.2"/>
    <row r="5529" x14ac:dyDescent="0.2"/>
    <row r="5530" x14ac:dyDescent="0.2"/>
    <row r="5531" x14ac:dyDescent="0.2"/>
    <row r="5532" x14ac:dyDescent="0.2"/>
    <row r="5533" x14ac:dyDescent="0.2"/>
    <row r="5534" x14ac:dyDescent="0.2"/>
    <row r="5535" x14ac:dyDescent="0.2"/>
    <row r="5536" x14ac:dyDescent="0.2"/>
    <row r="5537" x14ac:dyDescent="0.2"/>
    <row r="5538" x14ac:dyDescent="0.2"/>
    <row r="5539" x14ac:dyDescent="0.2"/>
    <row r="5540" x14ac:dyDescent="0.2"/>
    <row r="5541" x14ac:dyDescent="0.2"/>
    <row r="5542" x14ac:dyDescent="0.2"/>
    <row r="5543" x14ac:dyDescent="0.2"/>
    <row r="5544" x14ac:dyDescent="0.2"/>
    <row r="5545" x14ac:dyDescent="0.2"/>
    <row r="5546" x14ac:dyDescent="0.2"/>
    <row r="5547" x14ac:dyDescent="0.2"/>
    <row r="5548" x14ac:dyDescent="0.2"/>
    <row r="5549" x14ac:dyDescent="0.2"/>
    <row r="5550" x14ac:dyDescent="0.2"/>
    <row r="5551" x14ac:dyDescent="0.2"/>
    <row r="5552" x14ac:dyDescent="0.2"/>
    <row r="5553" x14ac:dyDescent="0.2"/>
    <row r="5554" x14ac:dyDescent="0.2"/>
    <row r="5555" x14ac:dyDescent="0.2"/>
    <row r="5556" x14ac:dyDescent="0.2"/>
    <row r="5557" x14ac:dyDescent="0.2"/>
    <row r="5558" x14ac:dyDescent="0.2"/>
    <row r="5559" x14ac:dyDescent="0.2"/>
    <row r="5560" x14ac:dyDescent="0.2"/>
    <row r="5561" x14ac:dyDescent="0.2"/>
    <row r="5562" x14ac:dyDescent="0.2"/>
    <row r="5563" x14ac:dyDescent="0.2"/>
    <row r="5564" x14ac:dyDescent="0.2"/>
    <row r="5565" x14ac:dyDescent="0.2"/>
    <row r="5566" x14ac:dyDescent="0.2"/>
    <row r="5567" x14ac:dyDescent="0.2"/>
    <row r="5568" x14ac:dyDescent="0.2"/>
    <row r="5569" x14ac:dyDescent="0.2"/>
    <row r="5570" x14ac:dyDescent="0.2"/>
    <row r="5571" x14ac:dyDescent="0.2"/>
    <row r="5572" x14ac:dyDescent="0.2"/>
    <row r="5573" x14ac:dyDescent="0.2"/>
    <row r="5574" x14ac:dyDescent="0.2"/>
    <row r="5575" x14ac:dyDescent="0.2"/>
    <row r="5576" x14ac:dyDescent="0.2"/>
    <row r="5577" x14ac:dyDescent="0.2"/>
    <row r="5578" x14ac:dyDescent="0.2"/>
    <row r="5579" x14ac:dyDescent="0.2"/>
    <row r="5580" x14ac:dyDescent="0.2"/>
    <row r="5581" x14ac:dyDescent="0.2"/>
    <row r="5582" x14ac:dyDescent="0.2"/>
    <row r="5583" x14ac:dyDescent="0.2"/>
    <row r="5584" x14ac:dyDescent="0.2"/>
    <row r="5585" x14ac:dyDescent="0.2"/>
    <row r="5586" x14ac:dyDescent="0.2"/>
    <row r="5587" x14ac:dyDescent="0.2"/>
    <row r="5588" x14ac:dyDescent="0.2"/>
    <row r="5589" x14ac:dyDescent="0.2"/>
    <row r="5590" x14ac:dyDescent="0.2"/>
    <row r="5591" x14ac:dyDescent="0.2"/>
    <row r="5592" x14ac:dyDescent="0.2"/>
    <row r="5593" x14ac:dyDescent="0.2"/>
    <row r="5594" x14ac:dyDescent="0.2"/>
    <row r="5595" x14ac:dyDescent="0.2"/>
    <row r="5596" x14ac:dyDescent="0.2"/>
    <row r="5597" x14ac:dyDescent="0.2"/>
    <row r="5598" x14ac:dyDescent="0.2"/>
    <row r="5599" x14ac:dyDescent="0.2"/>
    <row r="5600" x14ac:dyDescent="0.2"/>
    <row r="5601" x14ac:dyDescent="0.2"/>
    <row r="5602" x14ac:dyDescent="0.2"/>
    <row r="5603" x14ac:dyDescent="0.2"/>
    <row r="5604" x14ac:dyDescent="0.2"/>
    <row r="5605" x14ac:dyDescent="0.2"/>
    <row r="5606" x14ac:dyDescent="0.2"/>
    <row r="5607" x14ac:dyDescent="0.2"/>
    <row r="5608" x14ac:dyDescent="0.2"/>
    <row r="5609" x14ac:dyDescent="0.2"/>
    <row r="5610" x14ac:dyDescent="0.2"/>
    <row r="5611" x14ac:dyDescent="0.2"/>
    <row r="5612" x14ac:dyDescent="0.2"/>
    <row r="5613" x14ac:dyDescent="0.2"/>
    <row r="5614" x14ac:dyDescent="0.2"/>
    <row r="5615" x14ac:dyDescent="0.2"/>
    <row r="5616" x14ac:dyDescent="0.2"/>
    <row r="5617" x14ac:dyDescent="0.2"/>
    <row r="5618" x14ac:dyDescent="0.2"/>
    <row r="5619" x14ac:dyDescent="0.2"/>
    <row r="5620" x14ac:dyDescent="0.2"/>
    <row r="5621" x14ac:dyDescent="0.2"/>
    <row r="5622" x14ac:dyDescent="0.2"/>
    <row r="5623" x14ac:dyDescent="0.2"/>
    <row r="5624" x14ac:dyDescent="0.2"/>
    <row r="5625" x14ac:dyDescent="0.2"/>
    <row r="5626" x14ac:dyDescent="0.2"/>
    <row r="5627" x14ac:dyDescent="0.2"/>
    <row r="5628" x14ac:dyDescent="0.2"/>
    <row r="5629" x14ac:dyDescent="0.2"/>
    <row r="5630" x14ac:dyDescent="0.2"/>
    <row r="5631" x14ac:dyDescent="0.2"/>
    <row r="5632" x14ac:dyDescent="0.2"/>
    <row r="5633" x14ac:dyDescent="0.2"/>
    <row r="5634" x14ac:dyDescent="0.2"/>
    <row r="5635" x14ac:dyDescent="0.2"/>
    <row r="5636" x14ac:dyDescent="0.2"/>
    <row r="5637" x14ac:dyDescent="0.2"/>
    <row r="5638" x14ac:dyDescent="0.2"/>
    <row r="5639" x14ac:dyDescent="0.2"/>
    <row r="5640" x14ac:dyDescent="0.2"/>
    <row r="5641" x14ac:dyDescent="0.2"/>
    <row r="5642" x14ac:dyDescent="0.2"/>
    <row r="5643" x14ac:dyDescent="0.2"/>
    <row r="5644" x14ac:dyDescent="0.2"/>
    <row r="5645" x14ac:dyDescent="0.2"/>
    <row r="5646" x14ac:dyDescent="0.2"/>
    <row r="5647" x14ac:dyDescent="0.2"/>
    <row r="5648" x14ac:dyDescent="0.2"/>
    <row r="5649" x14ac:dyDescent="0.2"/>
    <row r="5650" x14ac:dyDescent="0.2"/>
    <row r="5651" x14ac:dyDescent="0.2"/>
    <row r="5652" x14ac:dyDescent="0.2"/>
    <row r="5653" x14ac:dyDescent="0.2"/>
    <row r="5654" x14ac:dyDescent="0.2"/>
    <row r="5655" x14ac:dyDescent="0.2"/>
    <row r="5656" x14ac:dyDescent="0.2"/>
    <row r="5657" x14ac:dyDescent="0.2"/>
    <row r="5658" x14ac:dyDescent="0.2"/>
    <row r="5659" x14ac:dyDescent="0.2"/>
    <row r="5660" x14ac:dyDescent="0.2"/>
    <row r="5661" x14ac:dyDescent="0.2"/>
    <row r="5662" x14ac:dyDescent="0.2"/>
    <row r="5663" x14ac:dyDescent="0.2"/>
    <row r="5664" x14ac:dyDescent="0.2"/>
    <row r="5665" x14ac:dyDescent="0.2"/>
    <row r="5666" x14ac:dyDescent="0.2"/>
    <row r="5667" x14ac:dyDescent="0.2"/>
    <row r="5668" x14ac:dyDescent="0.2"/>
    <row r="5669" x14ac:dyDescent="0.2"/>
    <row r="5670" x14ac:dyDescent="0.2"/>
    <row r="5671" x14ac:dyDescent="0.2"/>
    <row r="5672" x14ac:dyDescent="0.2"/>
    <row r="5673" x14ac:dyDescent="0.2"/>
    <row r="5674" x14ac:dyDescent="0.2"/>
    <row r="5675" x14ac:dyDescent="0.2"/>
    <row r="5676" x14ac:dyDescent="0.2"/>
    <row r="5677" x14ac:dyDescent="0.2"/>
    <row r="5678" x14ac:dyDescent="0.2"/>
    <row r="5679" x14ac:dyDescent="0.2"/>
    <row r="5680" x14ac:dyDescent="0.2"/>
    <row r="5681" x14ac:dyDescent="0.2"/>
    <row r="5682" x14ac:dyDescent="0.2"/>
    <row r="5683" x14ac:dyDescent="0.2"/>
    <row r="5684" x14ac:dyDescent="0.2"/>
    <row r="5685" x14ac:dyDescent="0.2"/>
    <row r="5686" x14ac:dyDescent="0.2"/>
    <row r="5687" x14ac:dyDescent="0.2"/>
    <row r="5688" x14ac:dyDescent="0.2"/>
    <row r="5689" x14ac:dyDescent="0.2"/>
    <row r="5690" x14ac:dyDescent="0.2"/>
    <row r="5691" x14ac:dyDescent="0.2"/>
    <row r="5692" x14ac:dyDescent="0.2"/>
    <row r="5693" x14ac:dyDescent="0.2"/>
    <row r="5694" x14ac:dyDescent="0.2"/>
    <row r="5695" x14ac:dyDescent="0.2"/>
    <row r="5696" x14ac:dyDescent="0.2"/>
    <row r="5697" x14ac:dyDescent="0.2"/>
    <row r="5698" x14ac:dyDescent="0.2"/>
    <row r="5699" x14ac:dyDescent="0.2"/>
    <row r="5700" x14ac:dyDescent="0.2"/>
    <row r="5701" x14ac:dyDescent="0.2"/>
    <row r="5702" x14ac:dyDescent="0.2"/>
    <row r="5703" x14ac:dyDescent="0.2"/>
    <row r="5704" x14ac:dyDescent="0.2"/>
    <row r="5705" x14ac:dyDescent="0.2"/>
    <row r="5706" x14ac:dyDescent="0.2"/>
    <row r="5707" x14ac:dyDescent="0.2"/>
    <row r="5708" x14ac:dyDescent="0.2"/>
    <row r="5709" x14ac:dyDescent="0.2"/>
    <row r="5710" x14ac:dyDescent="0.2"/>
    <row r="5711" x14ac:dyDescent="0.2"/>
    <row r="5712" x14ac:dyDescent="0.2"/>
    <row r="5713" x14ac:dyDescent="0.2"/>
    <row r="5714" x14ac:dyDescent="0.2"/>
    <row r="5715" x14ac:dyDescent="0.2"/>
    <row r="5716" x14ac:dyDescent="0.2"/>
    <row r="5717" x14ac:dyDescent="0.2"/>
    <row r="5718" x14ac:dyDescent="0.2"/>
    <row r="5719" x14ac:dyDescent="0.2"/>
    <row r="5720" x14ac:dyDescent="0.2"/>
    <row r="5721" x14ac:dyDescent="0.2"/>
    <row r="5722" x14ac:dyDescent="0.2"/>
    <row r="5723" x14ac:dyDescent="0.2"/>
    <row r="5724" x14ac:dyDescent="0.2"/>
    <row r="5725" x14ac:dyDescent="0.2"/>
    <row r="5726" x14ac:dyDescent="0.2"/>
    <row r="5727" x14ac:dyDescent="0.2"/>
    <row r="5728" x14ac:dyDescent="0.2"/>
    <row r="5729" x14ac:dyDescent="0.2"/>
    <row r="5730" x14ac:dyDescent="0.2"/>
    <row r="5731" x14ac:dyDescent="0.2"/>
    <row r="5732" x14ac:dyDescent="0.2"/>
    <row r="5733" x14ac:dyDescent="0.2"/>
    <row r="5734" x14ac:dyDescent="0.2"/>
    <row r="5735" x14ac:dyDescent="0.2"/>
    <row r="5736" x14ac:dyDescent="0.2"/>
    <row r="5737" x14ac:dyDescent="0.2"/>
    <row r="5738" x14ac:dyDescent="0.2"/>
    <row r="5739" x14ac:dyDescent="0.2"/>
    <row r="5740" x14ac:dyDescent="0.2"/>
    <row r="5741" x14ac:dyDescent="0.2"/>
    <row r="5742" x14ac:dyDescent="0.2"/>
    <row r="5743" x14ac:dyDescent="0.2"/>
    <row r="5744" x14ac:dyDescent="0.2"/>
    <row r="5745" x14ac:dyDescent="0.2"/>
    <row r="5746" x14ac:dyDescent="0.2"/>
    <row r="5747" x14ac:dyDescent="0.2"/>
    <row r="5748" x14ac:dyDescent="0.2"/>
    <row r="5749" x14ac:dyDescent="0.2"/>
    <row r="5750" x14ac:dyDescent="0.2"/>
    <row r="5751" x14ac:dyDescent="0.2"/>
    <row r="5752" x14ac:dyDescent="0.2"/>
    <row r="5753" x14ac:dyDescent="0.2"/>
    <row r="5754" x14ac:dyDescent="0.2"/>
    <row r="5755" x14ac:dyDescent="0.2"/>
    <row r="5756" x14ac:dyDescent="0.2"/>
    <row r="5757" x14ac:dyDescent="0.2"/>
    <row r="5758" x14ac:dyDescent="0.2"/>
    <row r="5759" x14ac:dyDescent="0.2"/>
    <row r="5760" x14ac:dyDescent="0.2"/>
    <row r="5761" x14ac:dyDescent="0.2"/>
    <row r="5762" x14ac:dyDescent="0.2"/>
    <row r="5763" x14ac:dyDescent="0.2"/>
    <row r="5764" x14ac:dyDescent="0.2"/>
    <row r="5765" x14ac:dyDescent="0.2"/>
    <row r="5766" x14ac:dyDescent="0.2"/>
    <row r="5767" x14ac:dyDescent="0.2"/>
    <row r="5768" x14ac:dyDescent="0.2"/>
    <row r="5769" x14ac:dyDescent="0.2"/>
    <row r="5770" x14ac:dyDescent="0.2"/>
    <row r="5771" x14ac:dyDescent="0.2"/>
    <row r="5772" x14ac:dyDescent="0.2"/>
    <row r="5773" x14ac:dyDescent="0.2"/>
    <row r="5774" x14ac:dyDescent="0.2"/>
    <row r="5775" x14ac:dyDescent="0.2"/>
    <row r="5776" x14ac:dyDescent="0.2"/>
    <row r="5777" x14ac:dyDescent="0.2"/>
    <row r="5778" x14ac:dyDescent="0.2"/>
    <row r="5779" x14ac:dyDescent="0.2"/>
    <row r="5780" x14ac:dyDescent="0.2"/>
    <row r="5781" x14ac:dyDescent="0.2"/>
    <row r="5782" x14ac:dyDescent="0.2"/>
    <row r="5783" x14ac:dyDescent="0.2"/>
    <row r="5784" x14ac:dyDescent="0.2"/>
    <row r="5785" x14ac:dyDescent="0.2"/>
    <row r="5786" x14ac:dyDescent="0.2"/>
    <row r="5787" x14ac:dyDescent="0.2"/>
    <row r="5788" x14ac:dyDescent="0.2"/>
    <row r="5789" x14ac:dyDescent="0.2"/>
    <row r="5790" x14ac:dyDescent="0.2"/>
    <row r="5791" x14ac:dyDescent="0.2"/>
    <row r="5792" x14ac:dyDescent="0.2"/>
    <row r="5793" x14ac:dyDescent="0.2"/>
    <row r="5794" x14ac:dyDescent="0.2"/>
    <row r="5795" x14ac:dyDescent="0.2"/>
    <row r="5796" x14ac:dyDescent="0.2"/>
    <row r="5797" x14ac:dyDescent="0.2"/>
    <row r="5798" x14ac:dyDescent="0.2"/>
    <row r="5799" x14ac:dyDescent="0.2"/>
    <row r="5800" x14ac:dyDescent="0.2"/>
    <row r="5801" x14ac:dyDescent="0.2"/>
    <row r="5802" x14ac:dyDescent="0.2"/>
    <row r="5803" x14ac:dyDescent="0.2"/>
    <row r="5804" x14ac:dyDescent="0.2"/>
    <row r="5805" x14ac:dyDescent="0.2"/>
    <row r="5806" x14ac:dyDescent="0.2"/>
    <row r="5807" x14ac:dyDescent="0.2"/>
    <row r="5808" x14ac:dyDescent="0.2"/>
    <row r="5809" x14ac:dyDescent="0.2"/>
    <row r="5810" x14ac:dyDescent="0.2"/>
    <row r="5811" x14ac:dyDescent="0.2"/>
    <row r="5812" x14ac:dyDescent="0.2"/>
    <row r="5813" x14ac:dyDescent="0.2"/>
    <row r="5814" x14ac:dyDescent="0.2"/>
    <row r="5815" x14ac:dyDescent="0.2"/>
    <row r="5816" x14ac:dyDescent="0.2"/>
    <row r="5817" x14ac:dyDescent="0.2"/>
    <row r="5818" x14ac:dyDescent="0.2"/>
    <row r="5819" x14ac:dyDescent="0.2"/>
    <row r="5820" x14ac:dyDescent="0.2"/>
    <row r="5821" x14ac:dyDescent="0.2"/>
    <row r="5822" x14ac:dyDescent="0.2"/>
    <row r="5823" x14ac:dyDescent="0.2"/>
    <row r="5824" x14ac:dyDescent="0.2"/>
    <row r="5825" x14ac:dyDescent="0.2"/>
    <row r="5826" x14ac:dyDescent="0.2"/>
    <row r="5827" x14ac:dyDescent="0.2"/>
    <row r="5828" x14ac:dyDescent="0.2"/>
    <row r="5829" x14ac:dyDescent="0.2"/>
    <row r="5830" x14ac:dyDescent="0.2"/>
    <row r="5831" x14ac:dyDescent="0.2"/>
    <row r="5832" x14ac:dyDescent="0.2"/>
    <row r="5833" x14ac:dyDescent="0.2"/>
    <row r="5834" x14ac:dyDescent="0.2"/>
    <row r="5835" x14ac:dyDescent="0.2"/>
    <row r="5836" x14ac:dyDescent="0.2"/>
    <row r="5837" x14ac:dyDescent="0.2"/>
    <row r="5838" x14ac:dyDescent="0.2"/>
    <row r="5839" x14ac:dyDescent="0.2"/>
    <row r="5840" x14ac:dyDescent="0.2"/>
    <row r="5841" x14ac:dyDescent="0.2"/>
    <row r="5842" x14ac:dyDescent="0.2"/>
    <row r="5843" x14ac:dyDescent="0.2"/>
    <row r="5844" x14ac:dyDescent="0.2"/>
    <row r="5845" x14ac:dyDescent="0.2"/>
    <row r="5846" x14ac:dyDescent="0.2"/>
    <row r="5847" x14ac:dyDescent="0.2"/>
    <row r="5848" x14ac:dyDescent="0.2"/>
    <row r="5849" x14ac:dyDescent="0.2"/>
    <row r="5850" x14ac:dyDescent="0.2"/>
    <row r="5851" x14ac:dyDescent="0.2"/>
    <row r="5852" x14ac:dyDescent="0.2"/>
    <row r="5853" x14ac:dyDescent="0.2"/>
    <row r="5854" x14ac:dyDescent="0.2"/>
    <row r="5855" x14ac:dyDescent="0.2"/>
    <row r="5856" x14ac:dyDescent="0.2"/>
    <row r="5857" x14ac:dyDescent="0.2"/>
    <row r="5858" x14ac:dyDescent="0.2"/>
    <row r="5859" x14ac:dyDescent="0.2"/>
    <row r="5860" x14ac:dyDescent="0.2"/>
    <row r="5861" x14ac:dyDescent="0.2"/>
    <row r="5862" x14ac:dyDescent="0.2"/>
    <row r="5863" x14ac:dyDescent="0.2"/>
    <row r="5864" x14ac:dyDescent="0.2"/>
    <row r="5865" x14ac:dyDescent="0.2"/>
    <row r="5866" x14ac:dyDescent="0.2"/>
    <row r="5867" x14ac:dyDescent="0.2"/>
    <row r="5868" x14ac:dyDescent="0.2"/>
    <row r="5869" x14ac:dyDescent="0.2"/>
    <row r="5870" x14ac:dyDescent="0.2"/>
    <row r="5871" x14ac:dyDescent="0.2"/>
    <row r="5872" x14ac:dyDescent="0.2"/>
    <row r="5873" x14ac:dyDescent="0.2"/>
    <row r="5874" x14ac:dyDescent="0.2"/>
    <row r="5875" x14ac:dyDescent="0.2"/>
    <row r="5876" x14ac:dyDescent="0.2"/>
    <row r="5877" x14ac:dyDescent="0.2"/>
    <row r="5878" x14ac:dyDescent="0.2"/>
    <row r="5879" x14ac:dyDescent="0.2"/>
    <row r="5880" x14ac:dyDescent="0.2"/>
    <row r="5881" x14ac:dyDescent="0.2"/>
    <row r="5882" x14ac:dyDescent="0.2"/>
    <row r="5883" x14ac:dyDescent="0.2"/>
    <row r="5884" x14ac:dyDescent="0.2"/>
    <row r="5885" x14ac:dyDescent="0.2"/>
    <row r="5886" x14ac:dyDescent="0.2"/>
    <row r="5887" x14ac:dyDescent="0.2"/>
    <row r="5888" x14ac:dyDescent="0.2"/>
    <row r="5889" x14ac:dyDescent="0.2"/>
    <row r="5890" x14ac:dyDescent="0.2"/>
    <row r="5891" x14ac:dyDescent="0.2"/>
    <row r="5892" x14ac:dyDescent="0.2"/>
    <row r="5893" x14ac:dyDescent="0.2"/>
    <row r="5894" x14ac:dyDescent="0.2"/>
    <row r="5895" x14ac:dyDescent="0.2"/>
    <row r="5896" x14ac:dyDescent="0.2"/>
    <row r="5897" x14ac:dyDescent="0.2"/>
    <row r="5898" x14ac:dyDescent="0.2"/>
    <row r="5899" x14ac:dyDescent="0.2"/>
    <row r="5900" x14ac:dyDescent="0.2"/>
    <row r="5901" x14ac:dyDescent="0.2"/>
    <row r="5902" x14ac:dyDescent="0.2"/>
    <row r="5903" x14ac:dyDescent="0.2"/>
    <row r="5904" x14ac:dyDescent="0.2"/>
    <row r="5905" x14ac:dyDescent="0.2"/>
    <row r="5906" x14ac:dyDescent="0.2"/>
    <row r="5907" x14ac:dyDescent="0.2"/>
    <row r="5908" x14ac:dyDescent="0.2"/>
    <row r="5909" x14ac:dyDescent="0.2"/>
    <row r="5910" x14ac:dyDescent="0.2"/>
    <row r="5911" x14ac:dyDescent="0.2"/>
    <row r="5912" x14ac:dyDescent="0.2"/>
    <row r="5913" x14ac:dyDescent="0.2"/>
    <row r="5914" x14ac:dyDescent="0.2"/>
    <row r="5915" x14ac:dyDescent="0.2"/>
    <row r="5916" x14ac:dyDescent="0.2"/>
    <row r="5917" x14ac:dyDescent="0.2"/>
    <row r="5918" x14ac:dyDescent="0.2"/>
    <row r="5919" x14ac:dyDescent="0.2"/>
    <row r="5920" x14ac:dyDescent="0.2"/>
    <row r="5921" x14ac:dyDescent="0.2"/>
    <row r="5922" x14ac:dyDescent="0.2"/>
    <row r="5923" x14ac:dyDescent="0.2"/>
    <row r="5924" x14ac:dyDescent="0.2"/>
    <row r="5925" x14ac:dyDescent="0.2"/>
    <row r="5926" x14ac:dyDescent="0.2"/>
    <row r="5927" x14ac:dyDescent="0.2"/>
    <row r="5928" x14ac:dyDescent="0.2"/>
    <row r="5929" x14ac:dyDescent="0.2"/>
    <row r="5930" x14ac:dyDescent="0.2"/>
    <row r="5931" x14ac:dyDescent="0.2"/>
    <row r="5932" x14ac:dyDescent="0.2"/>
    <row r="5933" x14ac:dyDescent="0.2"/>
    <row r="5934" x14ac:dyDescent="0.2"/>
    <row r="5935" x14ac:dyDescent="0.2"/>
    <row r="5936" x14ac:dyDescent="0.2"/>
    <row r="5937" x14ac:dyDescent="0.2"/>
    <row r="5938" x14ac:dyDescent="0.2"/>
    <row r="5939" x14ac:dyDescent="0.2"/>
    <row r="5940" x14ac:dyDescent="0.2"/>
    <row r="5941" x14ac:dyDescent="0.2"/>
    <row r="5942" x14ac:dyDescent="0.2"/>
    <row r="5943" x14ac:dyDescent="0.2"/>
    <row r="5944" x14ac:dyDescent="0.2"/>
    <row r="5945" x14ac:dyDescent="0.2"/>
    <row r="5946" x14ac:dyDescent="0.2"/>
    <row r="5947" x14ac:dyDescent="0.2"/>
    <row r="5948" x14ac:dyDescent="0.2"/>
    <row r="5949" x14ac:dyDescent="0.2"/>
    <row r="5950" x14ac:dyDescent="0.2"/>
    <row r="5951" x14ac:dyDescent="0.2"/>
    <row r="5952" x14ac:dyDescent="0.2"/>
    <row r="5953" x14ac:dyDescent="0.2"/>
    <row r="5954" x14ac:dyDescent="0.2"/>
    <row r="5955" x14ac:dyDescent="0.2"/>
    <row r="5956" x14ac:dyDescent="0.2"/>
    <row r="5957" x14ac:dyDescent="0.2"/>
    <row r="5958" x14ac:dyDescent="0.2"/>
    <row r="5959" x14ac:dyDescent="0.2"/>
    <row r="5960" x14ac:dyDescent="0.2"/>
    <row r="5961" x14ac:dyDescent="0.2"/>
    <row r="5962" x14ac:dyDescent="0.2"/>
    <row r="5963" x14ac:dyDescent="0.2"/>
    <row r="5964" x14ac:dyDescent="0.2"/>
    <row r="5965" x14ac:dyDescent="0.2"/>
    <row r="5966" x14ac:dyDescent="0.2"/>
    <row r="5967" x14ac:dyDescent="0.2"/>
    <row r="5968" x14ac:dyDescent="0.2"/>
    <row r="5969" x14ac:dyDescent="0.2"/>
    <row r="5970" x14ac:dyDescent="0.2"/>
    <row r="5971" x14ac:dyDescent="0.2"/>
    <row r="5972" x14ac:dyDescent="0.2"/>
    <row r="5973" x14ac:dyDescent="0.2"/>
    <row r="5974" x14ac:dyDescent="0.2"/>
    <row r="5975" x14ac:dyDescent="0.2"/>
    <row r="5976" x14ac:dyDescent="0.2"/>
    <row r="5977" x14ac:dyDescent="0.2"/>
    <row r="5978" x14ac:dyDescent="0.2"/>
    <row r="5979" x14ac:dyDescent="0.2"/>
    <row r="5980" x14ac:dyDescent="0.2"/>
    <row r="5981" x14ac:dyDescent="0.2"/>
    <row r="5982" x14ac:dyDescent="0.2"/>
    <row r="5983" x14ac:dyDescent="0.2"/>
    <row r="5984" x14ac:dyDescent="0.2"/>
    <row r="5985" x14ac:dyDescent="0.2"/>
    <row r="5986" x14ac:dyDescent="0.2"/>
    <row r="5987" x14ac:dyDescent="0.2"/>
    <row r="5988" x14ac:dyDescent="0.2"/>
    <row r="5989" x14ac:dyDescent="0.2"/>
    <row r="5990" x14ac:dyDescent="0.2"/>
    <row r="5991" x14ac:dyDescent="0.2"/>
    <row r="5992" x14ac:dyDescent="0.2"/>
    <row r="5993" x14ac:dyDescent="0.2"/>
    <row r="5994" x14ac:dyDescent="0.2"/>
    <row r="5995" x14ac:dyDescent="0.2"/>
    <row r="5996" x14ac:dyDescent="0.2"/>
    <row r="5997" x14ac:dyDescent="0.2"/>
    <row r="5998" x14ac:dyDescent="0.2"/>
    <row r="5999" x14ac:dyDescent="0.2"/>
    <row r="6000" x14ac:dyDescent="0.2"/>
    <row r="6001" x14ac:dyDescent="0.2"/>
    <row r="6002" x14ac:dyDescent="0.2"/>
    <row r="6003" x14ac:dyDescent="0.2"/>
    <row r="6004" x14ac:dyDescent="0.2"/>
    <row r="6005" x14ac:dyDescent="0.2"/>
    <row r="6006" x14ac:dyDescent="0.2"/>
    <row r="6007" x14ac:dyDescent="0.2"/>
    <row r="6008" x14ac:dyDescent="0.2"/>
    <row r="6009" x14ac:dyDescent="0.2"/>
    <row r="6010" x14ac:dyDescent="0.2"/>
    <row r="6011" x14ac:dyDescent="0.2"/>
    <row r="6012" x14ac:dyDescent="0.2"/>
    <row r="6013" x14ac:dyDescent="0.2"/>
    <row r="6014" x14ac:dyDescent="0.2"/>
    <row r="6015" x14ac:dyDescent="0.2"/>
    <row r="6016" x14ac:dyDescent="0.2"/>
    <row r="6017" x14ac:dyDescent="0.2"/>
    <row r="6018" x14ac:dyDescent="0.2"/>
    <row r="6019" x14ac:dyDescent="0.2"/>
    <row r="6020" x14ac:dyDescent="0.2"/>
    <row r="6021" x14ac:dyDescent="0.2"/>
    <row r="6022" x14ac:dyDescent="0.2"/>
    <row r="6023" x14ac:dyDescent="0.2"/>
    <row r="6024" x14ac:dyDescent="0.2"/>
    <row r="6025" x14ac:dyDescent="0.2"/>
    <row r="6026" x14ac:dyDescent="0.2"/>
    <row r="6027" x14ac:dyDescent="0.2"/>
    <row r="6028" x14ac:dyDescent="0.2"/>
    <row r="6029" x14ac:dyDescent="0.2"/>
    <row r="6030" x14ac:dyDescent="0.2"/>
    <row r="6031" x14ac:dyDescent="0.2"/>
    <row r="6032" x14ac:dyDescent="0.2"/>
    <row r="6033" x14ac:dyDescent="0.2"/>
    <row r="6034" x14ac:dyDescent="0.2"/>
    <row r="6035" x14ac:dyDescent="0.2"/>
    <row r="6036" x14ac:dyDescent="0.2"/>
    <row r="6037" x14ac:dyDescent="0.2"/>
    <row r="6038" x14ac:dyDescent="0.2"/>
    <row r="6039" x14ac:dyDescent="0.2"/>
    <row r="6040" x14ac:dyDescent="0.2"/>
    <row r="6041" x14ac:dyDescent="0.2"/>
    <row r="6042" x14ac:dyDescent="0.2"/>
    <row r="6043" x14ac:dyDescent="0.2"/>
    <row r="6044" x14ac:dyDescent="0.2"/>
    <row r="6045" x14ac:dyDescent="0.2"/>
    <row r="6046" x14ac:dyDescent="0.2"/>
    <row r="6047" x14ac:dyDescent="0.2"/>
    <row r="6048" x14ac:dyDescent="0.2"/>
    <row r="6049" x14ac:dyDescent="0.2"/>
    <row r="6050" x14ac:dyDescent="0.2"/>
    <row r="6051" x14ac:dyDescent="0.2"/>
    <row r="6052" x14ac:dyDescent="0.2"/>
    <row r="6053" x14ac:dyDescent="0.2"/>
    <row r="6054" x14ac:dyDescent="0.2"/>
    <row r="6055" x14ac:dyDescent="0.2"/>
    <row r="6056" x14ac:dyDescent="0.2"/>
    <row r="6057" x14ac:dyDescent="0.2"/>
    <row r="6058" x14ac:dyDescent="0.2"/>
    <row r="6059" x14ac:dyDescent="0.2"/>
    <row r="6060" x14ac:dyDescent="0.2"/>
    <row r="6061" x14ac:dyDescent="0.2"/>
    <row r="6062" x14ac:dyDescent="0.2"/>
    <row r="6063" x14ac:dyDescent="0.2"/>
    <row r="6064" x14ac:dyDescent="0.2"/>
    <row r="6065" x14ac:dyDescent="0.2"/>
    <row r="6066" x14ac:dyDescent="0.2"/>
    <row r="6067" x14ac:dyDescent="0.2"/>
    <row r="6068" x14ac:dyDescent="0.2"/>
    <row r="6069" x14ac:dyDescent="0.2"/>
    <row r="6070" x14ac:dyDescent="0.2"/>
    <row r="6071" x14ac:dyDescent="0.2"/>
    <row r="6072" x14ac:dyDescent="0.2"/>
    <row r="6073" x14ac:dyDescent="0.2"/>
    <row r="6074" x14ac:dyDescent="0.2"/>
    <row r="6075" x14ac:dyDescent="0.2"/>
    <row r="6076" x14ac:dyDescent="0.2"/>
    <row r="6077" x14ac:dyDescent="0.2"/>
    <row r="6078" x14ac:dyDescent="0.2"/>
    <row r="6079" x14ac:dyDescent="0.2"/>
    <row r="6080" x14ac:dyDescent="0.2"/>
    <row r="6081" x14ac:dyDescent="0.2"/>
    <row r="6082" x14ac:dyDescent="0.2"/>
    <row r="6083" x14ac:dyDescent="0.2"/>
    <row r="6084" x14ac:dyDescent="0.2"/>
    <row r="6085" x14ac:dyDescent="0.2"/>
    <row r="6086" x14ac:dyDescent="0.2"/>
    <row r="6087" x14ac:dyDescent="0.2"/>
    <row r="6088" x14ac:dyDescent="0.2"/>
    <row r="6089" x14ac:dyDescent="0.2"/>
    <row r="6090" x14ac:dyDescent="0.2"/>
    <row r="6091" x14ac:dyDescent="0.2"/>
    <row r="6092" x14ac:dyDescent="0.2"/>
    <row r="6093" x14ac:dyDescent="0.2"/>
    <row r="6094" x14ac:dyDescent="0.2"/>
    <row r="6095" x14ac:dyDescent="0.2"/>
    <row r="6096" x14ac:dyDescent="0.2"/>
    <row r="6097" x14ac:dyDescent="0.2"/>
    <row r="6098" x14ac:dyDescent="0.2"/>
    <row r="6099" x14ac:dyDescent="0.2"/>
    <row r="6100" x14ac:dyDescent="0.2"/>
    <row r="6101" x14ac:dyDescent="0.2"/>
    <row r="6102" x14ac:dyDescent="0.2"/>
    <row r="6103" x14ac:dyDescent="0.2"/>
    <row r="6104" x14ac:dyDescent="0.2"/>
    <row r="6105" x14ac:dyDescent="0.2"/>
    <row r="6106" x14ac:dyDescent="0.2"/>
    <row r="6107" x14ac:dyDescent="0.2"/>
    <row r="6108" x14ac:dyDescent="0.2"/>
    <row r="6109" x14ac:dyDescent="0.2"/>
    <row r="6110" x14ac:dyDescent="0.2"/>
    <row r="6111" x14ac:dyDescent="0.2"/>
    <row r="6112" x14ac:dyDescent="0.2"/>
    <row r="6113" x14ac:dyDescent="0.2"/>
    <row r="6114" x14ac:dyDescent="0.2"/>
    <row r="6115" x14ac:dyDescent="0.2"/>
    <row r="6116" x14ac:dyDescent="0.2"/>
    <row r="6117" x14ac:dyDescent="0.2"/>
    <row r="6118" x14ac:dyDescent="0.2"/>
    <row r="6119" x14ac:dyDescent="0.2"/>
    <row r="6120" x14ac:dyDescent="0.2"/>
    <row r="6121" x14ac:dyDescent="0.2"/>
    <row r="6122" x14ac:dyDescent="0.2"/>
    <row r="6123" x14ac:dyDescent="0.2"/>
    <row r="6124" x14ac:dyDescent="0.2"/>
    <row r="6125" x14ac:dyDescent="0.2"/>
    <row r="6126" x14ac:dyDescent="0.2"/>
    <row r="6127" x14ac:dyDescent="0.2"/>
    <row r="6128" x14ac:dyDescent="0.2"/>
    <row r="6129" x14ac:dyDescent="0.2"/>
    <row r="6130" x14ac:dyDescent="0.2"/>
    <row r="6131" x14ac:dyDescent="0.2"/>
    <row r="6132" x14ac:dyDescent="0.2"/>
    <row r="6133" x14ac:dyDescent="0.2"/>
    <row r="6134" x14ac:dyDescent="0.2"/>
    <row r="6135" x14ac:dyDescent="0.2"/>
    <row r="6136" x14ac:dyDescent="0.2"/>
    <row r="6137" x14ac:dyDescent="0.2"/>
    <row r="6138" x14ac:dyDescent="0.2"/>
    <row r="6139" x14ac:dyDescent="0.2"/>
    <row r="6140" x14ac:dyDescent="0.2"/>
    <row r="6141" x14ac:dyDescent="0.2"/>
    <row r="6142" x14ac:dyDescent="0.2"/>
    <row r="6143" x14ac:dyDescent="0.2"/>
    <row r="6144" x14ac:dyDescent="0.2"/>
    <row r="6145" x14ac:dyDescent="0.2"/>
    <row r="6146" x14ac:dyDescent="0.2"/>
    <row r="6147" x14ac:dyDescent="0.2"/>
    <row r="6148" x14ac:dyDescent="0.2"/>
    <row r="6149" x14ac:dyDescent="0.2"/>
    <row r="6150" x14ac:dyDescent="0.2"/>
    <row r="6151" x14ac:dyDescent="0.2"/>
    <row r="6152" x14ac:dyDescent="0.2"/>
    <row r="6153" x14ac:dyDescent="0.2"/>
    <row r="6154" x14ac:dyDescent="0.2"/>
    <row r="6155" x14ac:dyDescent="0.2"/>
    <row r="6156" x14ac:dyDescent="0.2"/>
    <row r="6157" x14ac:dyDescent="0.2"/>
    <row r="6158" x14ac:dyDescent="0.2"/>
    <row r="6159" x14ac:dyDescent="0.2"/>
    <row r="6160" x14ac:dyDescent="0.2"/>
    <row r="6161" x14ac:dyDescent="0.2"/>
    <row r="6162" x14ac:dyDescent="0.2"/>
    <row r="6163" x14ac:dyDescent="0.2"/>
    <row r="6164" x14ac:dyDescent="0.2"/>
    <row r="6165" x14ac:dyDescent="0.2"/>
    <row r="6166" x14ac:dyDescent="0.2"/>
    <row r="6167" x14ac:dyDescent="0.2"/>
    <row r="6168" x14ac:dyDescent="0.2"/>
    <row r="6169" x14ac:dyDescent="0.2"/>
    <row r="6170" x14ac:dyDescent="0.2"/>
    <row r="6171" x14ac:dyDescent="0.2"/>
    <row r="6172" x14ac:dyDescent="0.2"/>
    <row r="6173" x14ac:dyDescent="0.2"/>
    <row r="6174" x14ac:dyDescent="0.2"/>
    <row r="6175" x14ac:dyDescent="0.2"/>
    <row r="6176" x14ac:dyDescent="0.2"/>
    <row r="6177" x14ac:dyDescent="0.2"/>
    <row r="6178" x14ac:dyDescent="0.2"/>
    <row r="6179" x14ac:dyDescent="0.2"/>
    <row r="6180" x14ac:dyDescent="0.2"/>
    <row r="6181" x14ac:dyDescent="0.2"/>
    <row r="6182" x14ac:dyDescent="0.2"/>
    <row r="6183" x14ac:dyDescent="0.2"/>
    <row r="6184" x14ac:dyDescent="0.2"/>
    <row r="6185" x14ac:dyDescent="0.2"/>
    <row r="6186" x14ac:dyDescent="0.2"/>
    <row r="6187" x14ac:dyDescent="0.2"/>
    <row r="6188" x14ac:dyDescent="0.2"/>
    <row r="6189" x14ac:dyDescent="0.2"/>
    <row r="6190" x14ac:dyDescent="0.2"/>
    <row r="6191" x14ac:dyDescent="0.2"/>
    <row r="6192" x14ac:dyDescent="0.2"/>
    <row r="6193" x14ac:dyDescent="0.2"/>
    <row r="6194" x14ac:dyDescent="0.2"/>
    <row r="6195" x14ac:dyDescent="0.2"/>
    <row r="6196" x14ac:dyDescent="0.2"/>
    <row r="6197" x14ac:dyDescent="0.2"/>
    <row r="6198" x14ac:dyDescent="0.2"/>
    <row r="6199" x14ac:dyDescent="0.2"/>
    <row r="6200" x14ac:dyDescent="0.2"/>
    <row r="6201" x14ac:dyDescent="0.2"/>
    <row r="6202" x14ac:dyDescent="0.2"/>
    <row r="6203" x14ac:dyDescent="0.2"/>
    <row r="6204" x14ac:dyDescent="0.2"/>
    <row r="6205" x14ac:dyDescent="0.2"/>
    <row r="6206" x14ac:dyDescent="0.2"/>
    <row r="6207" x14ac:dyDescent="0.2"/>
    <row r="6208" x14ac:dyDescent="0.2"/>
    <row r="6209" x14ac:dyDescent="0.2"/>
    <row r="6210" x14ac:dyDescent="0.2"/>
    <row r="6211" x14ac:dyDescent="0.2"/>
    <row r="6212" x14ac:dyDescent="0.2"/>
    <row r="6213" x14ac:dyDescent="0.2"/>
    <row r="6214" x14ac:dyDescent="0.2"/>
    <row r="6215" x14ac:dyDescent="0.2"/>
    <row r="6216" x14ac:dyDescent="0.2"/>
    <row r="6217" x14ac:dyDescent="0.2"/>
    <row r="6218" x14ac:dyDescent="0.2"/>
    <row r="6219" x14ac:dyDescent="0.2"/>
    <row r="6220" x14ac:dyDescent="0.2"/>
    <row r="6221" x14ac:dyDescent="0.2"/>
    <row r="6222" x14ac:dyDescent="0.2"/>
    <row r="6223" x14ac:dyDescent="0.2"/>
    <row r="6224" x14ac:dyDescent="0.2"/>
    <row r="6225" x14ac:dyDescent="0.2"/>
    <row r="6226" x14ac:dyDescent="0.2"/>
    <row r="6227" x14ac:dyDescent="0.2"/>
    <row r="6228" x14ac:dyDescent="0.2"/>
    <row r="6229" x14ac:dyDescent="0.2"/>
    <row r="6230" x14ac:dyDescent="0.2"/>
    <row r="6231" x14ac:dyDescent="0.2"/>
    <row r="6232" x14ac:dyDescent="0.2"/>
    <row r="6233" x14ac:dyDescent="0.2"/>
    <row r="6234" x14ac:dyDescent="0.2"/>
    <row r="6235" x14ac:dyDescent="0.2"/>
    <row r="6236" x14ac:dyDescent="0.2"/>
    <row r="6237" x14ac:dyDescent="0.2"/>
    <row r="6238" x14ac:dyDescent="0.2"/>
    <row r="6239" x14ac:dyDescent="0.2"/>
    <row r="6240" x14ac:dyDescent="0.2"/>
    <row r="6241" x14ac:dyDescent="0.2"/>
    <row r="6242" x14ac:dyDescent="0.2"/>
    <row r="6243" x14ac:dyDescent="0.2"/>
    <row r="6244" x14ac:dyDescent="0.2"/>
    <row r="6245" x14ac:dyDescent="0.2"/>
    <row r="6246" x14ac:dyDescent="0.2"/>
    <row r="6247" x14ac:dyDescent="0.2"/>
    <row r="6248" x14ac:dyDescent="0.2"/>
    <row r="6249" x14ac:dyDescent="0.2"/>
    <row r="6250" x14ac:dyDescent="0.2"/>
    <row r="6251" x14ac:dyDescent="0.2"/>
    <row r="6252" x14ac:dyDescent="0.2"/>
    <row r="6253" x14ac:dyDescent="0.2"/>
    <row r="6254" x14ac:dyDescent="0.2"/>
    <row r="6255" x14ac:dyDescent="0.2"/>
    <row r="6256" x14ac:dyDescent="0.2"/>
    <row r="6257" x14ac:dyDescent="0.2"/>
    <row r="6258" x14ac:dyDescent="0.2"/>
    <row r="6259" x14ac:dyDescent="0.2"/>
    <row r="6260" x14ac:dyDescent="0.2"/>
    <row r="6261" x14ac:dyDescent="0.2"/>
    <row r="6262" x14ac:dyDescent="0.2"/>
    <row r="6263" x14ac:dyDescent="0.2"/>
    <row r="6264" x14ac:dyDescent="0.2"/>
    <row r="6265" x14ac:dyDescent="0.2"/>
    <row r="6266" x14ac:dyDescent="0.2"/>
    <row r="6267" x14ac:dyDescent="0.2"/>
    <row r="6268" x14ac:dyDescent="0.2"/>
    <row r="6269" x14ac:dyDescent="0.2"/>
    <row r="6270" x14ac:dyDescent="0.2"/>
    <row r="6271" x14ac:dyDescent="0.2"/>
    <row r="6272" x14ac:dyDescent="0.2"/>
    <row r="6273" x14ac:dyDescent="0.2"/>
    <row r="6274" x14ac:dyDescent="0.2"/>
    <row r="6275" x14ac:dyDescent="0.2"/>
    <row r="6276" x14ac:dyDescent="0.2"/>
    <row r="6277" x14ac:dyDescent="0.2"/>
    <row r="6278" x14ac:dyDescent="0.2"/>
    <row r="6279" x14ac:dyDescent="0.2"/>
    <row r="6280" x14ac:dyDescent="0.2"/>
    <row r="6281" x14ac:dyDescent="0.2"/>
    <row r="6282" x14ac:dyDescent="0.2"/>
    <row r="6283" x14ac:dyDescent="0.2"/>
    <row r="6284" x14ac:dyDescent="0.2"/>
    <row r="6285" x14ac:dyDescent="0.2"/>
    <row r="6286" x14ac:dyDescent="0.2"/>
    <row r="6287" x14ac:dyDescent="0.2"/>
    <row r="6288" x14ac:dyDescent="0.2"/>
    <row r="6289" x14ac:dyDescent="0.2"/>
    <row r="6290" x14ac:dyDescent="0.2"/>
    <row r="6291" x14ac:dyDescent="0.2"/>
    <row r="6292" x14ac:dyDescent="0.2"/>
    <row r="6293" x14ac:dyDescent="0.2"/>
    <row r="6294" x14ac:dyDescent="0.2"/>
    <row r="6295" x14ac:dyDescent="0.2"/>
    <row r="6296" x14ac:dyDescent="0.2"/>
    <row r="6297" x14ac:dyDescent="0.2"/>
    <row r="6298" x14ac:dyDescent="0.2"/>
    <row r="6299" x14ac:dyDescent="0.2"/>
    <row r="6300" x14ac:dyDescent="0.2"/>
    <row r="6301" x14ac:dyDescent="0.2"/>
    <row r="6302" x14ac:dyDescent="0.2"/>
    <row r="6303" x14ac:dyDescent="0.2"/>
    <row r="6304" x14ac:dyDescent="0.2"/>
    <row r="6305" x14ac:dyDescent="0.2"/>
    <row r="6306" x14ac:dyDescent="0.2"/>
    <row r="6307" x14ac:dyDescent="0.2"/>
    <row r="6308" x14ac:dyDescent="0.2"/>
    <row r="6309" x14ac:dyDescent="0.2"/>
    <row r="6310" x14ac:dyDescent="0.2"/>
    <row r="6311" x14ac:dyDescent="0.2"/>
    <row r="6312" x14ac:dyDescent="0.2"/>
    <row r="6313" x14ac:dyDescent="0.2"/>
    <row r="6314" x14ac:dyDescent="0.2"/>
    <row r="6315" x14ac:dyDescent="0.2"/>
    <row r="6316" x14ac:dyDescent="0.2"/>
    <row r="6317" x14ac:dyDescent="0.2"/>
    <row r="6318" x14ac:dyDescent="0.2"/>
    <row r="6319" x14ac:dyDescent="0.2"/>
    <row r="6320" x14ac:dyDescent="0.2"/>
    <row r="6321" x14ac:dyDescent="0.2"/>
    <row r="6322" x14ac:dyDescent="0.2"/>
    <row r="6323" x14ac:dyDescent="0.2"/>
    <row r="6324" x14ac:dyDescent="0.2"/>
    <row r="6325" x14ac:dyDescent="0.2"/>
    <row r="6326" x14ac:dyDescent="0.2"/>
    <row r="6327" x14ac:dyDescent="0.2"/>
    <row r="6328" x14ac:dyDescent="0.2"/>
    <row r="6329" x14ac:dyDescent="0.2"/>
    <row r="6330" x14ac:dyDescent="0.2"/>
    <row r="6331" x14ac:dyDescent="0.2"/>
    <row r="6332" x14ac:dyDescent="0.2"/>
    <row r="6333" x14ac:dyDescent="0.2"/>
    <row r="6334" x14ac:dyDescent="0.2"/>
    <row r="6335" x14ac:dyDescent="0.2"/>
    <row r="6336" x14ac:dyDescent="0.2"/>
    <row r="6337" x14ac:dyDescent="0.2"/>
    <row r="6338" x14ac:dyDescent="0.2"/>
    <row r="6339" x14ac:dyDescent="0.2"/>
    <row r="6340" x14ac:dyDescent="0.2"/>
    <row r="6341" x14ac:dyDescent="0.2"/>
    <row r="6342" x14ac:dyDescent="0.2"/>
    <row r="6343" x14ac:dyDescent="0.2"/>
    <row r="6344" x14ac:dyDescent="0.2"/>
    <row r="6345" x14ac:dyDescent="0.2"/>
    <row r="6346" x14ac:dyDescent="0.2"/>
    <row r="6347" x14ac:dyDescent="0.2"/>
    <row r="6348" x14ac:dyDescent="0.2"/>
    <row r="6349" x14ac:dyDescent="0.2"/>
    <row r="6350" x14ac:dyDescent="0.2"/>
    <row r="6351" x14ac:dyDescent="0.2"/>
    <row r="6352" x14ac:dyDescent="0.2"/>
    <row r="6353" x14ac:dyDescent="0.2"/>
    <row r="6354" x14ac:dyDescent="0.2"/>
    <row r="6355" x14ac:dyDescent="0.2"/>
    <row r="6356" x14ac:dyDescent="0.2"/>
    <row r="6357" x14ac:dyDescent="0.2"/>
    <row r="6358" x14ac:dyDescent="0.2"/>
    <row r="6359" x14ac:dyDescent="0.2"/>
    <row r="6360" x14ac:dyDescent="0.2"/>
    <row r="6361" x14ac:dyDescent="0.2"/>
    <row r="6362" x14ac:dyDescent="0.2"/>
    <row r="6363" x14ac:dyDescent="0.2"/>
    <row r="6364" x14ac:dyDescent="0.2"/>
    <row r="6365" x14ac:dyDescent="0.2"/>
    <row r="6366" x14ac:dyDescent="0.2"/>
    <row r="6367" x14ac:dyDescent="0.2"/>
    <row r="6368" x14ac:dyDescent="0.2"/>
    <row r="6369" x14ac:dyDescent="0.2"/>
    <row r="6370" x14ac:dyDescent="0.2"/>
    <row r="6371" x14ac:dyDescent="0.2"/>
    <row r="6372" x14ac:dyDescent="0.2"/>
    <row r="6373" x14ac:dyDescent="0.2"/>
    <row r="6374" x14ac:dyDescent="0.2"/>
    <row r="6375" x14ac:dyDescent="0.2"/>
    <row r="6376" x14ac:dyDescent="0.2"/>
    <row r="6377" x14ac:dyDescent="0.2"/>
    <row r="6378" x14ac:dyDescent="0.2"/>
    <row r="6379" x14ac:dyDescent="0.2"/>
    <row r="6380" x14ac:dyDescent="0.2"/>
    <row r="6381" x14ac:dyDescent="0.2"/>
    <row r="6382" x14ac:dyDescent="0.2"/>
    <row r="6383" x14ac:dyDescent="0.2"/>
    <row r="6384" x14ac:dyDescent="0.2"/>
    <row r="6385" x14ac:dyDescent="0.2"/>
    <row r="6386" x14ac:dyDescent="0.2"/>
    <row r="6387" x14ac:dyDescent="0.2"/>
    <row r="6388" x14ac:dyDescent="0.2"/>
    <row r="6389" x14ac:dyDescent="0.2"/>
    <row r="6390" x14ac:dyDescent="0.2"/>
    <row r="6391" x14ac:dyDescent="0.2"/>
    <row r="6392" x14ac:dyDescent="0.2"/>
    <row r="6393" x14ac:dyDescent="0.2"/>
    <row r="6394" x14ac:dyDescent="0.2"/>
    <row r="6395" x14ac:dyDescent="0.2"/>
    <row r="6396" x14ac:dyDescent="0.2"/>
    <row r="6397" x14ac:dyDescent="0.2"/>
    <row r="6398" x14ac:dyDescent="0.2"/>
    <row r="6399" x14ac:dyDescent="0.2"/>
    <row r="6400" x14ac:dyDescent="0.2"/>
    <row r="6401" x14ac:dyDescent="0.2"/>
    <row r="6402" x14ac:dyDescent="0.2"/>
    <row r="6403" x14ac:dyDescent="0.2"/>
    <row r="6404" x14ac:dyDescent="0.2"/>
    <row r="6405" x14ac:dyDescent="0.2"/>
    <row r="6406" x14ac:dyDescent="0.2"/>
    <row r="6407" x14ac:dyDescent="0.2"/>
    <row r="6408" x14ac:dyDescent="0.2"/>
    <row r="6409" x14ac:dyDescent="0.2"/>
    <row r="6410" x14ac:dyDescent="0.2"/>
    <row r="6411" x14ac:dyDescent="0.2"/>
    <row r="6412" x14ac:dyDescent="0.2"/>
    <row r="6413" x14ac:dyDescent="0.2"/>
    <row r="6414" x14ac:dyDescent="0.2"/>
    <row r="6415" x14ac:dyDescent="0.2"/>
    <row r="6416" x14ac:dyDescent="0.2"/>
    <row r="6417" x14ac:dyDescent="0.2"/>
    <row r="6418" x14ac:dyDescent="0.2"/>
    <row r="6419" x14ac:dyDescent="0.2"/>
    <row r="6420" x14ac:dyDescent="0.2"/>
    <row r="6421" x14ac:dyDescent="0.2"/>
    <row r="6422" x14ac:dyDescent="0.2"/>
    <row r="6423" x14ac:dyDescent="0.2"/>
    <row r="6424" x14ac:dyDescent="0.2"/>
    <row r="6425" x14ac:dyDescent="0.2"/>
    <row r="6426" x14ac:dyDescent="0.2"/>
    <row r="6427" x14ac:dyDescent="0.2"/>
    <row r="6428" x14ac:dyDescent="0.2"/>
    <row r="6429" x14ac:dyDescent="0.2"/>
    <row r="6430" x14ac:dyDescent="0.2"/>
    <row r="6431" x14ac:dyDescent="0.2"/>
    <row r="6432" x14ac:dyDescent="0.2"/>
    <row r="6433" x14ac:dyDescent="0.2"/>
    <row r="6434" x14ac:dyDescent="0.2"/>
    <row r="6435" x14ac:dyDescent="0.2"/>
    <row r="6436" x14ac:dyDescent="0.2"/>
    <row r="6437" x14ac:dyDescent="0.2"/>
    <row r="6438" x14ac:dyDescent="0.2"/>
    <row r="6439" x14ac:dyDescent="0.2"/>
    <row r="6440" x14ac:dyDescent="0.2"/>
    <row r="6441" x14ac:dyDescent="0.2"/>
    <row r="6442" x14ac:dyDescent="0.2"/>
    <row r="6443" x14ac:dyDescent="0.2"/>
    <row r="6444" x14ac:dyDescent="0.2"/>
    <row r="6445" x14ac:dyDescent="0.2"/>
    <row r="6446" x14ac:dyDescent="0.2"/>
    <row r="6447" x14ac:dyDescent="0.2"/>
    <row r="6448" x14ac:dyDescent="0.2"/>
    <row r="6449" x14ac:dyDescent="0.2"/>
    <row r="6450" x14ac:dyDescent="0.2"/>
    <row r="6451" x14ac:dyDescent="0.2"/>
    <row r="6452" x14ac:dyDescent="0.2"/>
    <row r="6453" x14ac:dyDescent="0.2"/>
    <row r="6454" x14ac:dyDescent="0.2"/>
    <row r="6455" x14ac:dyDescent="0.2"/>
    <row r="6456" x14ac:dyDescent="0.2"/>
    <row r="6457" x14ac:dyDescent="0.2"/>
    <row r="6458" x14ac:dyDescent="0.2"/>
    <row r="6459" x14ac:dyDescent="0.2"/>
    <row r="6460" x14ac:dyDescent="0.2"/>
    <row r="6461" x14ac:dyDescent="0.2"/>
    <row r="6462" x14ac:dyDescent="0.2"/>
    <row r="6463" x14ac:dyDescent="0.2"/>
    <row r="6464" x14ac:dyDescent="0.2"/>
    <row r="6465" x14ac:dyDescent="0.2"/>
    <row r="6466" x14ac:dyDescent="0.2"/>
    <row r="6467" x14ac:dyDescent="0.2"/>
    <row r="6468" x14ac:dyDescent="0.2"/>
    <row r="6469" x14ac:dyDescent="0.2"/>
    <row r="6470" x14ac:dyDescent="0.2"/>
    <row r="6471" x14ac:dyDescent="0.2"/>
    <row r="6472" x14ac:dyDescent="0.2"/>
    <row r="6473" x14ac:dyDescent="0.2"/>
    <row r="6474" x14ac:dyDescent="0.2"/>
    <row r="6475" x14ac:dyDescent="0.2"/>
    <row r="6476" x14ac:dyDescent="0.2"/>
    <row r="6477" x14ac:dyDescent="0.2"/>
    <row r="6478" x14ac:dyDescent="0.2"/>
    <row r="6479" x14ac:dyDescent="0.2"/>
    <row r="6480" x14ac:dyDescent="0.2"/>
    <row r="6481" x14ac:dyDescent="0.2"/>
    <row r="6482" x14ac:dyDescent="0.2"/>
    <row r="6483" x14ac:dyDescent="0.2"/>
    <row r="6484" x14ac:dyDescent="0.2"/>
    <row r="6485" x14ac:dyDescent="0.2"/>
    <row r="6486" x14ac:dyDescent="0.2"/>
    <row r="6487" x14ac:dyDescent="0.2"/>
    <row r="6488" x14ac:dyDescent="0.2"/>
    <row r="6489" x14ac:dyDescent="0.2"/>
    <row r="6490" x14ac:dyDescent="0.2"/>
    <row r="6491" x14ac:dyDescent="0.2"/>
    <row r="6492" x14ac:dyDescent="0.2"/>
    <row r="6493" x14ac:dyDescent="0.2"/>
    <row r="6494" x14ac:dyDescent="0.2"/>
    <row r="6495" x14ac:dyDescent="0.2"/>
    <row r="6496" x14ac:dyDescent="0.2"/>
    <row r="6497" x14ac:dyDescent="0.2"/>
    <row r="6498" x14ac:dyDescent="0.2"/>
    <row r="6499" x14ac:dyDescent="0.2"/>
    <row r="6500" x14ac:dyDescent="0.2"/>
    <row r="6501" x14ac:dyDescent="0.2"/>
    <row r="6502" x14ac:dyDescent="0.2"/>
    <row r="6503" x14ac:dyDescent="0.2"/>
    <row r="6504" x14ac:dyDescent="0.2"/>
    <row r="6505" x14ac:dyDescent="0.2"/>
    <row r="6506" x14ac:dyDescent="0.2"/>
    <row r="6507" x14ac:dyDescent="0.2"/>
    <row r="6508" x14ac:dyDescent="0.2"/>
    <row r="6509" x14ac:dyDescent="0.2"/>
    <row r="6510" x14ac:dyDescent="0.2"/>
    <row r="6511" x14ac:dyDescent="0.2"/>
    <row r="6512" x14ac:dyDescent="0.2"/>
    <row r="6513" x14ac:dyDescent="0.2"/>
    <row r="6514" x14ac:dyDescent="0.2"/>
    <row r="6515" x14ac:dyDescent="0.2"/>
    <row r="6516" x14ac:dyDescent="0.2"/>
    <row r="6517" x14ac:dyDescent="0.2"/>
    <row r="6518" x14ac:dyDescent="0.2"/>
    <row r="6519" x14ac:dyDescent="0.2"/>
    <row r="6520" x14ac:dyDescent="0.2"/>
    <row r="6521" x14ac:dyDescent="0.2"/>
    <row r="6522" x14ac:dyDescent="0.2"/>
    <row r="6523" x14ac:dyDescent="0.2"/>
    <row r="6524" x14ac:dyDescent="0.2"/>
    <row r="6525" x14ac:dyDescent="0.2"/>
    <row r="6526" x14ac:dyDescent="0.2"/>
    <row r="6527" x14ac:dyDescent="0.2"/>
    <row r="6528" x14ac:dyDescent="0.2"/>
    <row r="6529" x14ac:dyDescent="0.2"/>
    <row r="6530" x14ac:dyDescent="0.2"/>
    <row r="6531" x14ac:dyDescent="0.2"/>
    <row r="6532" x14ac:dyDescent="0.2"/>
    <row r="6533" x14ac:dyDescent="0.2"/>
    <row r="6534" x14ac:dyDescent="0.2"/>
    <row r="6535" x14ac:dyDescent="0.2"/>
    <row r="6536" x14ac:dyDescent="0.2"/>
    <row r="6537" x14ac:dyDescent="0.2"/>
    <row r="6538" x14ac:dyDescent="0.2"/>
    <row r="6539" x14ac:dyDescent="0.2"/>
    <row r="6540" x14ac:dyDescent="0.2"/>
    <row r="6541" x14ac:dyDescent="0.2"/>
    <row r="6542" x14ac:dyDescent="0.2"/>
    <row r="6543" x14ac:dyDescent="0.2"/>
    <row r="6544" x14ac:dyDescent="0.2"/>
    <row r="6545" x14ac:dyDescent="0.2"/>
    <row r="6546" x14ac:dyDescent="0.2"/>
    <row r="6547" x14ac:dyDescent="0.2"/>
    <row r="6548" x14ac:dyDescent="0.2"/>
    <row r="6549" x14ac:dyDescent="0.2"/>
    <row r="6550" x14ac:dyDescent="0.2"/>
    <row r="6551" x14ac:dyDescent="0.2"/>
    <row r="6552" x14ac:dyDescent="0.2"/>
    <row r="6553" x14ac:dyDescent="0.2"/>
    <row r="6554" x14ac:dyDescent="0.2"/>
    <row r="6555" x14ac:dyDescent="0.2"/>
    <row r="6556" x14ac:dyDescent="0.2"/>
    <row r="6557" x14ac:dyDescent="0.2"/>
    <row r="6558" x14ac:dyDescent="0.2"/>
    <row r="6559" x14ac:dyDescent="0.2"/>
    <row r="6560" x14ac:dyDescent="0.2"/>
    <row r="6561" x14ac:dyDescent="0.2"/>
    <row r="6562" x14ac:dyDescent="0.2"/>
    <row r="6563" x14ac:dyDescent="0.2"/>
    <row r="6564" x14ac:dyDescent="0.2"/>
    <row r="6565" x14ac:dyDescent="0.2"/>
    <row r="6566" x14ac:dyDescent="0.2"/>
    <row r="6567" x14ac:dyDescent="0.2"/>
    <row r="6568" x14ac:dyDescent="0.2"/>
    <row r="6569" x14ac:dyDescent="0.2"/>
    <row r="6570" x14ac:dyDescent="0.2"/>
    <row r="6571" x14ac:dyDescent="0.2"/>
    <row r="6572" x14ac:dyDescent="0.2"/>
    <row r="6573" x14ac:dyDescent="0.2"/>
    <row r="6574" x14ac:dyDescent="0.2"/>
    <row r="6575" x14ac:dyDescent="0.2"/>
    <row r="6576" x14ac:dyDescent="0.2"/>
    <row r="6577" x14ac:dyDescent="0.2"/>
    <row r="6578" x14ac:dyDescent="0.2"/>
    <row r="6579" x14ac:dyDescent="0.2"/>
    <row r="6580" x14ac:dyDescent="0.2"/>
    <row r="6581" x14ac:dyDescent="0.2"/>
    <row r="6582" x14ac:dyDescent="0.2"/>
    <row r="6583" x14ac:dyDescent="0.2"/>
    <row r="6584" x14ac:dyDescent="0.2"/>
    <row r="6585" x14ac:dyDescent="0.2"/>
    <row r="6586" x14ac:dyDescent="0.2"/>
    <row r="6587" x14ac:dyDescent="0.2"/>
    <row r="6588" x14ac:dyDescent="0.2"/>
    <row r="6589" x14ac:dyDescent="0.2"/>
    <row r="6590" x14ac:dyDescent="0.2"/>
    <row r="6591" x14ac:dyDescent="0.2"/>
    <row r="6592" x14ac:dyDescent="0.2"/>
    <row r="6593" x14ac:dyDescent="0.2"/>
    <row r="6594" x14ac:dyDescent="0.2"/>
    <row r="6595" x14ac:dyDescent="0.2"/>
    <row r="6596" x14ac:dyDescent="0.2"/>
    <row r="6597" x14ac:dyDescent="0.2"/>
    <row r="6598" x14ac:dyDescent="0.2"/>
    <row r="6599" x14ac:dyDescent="0.2"/>
    <row r="6600" x14ac:dyDescent="0.2"/>
    <row r="6601" x14ac:dyDescent="0.2"/>
    <row r="6602" x14ac:dyDescent="0.2"/>
    <row r="6603" x14ac:dyDescent="0.2"/>
    <row r="6604" x14ac:dyDescent="0.2"/>
    <row r="6605" x14ac:dyDescent="0.2"/>
    <row r="6606" x14ac:dyDescent="0.2"/>
    <row r="6607" x14ac:dyDescent="0.2"/>
    <row r="6608" x14ac:dyDescent="0.2"/>
    <row r="6609" x14ac:dyDescent="0.2"/>
    <row r="6610" x14ac:dyDescent="0.2"/>
    <row r="6611" x14ac:dyDescent="0.2"/>
    <row r="6612" x14ac:dyDescent="0.2"/>
    <row r="6613" x14ac:dyDescent="0.2"/>
    <row r="6614" x14ac:dyDescent="0.2"/>
    <row r="6615" x14ac:dyDescent="0.2"/>
    <row r="6616" x14ac:dyDescent="0.2"/>
    <row r="6617" x14ac:dyDescent="0.2"/>
    <row r="6618" x14ac:dyDescent="0.2"/>
    <row r="6619" x14ac:dyDescent="0.2"/>
    <row r="6620" x14ac:dyDescent="0.2"/>
    <row r="6621" x14ac:dyDescent="0.2"/>
    <row r="6622" x14ac:dyDescent="0.2"/>
    <row r="6623" x14ac:dyDescent="0.2"/>
    <row r="6624" x14ac:dyDescent="0.2"/>
    <row r="6625" x14ac:dyDescent="0.2"/>
    <row r="6626" x14ac:dyDescent="0.2"/>
    <row r="6627" x14ac:dyDescent="0.2"/>
    <row r="6628" x14ac:dyDescent="0.2"/>
    <row r="6629" x14ac:dyDescent="0.2"/>
    <row r="6630" x14ac:dyDescent="0.2"/>
    <row r="6631" x14ac:dyDescent="0.2"/>
    <row r="6632" x14ac:dyDescent="0.2"/>
    <row r="6633" x14ac:dyDescent="0.2"/>
    <row r="6634" x14ac:dyDescent="0.2"/>
    <row r="6635" x14ac:dyDescent="0.2"/>
    <row r="6636" x14ac:dyDescent="0.2"/>
    <row r="6637" x14ac:dyDescent="0.2"/>
    <row r="6638" x14ac:dyDescent="0.2"/>
    <row r="6639" x14ac:dyDescent="0.2"/>
    <row r="6640" x14ac:dyDescent="0.2"/>
    <row r="6641" x14ac:dyDescent="0.2"/>
    <row r="6642" x14ac:dyDescent="0.2"/>
    <row r="6643" x14ac:dyDescent="0.2"/>
    <row r="6644" x14ac:dyDescent="0.2"/>
    <row r="6645" x14ac:dyDescent="0.2"/>
    <row r="6646" x14ac:dyDescent="0.2"/>
    <row r="6647" x14ac:dyDescent="0.2"/>
    <row r="6648" x14ac:dyDescent="0.2"/>
    <row r="6649" x14ac:dyDescent="0.2"/>
    <row r="6650" x14ac:dyDescent="0.2"/>
    <row r="6651" x14ac:dyDescent="0.2"/>
    <row r="6652" x14ac:dyDescent="0.2"/>
    <row r="6653" x14ac:dyDescent="0.2"/>
    <row r="6654" x14ac:dyDescent="0.2"/>
    <row r="6655" x14ac:dyDescent="0.2"/>
    <row r="6656" x14ac:dyDescent="0.2"/>
    <row r="6657" x14ac:dyDescent="0.2"/>
    <row r="6658" x14ac:dyDescent="0.2"/>
    <row r="6659" x14ac:dyDescent="0.2"/>
    <row r="6660" x14ac:dyDescent="0.2"/>
    <row r="6661" x14ac:dyDescent="0.2"/>
    <row r="6662" x14ac:dyDescent="0.2"/>
    <row r="6663" x14ac:dyDescent="0.2"/>
    <row r="6664" x14ac:dyDescent="0.2"/>
    <row r="6665" x14ac:dyDescent="0.2"/>
    <row r="6666" x14ac:dyDescent="0.2"/>
    <row r="6667" x14ac:dyDescent="0.2"/>
    <row r="6668" x14ac:dyDescent="0.2"/>
    <row r="6669" x14ac:dyDescent="0.2"/>
    <row r="6670" x14ac:dyDescent="0.2"/>
    <row r="6671" x14ac:dyDescent="0.2"/>
    <row r="6672" x14ac:dyDescent="0.2"/>
    <row r="6673" x14ac:dyDescent="0.2"/>
    <row r="6674" x14ac:dyDescent="0.2"/>
    <row r="6675" x14ac:dyDescent="0.2"/>
    <row r="6676" x14ac:dyDescent="0.2"/>
    <row r="6677" x14ac:dyDescent="0.2"/>
    <row r="6678" x14ac:dyDescent="0.2"/>
    <row r="6679" x14ac:dyDescent="0.2"/>
    <row r="6680" x14ac:dyDescent="0.2"/>
    <row r="6681" x14ac:dyDescent="0.2"/>
    <row r="6682" x14ac:dyDescent="0.2"/>
    <row r="6683" x14ac:dyDescent="0.2"/>
    <row r="6684" x14ac:dyDescent="0.2"/>
    <row r="6685" x14ac:dyDescent="0.2"/>
    <row r="6686" x14ac:dyDescent="0.2"/>
    <row r="6687" x14ac:dyDescent="0.2"/>
    <row r="6688" x14ac:dyDescent="0.2"/>
    <row r="6689" x14ac:dyDescent="0.2"/>
    <row r="6690" x14ac:dyDescent="0.2"/>
    <row r="6691" x14ac:dyDescent="0.2"/>
    <row r="6692" x14ac:dyDescent="0.2"/>
    <row r="6693" x14ac:dyDescent="0.2"/>
    <row r="6694" x14ac:dyDescent="0.2"/>
    <row r="6695" x14ac:dyDescent="0.2"/>
    <row r="6696" x14ac:dyDescent="0.2"/>
    <row r="6697" x14ac:dyDescent="0.2"/>
    <row r="6698" x14ac:dyDescent="0.2"/>
    <row r="6699" x14ac:dyDescent="0.2"/>
    <row r="6700" x14ac:dyDescent="0.2"/>
    <row r="6701" x14ac:dyDescent="0.2"/>
    <row r="6702" x14ac:dyDescent="0.2"/>
    <row r="6703" x14ac:dyDescent="0.2"/>
    <row r="6704" x14ac:dyDescent="0.2"/>
    <row r="6705" x14ac:dyDescent="0.2"/>
    <row r="6706" x14ac:dyDescent="0.2"/>
    <row r="6707" x14ac:dyDescent="0.2"/>
    <row r="6708" x14ac:dyDescent="0.2"/>
    <row r="6709" x14ac:dyDescent="0.2"/>
    <row r="6710" x14ac:dyDescent="0.2"/>
    <row r="6711" x14ac:dyDescent="0.2"/>
    <row r="6712" x14ac:dyDescent="0.2"/>
    <row r="6713" x14ac:dyDescent="0.2"/>
    <row r="6714" x14ac:dyDescent="0.2"/>
    <row r="6715" x14ac:dyDescent="0.2"/>
    <row r="6716" x14ac:dyDescent="0.2"/>
    <row r="6717" x14ac:dyDescent="0.2"/>
    <row r="6718" x14ac:dyDescent="0.2"/>
    <row r="6719" x14ac:dyDescent="0.2"/>
    <row r="6720" x14ac:dyDescent="0.2"/>
    <row r="6721" x14ac:dyDescent="0.2"/>
    <row r="6722" x14ac:dyDescent="0.2"/>
    <row r="6723" x14ac:dyDescent="0.2"/>
    <row r="6724" x14ac:dyDescent="0.2"/>
    <row r="6725" x14ac:dyDescent="0.2"/>
    <row r="6726" x14ac:dyDescent="0.2"/>
    <row r="6727" x14ac:dyDescent="0.2"/>
    <row r="6728" x14ac:dyDescent="0.2"/>
    <row r="6729" x14ac:dyDescent="0.2"/>
    <row r="6730" x14ac:dyDescent="0.2"/>
    <row r="6731" x14ac:dyDescent="0.2"/>
    <row r="6732" x14ac:dyDescent="0.2"/>
    <row r="6733" x14ac:dyDescent="0.2"/>
    <row r="6734" x14ac:dyDescent="0.2"/>
    <row r="6735" x14ac:dyDescent="0.2"/>
    <row r="6736" x14ac:dyDescent="0.2"/>
    <row r="6737" x14ac:dyDescent="0.2"/>
    <row r="6738" x14ac:dyDescent="0.2"/>
    <row r="6739" x14ac:dyDescent="0.2"/>
    <row r="6740" x14ac:dyDescent="0.2"/>
    <row r="6741" x14ac:dyDescent="0.2"/>
    <row r="6742" x14ac:dyDescent="0.2"/>
    <row r="6743" x14ac:dyDescent="0.2"/>
    <row r="6744" x14ac:dyDescent="0.2"/>
    <row r="6745" x14ac:dyDescent="0.2"/>
    <row r="6746" x14ac:dyDescent="0.2"/>
    <row r="6747" x14ac:dyDescent="0.2"/>
    <row r="6748" x14ac:dyDescent="0.2"/>
    <row r="6749" x14ac:dyDescent="0.2"/>
    <row r="6750" x14ac:dyDescent="0.2"/>
    <row r="6751" x14ac:dyDescent="0.2"/>
    <row r="6752" x14ac:dyDescent="0.2"/>
    <row r="6753" x14ac:dyDescent="0.2"/>
    <row r="6754" x14ac:dyDescent="0.2"/>
    <row r="6755" x14ac:dyDescent="0.2"/>
    <row r="6756" x14ac:dyDescent="0.2"/>
    <row r="6757" x14ac:dyDescent="0.2"/>
    <row r="6758" x14ac:dyDescent="0.2"/>
    <row r="6759" x14ac:dyDescent="0.2"/>
    <row r="6760" x14ac:dyDescent="0.2"/>
    <row r="6761" x14ac:dyDescent="0.2"/>
    <row r="6762" x14ac:dyDescent="0.2"/>
    <row r="6763" x14ac:dyDescent="0.2"/>
    <row r="6764" x14ac:dyDescent="0.2"/>
    <row r="6765" x14ac:dyDescent="0.2"/>
    <row r="6766" x14ac:dyDescent="0.2"/>
    <row r="6767" x14ac:dyDescent="0.2"/>
    <row r="6768" x14ac:dyDescent="0.2"/>
    <row r="6769" x14ac:dyDescent="0.2"/>
    <row r="6770" x14ac:dyDescent="0.2"/>
    <row r="6771" x14ac:dyDescent="0.2"/>
    <row r="6772" x14ac:dyDescent="0.2"/>
    <row r="6773" x14ac:dyDescent="0.2"/>
    <row r="6774" x14ac:dyDescent="0.2"/>
    <row r="6775" x14ac:dyDescent="0.2"/>
    <row r="6776" x14ac:dyDescent="0.2"/>
    <row r="6777" x14ac:dyDescent="0.2"/>
    <row r="6778" x14ac:dyDescent="0.2"/>
    <row r="6779" x14ac:dyDescent="0.2"/>
    <row r="6780" x14ac:dyDescent="0.2"/>
    <row r="6781" x14ac:dyDescent="0.2"/>
    <row r="6782" x14ac:dyDescent="0.2"/>
    <row r="6783" x14ac:dyDescent="0.2"/>
    <row r="6784" x14ac:dyDescent="0.2"/>
    <row r="6785" x14ac:dyDescent="0.2"/>
    <row r="6786" x14ac:dyDescent="0.2"/>
    <row r="6787" x14ac:dyDescent="0.2"/>
    <row r="6788" x14ac:dyDescent="0.2"/>
    <row r="6789" x14ac:dyDescent="0.2"/>
    <row r="6790" x14ac:dyDescent="0.2"/>
    <row r="6791" x14ac:dyDescent="0.2"/>
    <row r="6792" x14ac:dyDescent="0.2"/>
    <row r="6793" x14ac:dyDescent="0.2"/>
    <row r="6794" x14ac:dyDescent="0.2"/>
    <row r="6795" x14ac:dyDescent="0.2"/>
    <row r="6796" x14ac:dyDescent="0.2"/>
    <row r="6797" x14ac:dyDescent="0.2"/>
    <row r="6798" x14ac:dyDescent="0.2"/>
    <row r="6799" x14ac:dyDescent="0.2"/>
    <row r="6800" x14ac:dyDescent="0.2"/>
    <row r="6801" x14ac:dyDescent="0.2"/>
    <row r="6802" x14ac:dyDescent="0.2"/>
    <row r="6803" x14ac:dyDescent="0.2"/>
    <row r="6804" x14ac:dyDescent="0.2"/>
    <row r="6805" x14ac:dyDescent="0.2"/>
    <row r="6806" x14ac:dyDescent="0.2"/>
    <row r="6807" x14ac:dyDescent="0.2"/>
    <row r="6808" x14ac:dyDescent="0.2"/>
    <row r="6809" x14ac:dyDescent="0.2"/>
    <row r="6810" x14ac:dyDescent="0.2"/>
    <row r="6811" x14ac:dyDescent="0.2"/>
    <row r="6812" x14ac:dyDescent="0.2"/>
    <row r="6813" x14ac:dyDescent="0.2"/>
    <row r="6814" x14ac:dyDescent="0.2"/>
    <row r="6815" x14ac:dyDescent="0.2"/>
    <row r="6816" x14ac:dyDescent="0.2"/>
    <row r="6817" x14ac:dyDescent="0.2"/>
    <row r="6818" x14ac:dyDescent="0.2"/>
    <row r="6819" x14ac:dyDescent="0.2"/>
    <row r="6820" x14ac:dyDescent="0.2"/>
    <row r="6821" x14ac:dyDescent="0.2"/>
    <row r="6822" x14ac:dyDescent="0.2"/>
    <row r="6823" x14ac:dyDescent="0.2"/>
    <row r="6824" x14ac:dyDescent="0.2"/>
    <row r="6825" x14ac:dyDescent="0.2"/>
    <row r="6826" x14ac:dyDescent="0.2"/>
    <row r="6827" x14ac:dyDescent="0.2"/>
    <row r="6828" x14ac:dyDescent="0.2"/>
    <row r="6829" x14ac:dyDescent="0.2"/>
    <row r="6830" x14ac:dyDescent="0.2"/>
    <row r="6831" x14ac:dyDescent="0.2"/>
    <row r="6832" x14ac:dyDescent="0.2"/>
    <row r="6833" x14ac:dyDescent="0.2"/>
    <row r="6834" x14ac:dyDescent="0.2"/>
    <row r="6835" x14ac:dyDescent="0.2"/>
    <row r="6836" x14ac:dyDescent="0.2"/>
    <row r="6837" x14ac:dyDescent="0.2"/>
    <row r="6838" x14ac:dyDescent="0.2"/>
    <row r="6839" x14ac:dyDescent="0.2"/>
    <row r="6840" x14ac:dyDescent="0.2"/>
    <row r="6841" x14ac:dyDescent="0.2"/>
    <row r="6842" x14ac:dyDescent="0.2"/>
    <row r="6843" x14ac:dyDescent="0.2"/>
    <row r="6844" x14ac:dyDescent="0.2"/>
    <row r="6845" x14ac:dyDescent="0.2"/>
    <row r="6846" x14ac:dyDescent="0.2"/>
    <row r="6847" x14ac:dyDescent="0.2"/>
    <row r="6848" x14ac:dyDescent="0.2"/>
    <row r="6849" x14ac:dyDescent="0.2"/>
    <row r="6850" x14ac:dyDescent="0.2"/>
    <row r="6851" x14ac:dyDescent="0.2"/>
    <row r="6852" x14ac:dyDescent="0.2"/>
    <row r="6853" x14ac:dyDescent="0.2"/>
    <row r="6854" x14ac:dyDescent="0.2"/>
    <row r="6855" x14ac:dyDescent="0.2"/>
    <row r="6856" x14ac:dyDescent="0.2"/>
    <row r="6857" x14ac:dyDescent="0.2"/>
    <row r="6858" x14ac:dyDescent="0.2"/>
    <row r="6859" x14ac:dyDescent="0.2"/>
    <row r="6860" x14ac:dyDescent="0.2"/>
    <row r="6861" x14ac:dyDescent="0.2"/>
    <row r="6862" x14ac:dyDescent="0.2"/>
    <row r="6863" x14ac:dyDescent="0.2"/>
    <row r="6864" x14ac:dyDescent="0.2"/>
    <row r="6865" x14ac:dyDescent="0.2"/>
    <row r="6866" x14ac:dyDescent="0.2"/>
    <row r="6867" x14ac:dyDescent="0.2"/>
    <row r="6868" x14ac:dyDescent="0.2"/>
    <row r="6869" x14ac:dyDescent="0.2"/>
    <row r="6870" x14ac:dyDescent="0.2"/>
    <row r="6871" x14ac:dyDescent="0.2"/>
    <row r="6872" x14ac:dyDescent="0.2"/>
    <row r="6873" x14ac:dyDescent="0.2"/>
    <row r="6874" x14ac:dyDescent="0.2"/>
    <row r="6875" x14ac:dyDescent="0.2"/>
    <row r="6876" x14ac:dyDescent="0.2"/>
    <row r="6877" x14ac:dyDescent="0.2"/>
    <row r="6878" x14ac:dyDescent="0.2"/>
    <row r="6879" x14ac:dyDescent="0.2"/>
    <row r="6880" x14ac:dyDescent="0.2"/>
    <row r="6881" x14ac:dyDescent="0.2"/>
    <row r="6882" x14ac:dyDescent="0.2"/>
    <row r="6883" x14ac:dyDescent="0.2"/>
    <row r="6884" x14ac:dyDescent="0.2"/>
    <row r="6885" x14ac:dyDescent="0.2"/>
    <row r="6886" x14ac:dyDescent="0.2"/>
    <row r="6887" x14ac:dyDescent="0.2"/>
    <row r="6888" x14ac:dyDescent="0.2"/>
    <row r="6889" x14ac:dyDescent="0.2"/>
    <row r="6890" x14ac:dyDescent="0.2"/>
    <row r="6891" x14ac:dyDescent="0.2"/>
    <row r="6892" x14ac:dyDescent="0.2"/>
    <row r="6893" x14ac:dyDescent="0.2"/>
    <row r="6894" x14ac:dyDescent="0.2"/>
    <row r="6895" x14ac:dyDescent="0.2"/>
    <row r="6896" x14ac:dyDescent="0.2"/>
    <row r="6897" x14ac:dyDescent="0.2"/>
    <row r="6898" x14ac:dyDescent="0.2"/>
    <row r="6899" x14ac:dyDescent="0.2"/>
    <row r="6900" x14ac:dyDescent="0.2"/>
    <row r="6901" x14ac:dyDescent="0.2"/>
    <row r="6902" x14ac:dyDescent="0.2"/>
    <row r="6903" x14ac:dyDescent="0.2"/>
    <row r="6904" x14ac:dyDescent="0.2"/>
    <row r="6905" x14ac:dyDescent="0.2"/>
    <row r="6906" x14ac:dyDescent="0.2"/>
    <row r="6907" x14ac:dyDescent="0.2"/>
    <row r="6908" x14ac:dyDescent="0.2"/>
    <row r="6909" x14ac:dyDescent="0.2"/>
    <row r="6910" x14ac:dyDescent="0.2"/>
    <row r="6911" x14ac:dyDescent="0.2"/>
    <row r="6912" x14ac:dyDescent="0.2"/>
    <row r="6913" x14ac:dyDescent="0.2"/>
    <row r="6914" x14ac:dyDescent="0.2"/>
    <row r="6915" x14ac:dyDescent="0.2"/>
    <row r="6916" x14ac:dyDescent="0.2"/>
    <row r="6917" x14ac:dyDescent="0.2"/>
    <row r="6918" x14ac:dyDescent="0.2"/>
    <row r="6919" x14ac:dyDescent="0.2"/>
    <row r="6920" x14ac:dyDescent="0.2"/>
    <row r="6921" x14ac:dyDescent="0.2"/>
    <row r="6922" x14ac:dyDescent="0.2"/>
    <row r="6923" x14ac:dyDescent="0.2"/>
    <row r="6924" x14ac:dyDescent="0.2"/>
    <row r="6925" x14ac:dyDescent="0.2"/>
    <row r="6926" x14ac:dyDescent="0.2"/>
    <row r="6927" x14ac:dyDescent="0.2"/>
    <row r="6928" x14ac:dyDescent="0.2"/>
    <row r="6929" x14ac:dyDescent="0.2"/>
    <row r="6930" x14ac:dyDescent="0.2"/>
    <row r="6931" x14ac:dyDescent="0.2"/>
    <row r="6932" x14ac:dyDescent="0.2"/>
    <row r="6933" x14ac:dyDescent="0.2"/>
    <row r="6934" x14ac:dyDescent="0.2"/>
    <row r="6935" x14ac:dyDescent="0.2"/>
    <row r="6936" x14ac:dyDescent="0.2"/>
    <row r="6937" x14ac:dyDescent="0.2"/>
    <row r="6938" x14ac:dyDescent="0.2"/>
    <row r="6939" x14ac:dyDescent="0.2"/>
    <row r="6940" x14ac:dyDescent="0.2"/>
    <row r="6941" x14ac:dyDescent="0.2"/>
    <row r="6942" x14ac:dyDescent="0.2"/>
    <row r="6943" x14ac:dyDescent="0.2"/>
    <row r="6944" x14ac:dyDescent="0.2"/>
    <row r="6945" x14ac:dyDescent="0.2"/>
    <row r="6946" x14ac:dyDescent="0.2"/>
    <row r="6947" x14ac:dyDescent="0.2"/>
    <row r="6948" x14ac:dyDescent="0.2"/>
    <row r="6949" x14ac:dyDescent="0.2"/>
    <row r="6950" x14ac:dyDescent="0.2"/>
    <row r="6951" x14ac:dyDescent="0.2"/>
    <row r="6952" x14ac:dyDescent="0.2"/>
    <row r="6953" x14ac:dyDescent="0.2"/>
    <row r="6954" x14ac:dyDescent="0.2"/>
    <row r="6955" x14ac:dyDescent="0.2"/>
    <row r="6956" x14ac:dyDescent="0.2"/>
    <row r="6957" x14ac:dyDescent="0.2"/>
    <row r="6958" x14ac:dyDescent="0.2"/>
    <row r="6959" x14ac:dyDescent="0.2"/>
    <row r="6960" x14ac:dyDescent="0.2"/>
    <row r="6961" x14ac:dyDescent="0.2"/>
    <row r="6962" x14ac:dyDescent="0.2"/>
    <row r="6963" x14ac:dyDescent="0.2"/>
    <row r="6964" x14ac:dyDescent="0.2"/>
    <row r="6965" x14ac:dyDescent="0.2"/>
    <row r="6966" x14ac:dyDescent="0.2"/>
    <row r="6967" x14ac:dyDescent="0.2"/>
    <row r="6968" x14ac:dyDescent="0.2"/>
    <row r="6969" x14ac:dyDescent="0.2"/>
    <row r="6970" x14ac:dyDescent="0.2"/>
    <row r="6971" x14ac:dyDescent="0.2"/>
    <row r="6972" x14ac:dyDescent="0.2"/>
    <row r="6973" x14ac:dyDescent="0.2"/>
    <row r="6974" x14ac:dyDescent="0.2"/>
    <row r="6975" x14ac:dyDescent="0.2"/>
    <row r="6976" x14ac:dyDescent="0.2"/>
    <row r="6977" x14ac:dyDescent="0.2"/>
    <row r="6978" x14ac:dyDescent="0.2"/>
    <row r="6979" x14ac:dyDescent="0.2"/>
    <row r="6980" x14ac:dyDescent="0.2"/>
    <row r="6981" x14ac:dyDescent="0.2"/>
    <row r="6982" x14ac:dyDescent="0.2"/>
    <row r="6983" x14ac:dyDescent="0.2"/>
    <row r="6984" x14ac:dyDescent="0.2"/>
    <row r="6985" x14ac:dyDescent="0.2"/>
    <row r="6986" x14ac:dyDescent="0.2"/>
    <row r="6987" x14ac:dyDescent="0.2"/>
    <row r="6988" x14ac:dyDescent="0.2"/>
    <row r="6989" x14ac:dyDescent="0.2"/>
    <row r="6990" x14ac:dyDescent="0.2"/>
    <row r="6991" x14ac:dyDescent="0.2"/>
    <row r="6992" x14ac:dyDescent="0.2"/>
    <row r="6993" x14ac:dyDescent="0.2"/>
    <row r="6994" x14ac:dyDescent="0.2"/>
    <row r="6995" x14ac:dyDescent="0.2"/>
    <row r="6996" x14ac:dyDescent="0.2"/>
    <row r="6997" x14ac:dyDescent="0.2"/>
    <row r="6998" x14ac:dyDescent="0.2"/>
    <row r="6999" x14ac:dyDescent="0.2"/>
    <row r="7000" x14ac:dyDescent="0.2"/>
    <row r="7001" x14ac:dyDescent="0.2"/>
    <row r="7002" x14ac:dyDescent="0.2"/>
    <row r="7003" x14ac:dyDescent="0.2"/>
    <row r="7004" x14ac:dyDescent="0.2"/>
    <row r="7005" x14ac:dyDescent="0.2"/>
    <row r="7006" x14ac:dyDescent="0.2"/>
    <row r="7007" x14ac:dyDescent="0.2"/>
    <row r="7008" x14ac:dyDescent="0.2"/>
    <row r="7009" x14ac:dyDescent="0.2"/>
    <row r="7010" x14ac:dyDescent="0.2"/>
    <row r="7011" x14ac:dyDescent="0.2"/>
    <row r="7012" x14ac:dyDescent="0.2"/>
    <row r="7013" x14ac:dyDescent="0.2"/>
    <row r="7014" x14ac:dyDescent="0.2"/>
    <row r="7015" x14ac:dyDescent="0.2"/>
    <row r="7016" x14ac:dyDescent="0.2"/>
    <row r="7017" x14ac:dyDescent="0.2"/>
    <row r="7018" x14ac:dyDescent="0.2"/>
    <row r="7019" x14ac:dyDescent="0.2"/>
    <row r="7020" x14ac:dyDescent="0.2"/>
    <row r="7021" x14ac:dyDescent="0.2"/>
    <row r="7022" x14ac:dyDescent="0.2"/>
    <row r="7023" x14ac:dyDescent="0.2"/>
    <row r="7024" x14ac:dyDescent="0.2"/>
    <row r="7025" x14ac:dyDescent="0.2"/>
    <row r="7026" x14ac:dyDescent="0.2"/>
    <row r="7027" x14ac:dyDescent="0.2"/>
    <row r="7028" x14ac:dyDescent="0.2"/>
    <row r="7029" x14ac:dyDescent="0.2"/>
    <row r="7030" x14ac:dyDescent="0.2"/>
    <row r="7031" x14ac:dyDescent="0.2"/>
    <row r="7032" x14ac:dyDescent="0.2"/>
    <row r="7033" x14ac:dyDescent="0.2"/>
    <row r="7034" x14ac:dyDescent="0.2"/>
    <row r="7035" x14ac:dyDescent="0.2"/>
    <row r="7036" x14ac:dyDescent="0.2"/>
    <row r="7037" x14ac:dyDescent="0.2"/>
    <row r="7038" x14ac:dyDescent="0.2"/>
    <row r="7039" x14ac:dyDescent="0.2"/>
    <row r="7040" x14ac:dyDescent="0.2"/>
    <row r="7041" x14ac:dyDescent="0.2"/>
    <row r="7042" x14ac:dyDescent="0.2"/>
    <row r="7043" x14ac:dyDescent="0.2"/>
    <row r="7044" x14ac:dyDescent="0.2"/>
    <row r="7045" x14ac:dyDescent="0.2"/>
    <row r="7046" x14ac:dyDescent="0.2"/>
    <row r="7047" x14ac:dyDescent="0.2"/>
    <row r="7048" x14ac:dyDescent="0.2"/>
    <row r="7049" x14ac:dyDescent="0.2"/>
    <row r="7050" x14ac:dyDescent="0.2"/>
    <row r="7051" x14ac:dyDescent="0.2"/>
    <row r="7052" x14ac:dyDescent="0.2"/>
    <row r="7053" x14ac:dyDescent="0.2"/>
    <row r="7054" x14ac:dyDescent="0.2"/>
    <row r="7055" x14ac:dyDescent="0.2"/>
    <row r="7056" x14ac:dyDescent="0.2"/>
    <row r="7057" x14ac:dyDescent="0.2"/>
    <row r="7058" x14ac:dyDescent="0.2"/>
    <row r="7059" x14ac:dyDescent="0.2"/>
    <row r="7060" x14ac:dyDescent="0.2"/>
    <row r="7061" x14ac:dyDescent="0.2"/>
    <row r="7062" x14ac:dyDescent="0.2"/>
    <row r="7063" x14ac:dyDescent="0.2"/>
    <row r="7064" x14ac:dyDescent="0.2"/>
    <row r="7065" x14ac:dyDescent="0.2"/>
    <row r="7066" x14ac:dyDescent="0.2"/>
    <row r="7067" x14ac:dyDescent="0.2"/>
    <row r="7068" x14ac:dyDescent="0.2"/>
    <row r="7069" x14ac:dyDescent="0.2"/>
    <row r="7070" x14ac:dyDescent="0.2"/>
    <row r="7071" x14ac:dyDescent="0.2"/>
    <row r="7072" x14ac:dyDescent="0.2"/>
    <row r="7073" x14ac:dyDescent="0.2"/>
    <row r="7074" x14ac:dyDescent="0.2"/>
    <row r="7075" x14ac:dyDescent="0.2"/>
    <row r="7076" x14ac:dyDescent="0.2"/>
    <row r="7077" x14ac:dyDescent="0.2"/>
    <row r="7078" x14ac:dyDescent="0.2"/>
    <row r="7079" x14ac:dyDescent="0.2"/>
    <row r="7080" x14ac:dyDescent="0.2"/>
    <row r="7081" x14ac:dyDescent="0.2"/>
    <row r="7082" x14ac:dyDescent="0.2"/>
    <row r="7083" x14ac:dyDescent="0.2"/>
    <row r="7084" x14ac:dyDescent="0.2"/>
    <row r="7085" x14ac:dyDescent="0.2"/>
    <row r="7086" x14ac:dyDescent="0.2"/>
    <row r="7087" x14ac:dyDescent="0.2"/>
    <row r="7088" x14ac:dyDescent="0.2"/>
    <row r="7089" x14ac:dyDescent="0.2"/>
    <row r="7090" x14ac:dyDescent="0.2"/>
    <row r="7091" x14ac:dyDescent="0.2"/>
    <row r="7092" x14ac:dyDescent="0.2"/>
    <row r="7093" x14ac:dyDescent="0.2"/>
    <row r="7094" x14ac:dyDescent="0.2"/>
    <row r="7095" x14ac:dyDescent="0.2"/>
    <row r="7096" x14ac:dyDescent="0.2"/>
    <row r="7097" x14ac:dyDescent="0.2"/>
    <row r="7098" x14ac:dyDescent="0.2"/>
    <row r="7099" x14ac:dyDescent="0.2"/>
    <row r="7100" x14ac:dyDescent="0.2"/>
    <row r="7101" x14ac:dyDescent="0.2"/>
    <row r="7102" x14ac:dyDescent="0.2"/>
    <row r="7103" x14ac:dyDescent="0.2"/>
    <row r="7104" x14ac:dyDescent="0.2"/>
    <row r="7105" x14ac:dyDescent="0.2"/>
    <row r="7106" x14ac:dyDescent="0.2"/>
    <row r="7107" x14ac:dyDescent="0.2"/>
    <row r="7108" x14ac:dyDescent="0.2"/>
    <row r="7109" x14ac:dyDescent="0.2"/>
    <row r="7110" x14ac:dyDescent="0.2"/>
    <row r="7111" x14ac:dyDescent="0.2"/>
    <row r="7112" x14ac:dyDescent="0.2"/>
    <row r="7113" x14ac:dyDescent="0.2"/>
    <row r="7114" x14ac:dyDescent="0.2"/>
    <row r="7115" x14ac:dyDescent="0.2"/>
    <row r="7116" x14ac:dyDescent="0.2"/>
    <row r="7117" x14ac:dyDescent="0.2"/>
    <row r="7118" x14ac:dyDescent="0.2"/>
    <row r="7119" x14ac:dyDescent="0.2"/>
    <row r="7120" x14ac:dyDescent="0.2"/>
    <row r="7121" x14ac:dyDescent="0.2"/>
    <row r="7122" x14ac:dyDescent="0.2"/>
    <row r="7123" x14ac:dyDescent="0.2"/>
    <row r="7124" x14ac:dyDescent="0.2"/>
    <row r="7125" x14ac:dyDescent="0.2"/>
    <row r="7126" x14ac:dyDescent="0.2"/>
    <row r="7127" x14ac:dyDescent="0.2"/>
    <row r="7128" x14ac:dyDescent="0.2"/>
    <row r="7129" x14ac:dyDescent="0.2"/>
    <row r="7130" x14ac:dyDescent="0.2"/>
    <row r="7131" x14ac:dyDescent="0.2"/>
    <row r="7132" x14ac:dyDescent="0.2"/>
    <row r="7133" x14ac:dyDescent="0.2"/>
    <row r="7134" x14ac:dyDescent="0.2"/>
    <row r="7135" x14ac:dyDescent="0.2"/>
    <row r="7136" x14ac:dyDescent="0.2"/>
    <row r="7137" x14ac:dyDescent="0.2"/>
    <row r="7138" x14ac:dyDescent="0.2"/>
    <row r="7139" x14ac:dyDescent="0.2"/>
    <row r="7140" x14ac:dyDescent="0.2"/>
    <row r="7141" x14ac:dyDescent="0.2"/>
    <row r="7142" x14ac:dyDescent="0.2"/>
    <row r="7143" x14ac:dyDescent="0.2"/>
    <row r="7144" x14ac:dyDescent="0.2"/>
    <row r="7145" x14ac:dyDescent="0.2"/>
    <row r="7146" x14ac:dyDescent="0.2"/>
    <row r="7147" x14ac:dyDescent="0.2"/>
    <row r="7148" x14ac:dyDescent="0.2"/>
    <row r="7149" x14ac:dyDescent="0.2"/>
    <row r="7150" x14ac:dyDescent="0.2"/>
    <row r="7151" x14ac:dyDescent="0.2"/>
    <row r="7152" x14ac:dyDescent="0.2"/>
    <row r="7153" x14ac:dyDescent="0.2"/>
    <row r="7154" x14ac:dyDescent="0.2"/>
    <row r="7155" x14ac:dyDescent="0.2"/>
    <row r="7156" x14ac:dyDescent="0.2"/>
    <row r="7157" x14ac:dyDescent="0.2"/>
    <row r="7158" x14ac:dyDescent="0.2"/>
    <row r="7159" x14ac:dyDescent="0.2"/>
    <row r="7160" x14ac:dyDescent="0.2"/>
    <row r="7161" x14ac:dyDescent="0.2"/>
    <row r="7162" x14ac:dyDescent="0.2"/>
    <row r="7163" x14ac:dyDescent="0.2"/>
    <row r="7164" x14ac:dyDescent="0.2"/>
    <row r="7165" x14ac:dyDescent="0.2"/>
    <row r="7166" x14ac:dyDescent="0.2"/>
    <row r="7167" x14ac:dyDescent="0.2"/>
    <row r="7168" x14ac:dyDescent="0.2"/>
    <row r="7169" x14ac:dyDescent="0.2"/>
    <row r="7170" x14ac:dyDescent="0.2"/>
    <row r="7171" x14ac:dyDescent="0.2"/>
    <row r="7172" x14ac:dyDescent="0.2"/>
    <row r="7173" x14ac:dyDescent="0.2"/>
    <row r="7174" x14ac:dyDescent="0.2"/>
    <row r="7175" x14ac:dyDescent="0.2"/>
    <row r="7176" x14ac:dyDescent="0.2"/>
    <row r="7177" x14ac:dyDescent="0.2"/>
    <row r="7178" x14ac:dyDescent="0.2"/>
    <row r="7179" x14ac:dyDescent="0.2"/>
    <row r="7180" x14ac:dyDescent="0.2"/>
    <row r="7181" x14ac:dyDescent="0.2"/>
    <row r="7182" x14ac:dyDescent="0.2"/>
    <row r="7183" x14ac:dyDescent="0.2"/>
    <row r="7184" x14ac:dyDescent="0.2"/>
    <row r="7185" x14ac:dyDescent="0.2"/>
    <row r="7186" x14ac:dyDescent="0.2"/>
    <row r="7187" x14ac:dyDescent="0.2"/>
    <row r="7188" x14ac:dyDescent="0.2"/>
    <row r="7189" x14ac:dyDescent="0.2"/>
    <row r="7190" x14ac:dyDescent="0.2"/>
    <row r="7191" x14ac:dyDescent="0.2"/>
    <row r="7192" x14ac:dyDescent="0.2"/>
    <row r="7193" x14ac:dyDescent="0.2"/>
    <row r="7194" x14ac:dyDescent="0.2"/>
    <row r="7195" x14ac:dyDescent="0.2"/>
    <row r="7196" x14ac:dyDescent="0.2"/>
    <row r="7197" x14ac:dyDescent="0.2"/>
    <row r="7198" x14ac:dyDescent="0.2"/>
    <row r="7199" x14ac:dyDescent="0.2"/>
    <row r="7200" x14ac:dyDescent="0.2"/>
    <row r="7201" x14ac:dyDescent="0.2"/>
    <row r="7202" x14ac:dyDescent="0.2"/>
    <row r="7203" x14ac:dyDescent="0.2"/>
    <row r="7204" x14ac:dyDescent="0.2"/>
    <row r="7205" x14ac:dyDescent="0.2"/>
    <row r="7206" x14ac:dyDescent="0.2"/>
    <row r="7207" x14ac:dyDescent="0.2"/>
    <row r="7208" x14ac:dyDescent="0.2"/>
    <row r="7209" x14ac:dyDescent="0.2"/>
    <row r="7210" x14ac:dyDescent="0.2"/>
    <row r="7211" x14ac:dyDescent="0.2"/>
    <row r="7212" x14ac:dyDescent="0.2"/>
    <row r="7213" x14ac:dyDescent="0.2"/>
    <row r="7214" x14ac:dyDescent="0.2"/>
    <row r="7215" x14ac:dyDescent="0.2"/>
    <row r="7216" x14ac:dyDescent="0.2"/>
    <row r="7217" x14ac:dyDescent="0.2"/>
    <row r="7218" x14ac:dyDescent="0.2"/>
    <row r="7219" x14ac:dyDescent="0.2"/>
    <row r="7220" x14ac:dyDescent="0.2"/>
    <row r="7221" x14ac:dyDescent="0.2"/>
    <row r="7222" x14ac:dyDescent="0.2"/>
    <row r="7223" x14ac:dyDescent="0.2"/>
    <row r="7224" x14ac:dyDescent="0.2"/>
    <row r="7225" x14ac:dyDescent="0.2"/>
    <row r="7226" x14ac:dyDescent="0.2"/>
    <row r="7227" x14ac:dyDescent="0.2"/>
    <row r="7228" x14ac:dyDescent="0.2"/>
    <row r="7229" x14ac:dyDescent="0.2"/>
    <row r="7230" x14ac:dyDescent="0.2"/>
    <row r="7231" x14ac:dyDescent="0.2"/>
    <row r="7232" x14ac:dyDescent="0.2"/>
    <row r="7233" x14ac:dyDescent="0.2"/>
    <row r="7234" x14ac:dyDescent="0.2"/>
    <row r="7235" x14ac:dyDescent="0.2"/>
    <row r="7236" x14ac:dyDescent="0.2"/>
    <row r="7237" x14ac:dyDescent="0.2"/>
    <row r="7238" x14ac:dyDescent="0.2"/>
    <row r="7239" x14ac:dyDescent="0.2"/>
    <row r="7240" x14ac:dyDescent="0.2"/>
    <row r="7241" x14ac:dyDescent="0.2"/>
    <row r="7242" x14ac:dyDescent="0.2"/>
    <row r="7243" x14ac:dyDescent="0.2"/>
    <row r="7244" x14ac:dyDescent="0.2"/>
    <row r="7245" x14ac:dyDescent="0.2"/>
    <row r="7246" x14ac:dyDescent="0.2"/>
    <row r="7247" x14ac:dyDescent="0.2"/>
    <row r="7248" x14ac:dyDescent="0.2"/>
    <row r="7249" x14ac:dyDescent="0.2"/>
    <row r="7250" x14ac:dyDescent="0.2"/>
    <row r="7251" x14ac:dyDescent="0.2"/>
    <row r="7252" x14ac:dyDescent="0.2"/>
    <row r="7253" x14ac:dyDescent="0.2"/>
    <row r="7254" x14ac:dyDescent="0.2"/>
    <row r="7255" x14ac:dyDescent="0.2"/>
    <row r="7256" x14ac:dyDescent="0.2"/>
    <row r="7257" x14ac:dyDescent="0.2"/>
    <row r="7258" x14ac:dyDescent="0.2"/>
    <row r="7259" x14ac:dyDescent="0.2"/>
    <row r="7260" x14ac:dyDescent="0.2"/>
    <row r="7261" x14ac:dyDescent="0.2"/>
    <row r="7262" x14ac:dyDescent="0.2"/>
    <row r="7263" x14ac:dyDescent="0.2"/>
    <row r="7264" x14ac:dyDescent="0.2"/>
    <row r="7265" x14ac:dyDescent="0.2"/>
    <row r="7266" x14ac:dyDescent="0.2"/>
    <row r="7267" x14ac:dyDescent="0.2"/>
    <row r="7268" x14ac:dyDescent="0.2"/>
    <row r="7269" x14ac:dyDescent="0.2"/>
    <row r="7270" x14ac:dyDescent="0.2"/>
    <row r="7271" x14ac:dyDescent="0.2"/>
    <row r="7272" x14ac:dyDescent="0.2"/>
    <row r="7273" x14ac:dyDescent="0.2"/>
    <row r="7274" x14ac:dyDescent="0.2"/>
    <row r="7275" x14ac:dyDescent="0.2"/>
    <row r="7276" x14ac:dyDescent="0.2"/>
    <row r="7277" x14ac:dyDescent="0.2"/>
    <row r="7278" x14ac:dyDescent="0.2"/>
    <row r="7279" x14ac:dyDescent="0.2"/>
    <row r="7280" x14ac:dyDescent="0.2"/>
    <row r="7281" x14ac:dyDescent="0.2"/>
    <row r="7282" x14ac:dyDescent="0.2"/>
    <row r="7283" x14ac:dyDescent="0.2"/>
    <row r="7284" x14ac:dyDescent="0.2"/>
    <row r="7285" x14ac:dyDescent="0.2"/>
    <row r="7286" x14ac:dyDescent="0.2"/>
    <row r="7287" x14ac:dyDescent="0.2"/>
    <row r="7288" x14ac:dyDescent="0.2"/>
    <row r="7289" x14ac:dyDescent="0.2"/>
    <row r="7290" x14ac:dyDescent="0.2"/>
    <row r="7291" x14ac:dyDescent="0.2"/>
    <row r="7292" x14ac:dyDescent="0.2"/>
    <row r="7293" x14ac:dyDescent="0.2"/>
    <row r="7294" x14ac:dyDescent="0.2"/>
    <row r="7295" x14ac:dyDescent="0.2"/>
    <row r="7296" x14ac:dyDescent="0.2"/>
    <row r="7297" x14ac:dyDescent="0.2"/>
    <row r="7298" x14ac:dyDescent="0.2"/>
    <row r="7299" x14ac:dyDescent="0.2"/>
    <row r="7300" x14ac:dyDescent="0.2"/>
    <row r="7301" x14ac:dyDescent="0.2"/>
    <row r="7302" x14ac:dyDescent="0.2"/>
    <row r="7303" x14ac:dyDescent="0.2"/>
    <row r="7304" x14ac:dyDescent="0.2"/>
    <row r="7305" x14ac:dyDescent="0.2"/>
    <row r="7306" x14ac:dyDescent="0.2"/>
    <row r="7307" x14ac:dyDescent="0.2"/>
    <row r="7308" x14ac:dyDescent="0.2"/>
    <row r="7309" x14ac:dyDescent="0.2"/>
    <row r="7310" x14ac:dyDescent="0.2"/>
    <row r="7311" x14ac:dyDescent="0.2"/>
    <row r="7312" x14ac:dyDescent="0.2"/>
    <row r="7313" x14ac:dyDescent="0.2"/>
    <row r="7314" x14ac:dyDescent="0.2"/>
    <row r="7315" x14ac:dyDescent="0.2"/>
    <row r="7316" x14ac:dyDescent="0.2"/>
    <row r="7317" x14ac:dyDescent="0.2"/>
    <row r="7318" x14ac:dyDescent="0.2"/>
    <row r="7319" x14ac:dyDescent="0.2"/>
    <row r="7320" x14ac:dyDescent="0.2"/>
    <row r="7321" x14ac:dyDescent="0.2"/>
    <row r="7322" x14ac:dyDescent="0.2"/>
    <row r="7323" x14ac:dyDescent="0.2"/>
    <row r="7324" x14ac:dyDescent="0.2"/>
    <row r="7325" x14ac:dyDescent="0.2"/>
    <row r="7326" x14ac:dyDescent="0.2"/>
    <row r="7327" x14ac:dyDescent="0.2"/>
    <row r="7328" x14ac:dyDescent="0.2"/>
    <row r="7329" x14ac:dyDescent="0.2"/>
    <row r="7330" x14ac:dyDescent="0.2"/>
    <row r="7331" x14ac:dyDescent="0.2"/>
    <row r="7332" x14ac:dyDescent="0.2"/>
    <row r="7333" x14ac:dyDescent="0.2"/>
    <row r="7334" x14ac:dyDescent="0.2"/>
    <row r="7335" x14ac:dyDescent="0.2"/>
    <row r="7336" x14ac:dyDescent="0.2"/>
    <row r="7337" x14ac:dyDescent="0.2"/>
    <row r="7338" x14ac:dyDescent="0.2"/>
    <row r="7339" x14ac:dyDescent="0.2"/>
    <row r="7340" x14ac:dyDescent="0.2"/>
    <row r="7341" x14ac:dyDescent="0.2"/>
    <row r="7342" x14ac:dyDescent="0.2"/>
    <row r="7343" x14ac:dyDescent="0.2"/>
    <row r="7344" x14ac:dyDescent="0.2"/>
    <row r="7345" x14ac:dyDescent="0.2"/>
    <row r="7346" x14ac:dyDescent="0.2"/>
    <row r="7347" x14ac:dyDescent="0.2"/>
    <row r="7348" x14ac:dyDescent="0.2"/>
    <row r="7349" x14ac:dyDescent="0.2"/>
    <row r="7350" x14ac:dyDescent="0.2"/>
    <row r="7351" x14ac:dyDescent="0.2"/>
    <row r="7352" x14ac:dyDescent="0.2"/>
    <row r="7353" x14ac:dyDescent="0.2"/>
    <row r="7354" x14ac:dyDescent="0.2"/>
    <row r="7355" x14ac:dyDescent="0.2"/>
    <row r="7356" x14ac:dyDescent="0.2"/>
    <row r="7357" x14ac:dyDescent="0.2"/>
    <row r="7358" x14ac:dyDescent="0.2"/>
    <row r="7359" x14ac:dyDescent="0.2"/>
    <row r="7360" x14ac:dyDescent="0.2"/>
    <row r="7361" x14ac:dyDescent="0.2"/>
    <row r="7362" x14ac:dyDescent="0.2"/>
    <row r="7363" x14ac:dyDescent="0.2"/>
    <row r="7364" x14ac:dyDescent="0.2"/>
    <row r="7365" x14ac:dyDescent="0.2"/>
    <row r="7366" x14ac:dyDescent="0.2"/>
    <row r="7367" x14ac:dyDescent="0.2"/>
    <row r="7368" x14ac:dyDescent="0.2"/>
    <row r="7369" x14ac:dyDescent="0.2"/>
    <row r="7370" x14ac:dyDescent="0.2"/>
    <row r="7371" x14ac:dyDescent="0.2"/>
    <row r="7372" x14ac:dyDescent="0.2"/>
    <row r="7373" x14ac:dyDescent="0.2"/>
    <row r="7374" x14ac:dyDescent="0.2"/>
    <row r="7375" x14ac:dyDescent="0.2"/>
    <row r="7376" x14ac:dyDescent="0.2"/>
    <row r="7377" x14ac:dyDescent="0.2"/>
    <row r="7378" x14ac:dyDescent="0.2"/>
    <row r="7379" x14ac:dyDescent="0.2"/>
    <row r="7380" x14ac:dyDescent="0.2"/>
    <row r="7381" x14ac:dyDescent="0.2"/>
    <row r="7382" x14ac:dyDescent="0.2"/>
    <row r="7383" x14ac:dyDescent="0.2"/>
    <row r="7384" x14ac:dyDescent="0.2"/>
    <row r="7385" x14ac:dyDescent="0.2"/>
    <row r="7386" x14ac:dyDescent="0.2"/>
    <row r="7387" x14ac:dyDescent="0.2"/>
    <row r="7388" x14ac:dyDescent="0.2"/>
    <row r="7389" x14ac:dyDescent="0.2"/>
    <row r="7390" x14ac:dyDescent="0.2"/>
    <row r="7391" x14ac:dyDescent="0.2"/>
    <row r="7392" x14ac:dyDescent="0.2"/>
    <row r="7393" x14ac:dyDescent="0.2"/>
    <row r="7394" x14ac:dyDescent="0.2"/>
    <row r="7395" x14ac:dyDescent="0.2"/>
    <row r="7396" x14ac:dyDescent="0.2"/>
    <row r="7397" x14ac:dyDescent="0.2"/>
    <row r="7398" x14ac:dyDescent="0.2"/>
    <row r="7399" x14ac:dyDescent="0.2"/>
    <row r="7400" x14ac:dyDescent="0.2"/>
    <row r="7401" x14ac:dyDescent="0.2"/>
    <row r="7402" x14ac:dyDescent="0.2"/>
    <row r="7403" x14ac:dyDescent="0.2"/>
    <row r="7404" x14ac:dyDescent="0.2"/>
    <row r="7405" x14ac:dyDescent="0.2"/>
    <row r="7406" x14ac:dyDescent="0.2"/>
    <row r="7407" x14ac:dyDescent="0.2"/>
    <row r="7408" x14ac:dyDescent="0.2"/>
    <row r="7409" x14ac:dyDescent="0.2"/>
    <row r="7410" x14ac:dyDescent="0.2"/>
    <row r="7411" x14ac:dyDescent="0.2"/>
    <row r="7412" x14ac:dyDescent="0.2"/>
    <row r="7413" x14ac:dyDescent="0.2"/>
    <row r="7414" x14ac:dyDescent="0.2"/>
    <row r="7415" x14ac:dyDescent="0.2"/>
    <row r="7416" x14ac:dyDescent="0.2"/>
    <row r="7417" x14ac:dyDescent="0.2"/>
    <row r="7418" x14ac:dyDescent="0.2"/>
    <row r="7419" x14ac:dyDescent="0.2"/>
    <row r="7420" x14ac:dyDescent="0.2"/>
    <row r="7421" x14ac:dyDescent="0.2"/>
    <row r="7422" x14ac:dyDescent="0.2"/>
    <row r="7423" x14ac:dyDescent="0.2"/>
    <row r="7424" x14ac:dyDescent="0.2"/>
    <row r="7425" x14ac:dyDescent="0.2"/>
    <row r="7426" x14ac:dyDescent="0.2"/>
    <row r="7427" x14ac:dyDescent="0.2"/>
    <row r="7428" x14ac:dyDescent="0.2"/>
    <row r="7429" x14ac:dyDescent="0.2"/>
    <row r="7430" x14ac:dyDescent="0.2"/>
    <row r="7431" x14ac:dyDescent="0.2"/>
    <row r="7432" x14ac:dyDescent="0.2"/>
    <row r="7433" x14ac:dyDescent="0.2"/>
    <row r="7434" x14ac:dyDescent="0.2"/>
    <row r="7435" x14ac:dyDescent="0.2"/>
    <row r="7436" x14ac:dyDescent="0.2"/>
    <row r="7437" x14ac:dyDescent="0.2"/>
    <row r="7438" x14ac:dyDescent="0.2"/>
    <row r="7439" x14ac:dyDescent="0.2"/>
    <row r="7440" x14ac:dyDescent="0.2"/>
    <row r="7441" x14ac:dyDescent="0.2"/>
    <row r="7442" x14ac:dyDescent="0.2"/>
    <row r="7443" x14ac:dyDescent="0.2"/>
    <row r="7444" x14ac:dyDescent="0.2"/>
    <row r="7445" x14ac:dyDescent="0.2"/>
    <row r="7446" x14ac:dyDescent="0.2"/>
    <row r="7447" x14ac:dyDescent="0.2"/>
    <row r="7448" x14ac:dyDescent="0.2"/>
    <row r="7449" x14ac:dyDescent="0.2"/>
    <row r="7450" x14ac:dyDescent="0.2"/>
    <row r="7451" x14ac:dyDescent="0.2"/>
    <row r="7452" x14ac:dyDescent="0.2"/>
    <row r="7453" x14ac:dyDescent="0.2"/>
    <row r="7454" x14ac:dyDescent="0.2"/>
    <row r="7455" x14ac:dyDescent="0.2"/>
    <row r="7456" x14ac:dyDescent="0.2"/>
    <row r="7457" x14ac:dyDescent="0.2"/>
    <row r="7458" x14ac:dyDescent="0.2"/>
    <row r="7459" x14ac:dyDescent="0.2"/>
    <row r="7460" x14ac:dyDescent="0.2"/>
    <row r="7461" x14ac:dyDescent="0.2"/>
    <row r="7462" x14ac:dyDescent="0.2"/>
    <row r="7463" x14ac:dyDescent="0.2"/>
    <row r="7464" x14ac:dyDescent="0.2"/>
    <row r="7465" x14ac:dyDescent="0.2"/>
    <row r="7466" x14ac:dyDescent="0.2"/>
    <row r="7467" x14ac:dyDescent="0.2"/>
    <row r="7468" x14ac:dyDescent="0.2"/>
    <row r="7469" x14ac:dyDescent="0.2"/>
    <row r="7470" x14ac:dyDescent="0.2"/>
    <row r="7471" x14ac:dyDescent="0.2"/>
    <row r="7472" x14ac:dyDescent="0.2"/>
    <row r="7473" x14ac:dyDescent="0.2"/>
    <row r="7474" x14ac:dyDescent="0.2"/>
    <row r="7475" x14ac:dyDescent="0.2"/>
    <row r="7476" x14ac:dyDescent="0.2"/>
    <row r="7477" x14ac:dyDescent="0.2"/>
    <row r="7478" x14ac:dyDescent="0.2"/>
    <row r="7479" x14ac:dyDescent="0.2"/>
    <row r="7480" x14ac:dyDescent="0.2"/>
    <row r="7481" x14ac:dyDescent="0.2"/>
    <row r="7482" x14ac:dyDescent="0.2"/>
    <row r="7483" x14ac:dyDescent="0.2"/>
    <row r="7484" x14ac:dyDescent="0.2"/>
    <row r="7485" x14ac:dyDescent="0.2"/>
    <row r="7486" x14ac:dyDescent="0.2"/>
    <row r="7487" x14ac:dyDescent="0.2"/>
    <row r="7488" x14ac:dyDescent="0.2"/>
    <row r="7489" x14ac:dyDescent="0.2"/>
    <row r="7490" x14ac:dyDescent="0.2"/>
    <row r="7491" x14ac:dyDescent="0.2"/>
    <row r="7492" x14ac:dyDescent="0.2"/>
    <row r="7493" x14ac:dyDescent="0.2"/>
    <row r="7494" x14ac:dyDescent="0.2"/>
    <row r="7495" x14ac:dyDescent="0.2"/>
    <row r="7496" x14ac:dyDescent="0.2"/>
    <row r="7497" x14ac:dyDescent="0.2"/>
    <row r="7498" x14ac:dyDescent="0.2"/>
    <row r="7499" x14ac:dyDescent="0.2"/>
    <row r="7500" x14ac:dyDescent="0.2"/>
    <row r="7501" x14ac:dyDescent="0.2"/>
    <row r="7502" x14ac:dyDescent="0.2"/>
    <row r="7503" x14ac:dyDescent="0.2"/>
    <row r="7504" x14ac:dyDescent="0.2"/>
    <row r="7505" x14ac:dyDescent="0.2"/>
    <row r="7506" x14ac:dyDescent="0.2"/>
    <row r="7507" x14ac:dyDescent="0.2"/>
    <row r="7508" x14ac:dyDescent="0.2"/>
    <row r="7509" x14ac:dyDescent="0.2"/>
    <row r="7510" x14ac:dyDescent="0.2"/>
    <row r="7511" x14ac:dyDescent="0.2"/>
    <row r="7512" x14ac:dyDescent="0.2"/>
    <row r="7513" x14ac:dyDescent="0.2"/>
    <row r="7514" x14ac:dyDescent="0.2"/>
    <row r="7515" x14ac:dyDescent="0.2"/>
    <row r="7516" x14ac:dyDescent="0.2"/>
    <row r="7517" x14ac:dyDescent="0.2"/>
    <row r="7518" x14ac:dyDescent="0.2"/>
    <row r="7519" x14ac:dyDescent="0.2"/>
    <row r="7520" x14ac:dyDescent="0.2"/>
    <row r="7521" x14ac:dyDescent="0.2"/>
    <row r="7522" x14ac:dyDescent="0.2"/>
    <row r="7523" x14ac:dyDescent="0.2"/>
    <row r="7524" x14ac:dyDescent="0.2"/>
    <row r="7525" x14ac:dyDescent="0.2"/>
    <row r="7526" x14ac:dyDescent="0.2"/>
    <row r="7527" x14ac:dyDescent="0.2"/>
    <row r="7528" x14ac:dyDescent="0.2"/>
    <row r="7529" x14ac:dyDescent="0.2"/>
    <row r="7530" x14ac:dyDescent="0.2"/>
    <row r="7531" x14ac:dyDescent="0.2"/>
    <row r="7532" x14ac:dyDescent="0.2"/>
    <row r="7533" x14ac:dyDescent="0.2"/>
    <row r="7534" x14ac:dyDescent="0.2"/>
    <row r="7535" x14ac:dyDescent="0.2"/>
    <row r="7536" x14ac:dyDescent="0.2"/>
    <row r="7537" x14ac:dyDescent="0.2"/>
    <row r="7538" x14ac:dyDescent="0.2"/>
    <row r="7539" x14ac:dyDescent="0.2"/>
    <row r="7540" x14ac:dyDescent="0.2"/>
    <row r="7541" x14ac:dyDescent="0.2"/>
    <row r="7542" x14ac:dyDescent="0.2"/>
    <row r="7543" x14ac:dyDescent="0.2"/>
    <row r="7544" x14ac:dyDescent="0.2"/>
    <row r="7545" x14ac:dyDescent="0.2"/>
    <row r="7546" x14ac:dyDescent="0.2"/>
    <row r="7547" x14ac:dyDescent="0.2"/>
    <row r="7548" x14ac:dyDescent="0.2"/>
    <row r="7549" x14ac:dyDescent="0.2"/>
    <row r="7550" x14ac:dyDescent="0.2"/>
    <row r="7551" x14ac:dyDescent="0.2"/>
    <row r="7552" x14ac:dyDescent="0.2"/>
    <row r="7553" x14ac:dyDescent="0.2"/>
    <row r="7554" x14ac:dyDescent="0.2"/>
    <row r="7555" x14ac:dyDescent="0.2"/>
    <row r="7556" x14ac:dyDescent="0.2"/>
    <row r="7557" x14ac:dyDescent="0.2"/>
    <row r="7558" x14ac:dyDescent="0.2"/>
    <row r="7559" x14ac:dyDescent="0.2"/>
    <row r="7560" x14ac:dyDescent="0.2"/>
    <row r="7561" x14ac:dyDescent="0.2"/>
    <row r="7562" x14ac:dyDescent="0.2"/>
    <row r="7563" x14ac:dyDescent="0.2"/>
    <row r="7564" x14ac:dyDescent="0.2"/>
    <row r="7565" x14ac:dyDescent="0.2"/>
    <row r="7566" x14ac:dyDescent="0.2"/>
    <row r="7567" x14ac:dyDescent="0.2"/>
    <row r="7568" x14ac:dyDescent="0.2"/>
    <row r="7569" x14ac:dyDescent="0.2"/>
    <row r="7570" x14ac:dyDescent="0.2"/>
    <row r="7571" x14ac:dyDescent="0.2"/>
    <row r="7572" x14ac:dyDescent="0.2"/>
    <row r="7573" x14ac:dyDescent="0.2"/>
    <row r="7574" x14ac:dyDescent="0.2"/>
    <row r="7575" x14ac:dyDescent="0.2"/>
    <row r="7576" x14ac:dyDescent="0.2"/>
    <row r="7577" x14ac:dyDescent="0.2"/>
    <row r="7578" x14ac:dyDescent="0.2"/>
    <row r="7579" x14ac:dyDescent="0.2"/>
    <row r="7580" x14ac:dyDescent="0.2"/>
    <row r="7581" x14ac:dyDescent="0.2"/>
    <row r="7582" x14ac:dyDescent="0.2"/>
    <row r="7583" x14ac:dyDescent="0.2"/>
    <row r="7584" x14ac:dyDescent="0.2"/>
    <row r="7585" x14ac:dyDescent="0.2"/>
    <row r="7586" x14ac:dyDescent="0.2"/>
    <row r="7587" x14ac:dyDescent="0.2"/>
    <row r="7588" x14ac:dyDescent="0.2"/>
    <row r="7589" x14ac:dyDescent="0.2"/>
    <row r="7590" x14ac:dyDescent="0.2"/>
    <row r="7591" x14ac:dyDescent="0.2"/>
    <row r="7592" x14ac:dyDescent="0.2"/>
    <row r="7593" x14ac:dyDescent="0.2"/>
    <row r="7594" x14ac:dyDescent="0.2"/>
    <row r="7595" x14ac:dyDescent="0.2"/>
    <row r="7596" x14ac:dyDescent="0.2"/>
    <row r="7597" x14ac:dyDescent="0.2"/>
    <row r="7598" x14ac:dyDescent="0.2"/>
    <row r="7599" x14ac:dyDescent="0.2"/>
    <row r="7600" x14ac:dyDescent="0.2"/>
    <row r="7601" x14ac:dyDescent="0.2"/>
    <row r="7602" x14ac:dyDescent="0.2"/>
    <row r="7603" x14ac:dyDescent="0.2"/>
    <row r="7604" x14ac:dyDescent="0.2"/>
    <row r="7605" x14ac:dyDescent="0.2"/>
    <row r="7606" x14ac:dyDescent="0.2"/>
    <row r="7607" x14ac:dyDescent="0.2"/>
    <row r="7608" x14ac:dyDescent="0.2"/>
    <row r="7609" x14ac:dyDescent="0.2"/>
    <row r="7610" x14ac:dyDescent="0.2"/>
    <row r="7611" x14ac:dyDescent="0.2"/>
    <row r="7612" x14ac:dyDescent="0.2"/>
    <row r="7613" x14ac:dyDescent="0.2"/>
    <row r="7614" x14ac:dyDescent="0.2"/>
    <row r="7615" x14ac:dyDescent="0.2"/>
    <row r="7616" x14ac:dyDescent="0.2"/>
    <row r="7617" x14ac:dyDescent="0.2"/>
    <row r="7618" x14ac:dyDescent="0.2"/>
    <row r="7619" x14ac:dyDescent="0.2"/>
    <row r="7620" x14ac:dyDescent="0.2"/>
    <row r="7621" x14ac:dyDescent="0.2"/>
    <row r="7622" x14ac:dyDescent="0.2"/>
    <row r="7623" x14ac:dyDescent="0.2"/>
    <row r="7624" x14ac:dyDescent="0.2"/>
    <row r="7625" x14ac:dyDescent="0.2"/>
    <row r="7626" x14ac:dyDescent="0.2"/>
    <row r="7627" x14ac:dyDescent="0.2"/>
    <row r="7628" x14ac:dyDescent="0.2"/>
    <row r="7629" x14ac:dyDescent="0.2"/>
    <row r="7630" x14ac:dyDescent="0.2"/>
    <row r="7631" x14ac:dyDescent="0.2"/>
    <row r="7632" x14ac:dyDescent="0.2"/>
    <row r="7633" x14ac:dyDescent="0.2"/>
    <row r="7634" x14ac:dyDescent="0.2"/>
    <row r="7635" x14ac:dyDescent="0.2"/>
    <row r="7636" x14ac:dyDescent="0.2"/>
    <row r="7637" x14ac:dyDescent="0.2"/>
    <row r="7638" x14ac:dyDescent="0.2"/>
    <row r="7639" x14ac:dyDescent="0.2"/>
    <row r="7640" x14ac:dyDescent="0.2"/>
    <row r="7641" x14ac:dyDescent="0.2"/>
    <row r="7642" x14ac:dyDescent="0.2"/>
    <row r="7643" x14ac:dyDescent="0.2"/>
    <row r="7644" x14ac:dyDescent="0.2"/>
    <row r="7645" x14ac:dyDescent="0.2"/>
    <row r="7646" x14ac:dyDescent="0.2"/>
    <row r="7647" x14ac:dyDescent="0.2"/>
    <row r="7648" x14ac:dyDescent="0.2"/>
    <row r="7649" x14ac:dyDescent="0.2"/>
    <row r="7650" x14ac:dyDescent="0.2"/>
    <row r="7651" x14ac:dyDescent="0.2"/>
    <row r="7652" x14ac:dyDescent="0.2"/>
    <row r="7653" x14ac:dyDescent="0.2"/>
    <row r="7654" x14ac:dyDescent="0.2"/>
    <row r="7655" x14ac:dyDescent="0.2"/>
    <row r="7656" x14ac:dyDescent="0.2"/>
    <row r="7657" x14ac:dyDescent="0.2"/>
    <row r="7658" x14ac:dyDescent="0.2"/>
    <row r="7659" x14ac:dyDescent="0.2"/>
    <row r="7660" x14ac:dyDescent="0.2"/>
    <row r="7661" x14ac:dyDescent="0.2"/>
    <row r="7662" x14ac:dyDescent="0.2"/>
    <row r="7663" x14ac:dyDescent="0.2"/>
    <row r="7664" x14ac:dyDescent="0.2"/>
    <row r="7665" x14ac:dyDescent="0.2"/>
    <row r="7666" x14ac:dyDescent="0.2"/>
    <row r="7667" x14ac:dyDescent="0.2"/>
    <row r="7668" x14ac:dyDescent="0.2"/>
    <row r="7669" x14ac:dyDescent="0.2"/>
    <row r="7670" x14ac:dyDescent="0.2"/>
    <row r="7671" x14ac:dyDescent="0.2"/>
    <row r="7672" x14ac:dyDescent="0.2"/>
    <row r="7673" x14ac:dyDescent="0.2"/>
    <row r="7674" x14ac:dyDescent="0.2"/>
    <row r="7675" x14ac:dyDescent="0.2"/>
    <row r="7676" x14ac:dyDescent="0.2"/>
    <row r="7677" x14ac:dyDescent="0.2"/>
    <row r="7678" x14ac:dyDescent="0.2"/>
    <row r="7679" x14ac:dyDescent="0.2"/>
    <row r="7680" x14ac:dyDescent="0.2"/>
    <row r="7681" x14ac:dyDescent="0.2"/>
    <row r="7682" x14ac:dyDescent="0.2"/>
    <row r="7683" x14ac:dyDescent="0.2"/>
    <row r="7684" x14ac:dyDescent="0.2"/>
    <row r="7685" x14ac:dyDescent="0.2"/>
    <row r="7686" x14ac:dyDescent="0.2"/>
    <row r="7687" x14ac:dyDescent="0.2"/>
    <row r="7688" x14ac:dyDescent="0.2"/>
    <row r="7689" x14ac:dyDescent="0.2"/>
    <row r="7690" x14ac:dyDescent="0.2"/>
    <row r="7691" x14ac:dyDescent="0.2"/>
    <row r="7692" x14ac:dyDescent="0.2"/>
    <row r="7693" x14ac:dyDescent="0.2"/>
    <row r="7694" x14ac:dyDescent="0.2"/>
    <row r="7695" x14ac:dyDescent="0.2"/>
    <row r="7696" x14ac:dyDescent="0.2"/>
    <row r="7697" x14ac:dyDescent="0.2"/>
    <row r="7698" x14ac:dyDescent="0.2"/>
    <row r="7699" x14ac:dyDescent="0.2"/>
    <row r="7700" x14ac:dyDescent="0.2"/>
    <row r="7701" x14ac:dyDescent="0.2"/>
    <row r="7702" x14ac:dyDescent="0.2"/>
    <row r="7703" x14ac:dyDescent="0.2"/>
    <row r="7704" x14ac:dyDescent="0.2"/>
    <row r="7705" x14ac:dyDescent="0.2"/>
    <row r="7706" x14ac:dyDescent="0.2"/>
    <row r="7707" x14ac:dyDescent="0.2"/>
    <row r="7708" x14ac:dyDescent="0.2"/>
    <row r="7709" x14ac:dyDescent="0.2"/>
    <row r="7710" x14ac:dyDescent="0.2"/>
    <row r="7711" x14ac:dyDescent="0.2"/>
    <row r="7712" x14ac:dyDescent="0.2"/>
    <row r="7713" x14ac:dyDescent="0.2"/>
    <row r="7714" x14ac:dyDescent="0.2"/>
    <row r="7715" x14ac:dyDescent="0.2"/>
    <row r="7716" x14ac:dyDescent="0.2"/>
    <row r="7717" x14ac:dyDescent="0.2"/>
    <row r="7718" x14ac:dyDescent="0.2"/>
    <row r="7719" x14ac:dyDescent="0.2"/>
    <row r="7720" x14ac:dyDescent="0.2"/>
    <row r="7721" x14ac:dyDescent="0.2"/>
    <row r="7722" x14ac:dyDescent="0.2"/>
    <row r="7723" x14ac:dyDescent="0.2"/>
    <row r="7724" x14ac:dyDescent="0.2"/>
    <row r="7725" x14ac:dyDescent="0.2"/>
    <row r="7726" x14ac:dyDescent="0.2"/>
    <row r="7727" x14ac:dyDescent="0.2"/>
    <row r="7728" x14ac:dyDescent="0.2"/>
    <row r="7729" x14ac:dyDescent="0.2"/>
    <row r="7730" x14ac:dyDescent="0.2"/>
    <row r="7731" x14ac:dyDescent="0.2"/>
    <row r="7732" x14ac:dyDescent="0.2"/>
    <row r="7733" x14ac:dyDescent="0.2"/>
    <row r="7734" x14ac:dyDescent="0.2"/>
    <row r="7735" x14ac:dyDescent="0.2"/>
    <row r="7736" x14ac:dyDescent="0.2"/>
    <row r="7737" x14ac:dyDescent="0.2"/>
    <row r="7738" x14ac:dyDescent="0.2"/>
    <row r="7739" x14ac:dyDescent="0.2"/>
    <row r="7740" x14ac:dyDescent="0.2"/>
    <row r="7741" x14ac:dyDescent="0.2"/>
    <row r="7742" x14ac:dyDescent="0.2"/>
    <row r="7743" x14ac:dyDescent="0.2"/>
    <row r="7744" x14ac:dyDescent="0.2"/>
    <row r="7745" x14ac:dyDescent="0.2"/>
    <row r="7746" x14ac:dyDescent="0.2"/>
    <row r="7747" x14ac:dyDescent="0.2"/>
    <row r="7748" x14ac:dyDescent="0.2"/>
    <row r="7749" x14ac:dyDescent="0.2"/>
    <row r="7750" x14ac:dyDescent="0.2"/>
    <row r="7751" x14ac:dyDescent="0.2"/>
    <row r="7752" x14ac:dyDescent="0.2"/>
    <row r="7753" x14ac:dyDescent="0.2"/>
    <row r="7754" x14ac:dyDescent="0.2"/>
    <row r="7755" x14ac:dyDescent="0.2"/>
    <row r="7756" x14ac:dyDescent="0.2"/>
    <row r="7757" x14ac:dyDescent="0.2"/>
    <row r="7758" x14ac:dyDescent="0.2"/>
    <row r="7759" x14ac:dyDescent="0.2"/>
    <row r="7760" x14ac:dyDescent="0.2"/>
    <row r="7761" x14ac:dyDescent="0.2"/>
    <row r="7762" x14ac:dyDescent="0.2"/>
    <row r="7763" x14ac:dyDescent="0.2"/>
    <row r="7764" x14ac:dyDescent="0.2"/>
    <row r="7765" x14ac:dyDescent="0.2"/>
    <row r="7766" x14ac:dyDescent="0.2"/>
    <row r="7767" x14ac:dyDescent="0.2"/>
    <row r="7768" x14ac:dyDescent="0.2"/>
    <row r="7769" x14ac:dyDescent="0.2"/>
    <row r="7770" x14ac:dyDescent="0.2"/>
    <row r="7771" x14ac:dyDescent="0.2"/>
    <row r="7772" x14ac:dyDescent="0.2"/>
    <row r="7773" x14ac:dyDescent="0.2"/>
    <row r="7774" x14ac:dyDescent="0.2"/>
    <row r="7775" x14ac:dyDescent="0.2"/>
    <row r="7776" x14ac:dyDescent="0.2"/>
    <row r="7777" x14ac:dyDescent="0.2"/>
    <row r="7778" x14ac:dyDescent="0.2"/>
    <row r="7779" x14ac:dyDescent="0.2"/>
    <row r="7780" x14ac:dyDescent="0.2"/>
    <row r="7781" x14ac:dyDescent="0.2"/>
    <row r="7782" x14ac:dyDescent="0.2"/>
    <row r="7783" x14ac:dyDescent="0.2"/>
    <row r="7784" x14ac:dyDescent="0.2"/>
    <row r="7785" x14ac:dyDescent="0.2"/>
    <row r="7786" x14ac:dyDescent="0.2"/>
    <row r="7787" x14ac:dyDescent="0.2"/>
    <row r="7788" x14ac:dyDescent="0.2"/>
    <row r="7789" x14ac:dyDescent="0.2"/>
    <row r="7790" x14ac:dyDescent="0.2"/>
    <row r="7791" x14ac:dyDescent="0.2"/>
    <row r="7792" x14ac:dyDescent="0.2"/>
    <row r="7793" x14ac:dyDescent="0.2"/>
    <row r="7794" x14ac:dyDescent="0.2"/>
    <row r="7795" x14ac:dyDescent="0.2"/>
    <row r="7796" x14ac:dyDescent="0.2"/>
    <row r="7797" x14ac:dyDescent="0.2"/>
    <row r="7798" x14ac:dyDescent="0.2"/>
    <row r="7799" x14ac:dyDescent="0.2"/>
    <row r="7800" x14ac:dyDescent="0.2"/>
    <row r="7801" x14ac:dyDescent="0.2"/>
    <row r="7802" x14ac:dyDescent="0.2"/>
    <row r="7803" x14ac:dyDescent="0.2"/>
    <row r="7804" x14ac:dyDescent="0.2"/>
    <row r="7805" x14ac:dyDescent="0.2"/>
    <row r="7806" x14ac:dyDescent="0.2"/>
    <row r="7807" x14ac:dyDescent="0.2"/>
    <row r="7808" x14ac:dyDescent="0.2"/>
    <row r="7809" x14ac:dyDescent="0.2"/>
    <row r="7810" x14ac:dyDescent="0.2"/>
    <row r="7811" x14ac:dyDescent="0.2"/>
    <row r="7812" x14ac:dyDescent="0.2"/>
    <row r="7813" x14ac:dyDescent="0.2"/>
    <row r="7814" x14ac:dyDescent="0.2"/>
    <row r="7815" x14ac:dyDescent="0.2"/>
    <row r="7816" x14ac:dyDescent="0.2"/>
    <row r="7817" x14ac:dyDescent="0.2"/>
    <row r="7818" x14ac:dyDescent="0.2"/>
    <row r="7819" x14ac:dyDescent="0.2"/>
    <row r="7820" x14ac:dyDescent="0.2"/>
    <row r="7821" x14ac:dyDescent="0.2"/>
    <row r="7822" x14ac:dyDescent="0.2"/>
    <row r="7823" x14ac:dyDescent="0.2"/>
    <row r="7824" x14ac:dyDescent="0.2"/>
    <row r="7825" x14ac:dyDescent="0.2"/>
    <row r="7826" x14ac:dyDescent="0.2"/>
    <row r="7827" x14ac:dyDescent="0.2"/>
    <row r="7828" x14ac:dyDescent="0.2"/>
    <row r="7829" x14ac:dyDescent="0.2"/>
    <row r="7830" x14ac:dyDescent="0.2"/>
    <row r="7831" x14ac:dyDescent="0.2"/>
    <row r="7832" x14ac:dyDescent="0.2"/>
    <row r="7833" x14ac:dyDescent="0.2"/>
    <row r="7834" x14ac:dyDescent="0.2"/>
    <row r="7835" x14ac:dyDescent="0.2"/>
    <row r="7836" x14ac:dyDescent="0.2"/>
    <row r="7837" x14ac:dyDescent="0.2"/>
    <row r="7838" x14ac:dyDescent="0.2"/>
    <row r="7839" x14ac:dyDescent="0.2"/>
    <row r="7840" x14ac:dyDescent="0.2"/>
    <row r="7841" x14ac:dyDescent="0.2"/>
    <row r="7842" x14ac:dyDescent="0.2"/>
    <row r="7843" x14ac:dyDescent="0.2"/>
    <row r="7844" x14ac:dyDescent="0.2"/>
    <row r="7845" x14ac:dyDescent="0.2"/>
    <row r="7846" x14ac:dyDescent="0.2"/>
    <row r="7847" x14ac:dyDescent="0.2"/>
    <row r="7848" x14ac:dyDescent="0.2"/>
    <row r="7849" x14ac:dyDescent="0.2"/>
    <row r="7850" x14ac:dyDescent="0.2"/>
    <row r="7851" x14ac:dyDescent="0.2"/>
    <row r="7852" x14ac:dyDescent="0.2"/>
    <row r="7853" x14ac:dyDescent="0.2"/>
    <row r="7854" x14ac:dyDescent="0.2"/>
    <row r="7855" x14ac:dyDescent="0.2"/>
    <row r="7856" x14ac:dyDescent="0.2"/>
    <row r="7857" x14ac:dyDescent="0.2"/>
    <row r="7858" x14ac:dyDescent="0.2"/>
    <row r="7859" x14ac:dyDescent="0.2"/>
    <row r="7860" x14ac:dyDescent="0.2"/>
    <row r="7861" x14ac:dyDescent="0.2"/>
    <row r="7862" x14ac:dyDescent="0.2"/>
    <row r="7863" x14ac:dyDescent="0.2"/>
    <row r="7864" x14ac:dyDescent="0.2"/>
    <row r="7865" x14ac:dyDescent="0.2"/>
    <row r="7866" x14ac:dyDescent="0.2"/>
    <row r="7867" x14ac:dyDescent="0.2"/>
    <row r="7868" x14ac:dyDescent="0.2"/>
    <row r="7869" x14ac:dyDescent="0.2"/>
    <row r="7870" x14ac:dyDescent="0.2"/>
    <row r="7871" x14ac:dyDescent="0.2"/>
    <row r="7872" x14ac:dyDescent="0.2"/>
    <row r="7873" x14ac:dyDescent="0.2"/>
    <row r="7874" x14ac:dyDescent="0.2"/>
    <row r="7875" x14ac:dyDescent="0.2"/>
    <row r="7876" x14ac:dyDescent="0.2"/>
    <row r="7877" x14ac:dyDescent="0.2"/>
    <row r="7878" x14ac:dyDescent="0.2"/>
    <row r="7879" x14ac:dyDescent="0.2"/>
    <row r="7880" x14ac:dyDescent="0.2"/>
    <row r="7881" x14ac:dyDescent="0.2"/>
    <row r="7882" x14ac:dyDescent="0.2"/>
    <row r="7883" x14ac:dyDescent="0.2"/>
    <row r="7884" x14ac:dyDescent="0.2"/>
    <row r="7885" x14ac:dyDescent="0.2"/>
    <row r="7886" x14ac:dyDescent="0.2"/>
    <row r="7887" x14ac:dyDescent="0.2"/>
    <row r="7888" x14ac:dyDescent="0.2"/>
    <row r="7889" x14ac:dyDescent="0.2"/>
    <row r="7890" x14ac:dyDescent="0.2"/>
    <row r="7891" x14ac:dyDescent="0.2"/>
    <row r="7892" x14ac:dyDescent="0.2"/>
    <row r="7893" x14ac:dyDescent="0.2"/>
    <row r="7894" x14ac:dyDescent="0.2"/>
    <row r="7895" x14ac:dyDescent="0.2"/>
    <row r="7896" x14ac:dyDescent="0.2"/>
    <row r="7897" x14ac:dyDescent="0.2"/>
    <row r="7898" x14ac:dyDescent="0.2"/>
    <row r="7899" x14ac:dyDescent="0.2"/>
    <row r="7900" x14ac:dyDescent="0.2"/>
    <row r="7901" x14ac:dyDescent="0.2"/>
    <row r="7902" x14ac:dyDescent="0.2"/>
    <row r="7903" x14ac:dyDescent="0.2"/>
    <row r="7904" x14ac:dyDescent="0.2"/>
    <row r="7905" x14ac:dyDescent="0.2"/>
    <row r="7906" x14ac:dyDescent="0.2"/>
    <row r="7907" x14ac:dyDescent="0.2"/>
    <row r="7908" x14ac:dyDescent="0.2"/>
    <row r="7909" x14ac:dyDescent="0.2"/>
    <row r="7910" x14ac:dyDescent="0.2"/>
    <row r="7911" x14ac:dyDescent="0.2"/>
    <row r="7912" x14ac:dyDescent="0.2"/>
    <row r="7913" x14ac:dyDescent="0.2"/>
    <row r="7914" x14ac:dyDescent="0.2"/>
    <row r="7915" x14ac:dyDescent="0.2"/>
    <row r="7916" x14ac:dyDescent="0.2"/>
    <row r="7917" x14ac:dyDescent="0.2"/>
    <row r="7918" x14ac:dyDescent="0.2"/>
    <row r="7919" x14ac:dyDescent="0.2"/>
    <row r="7920" x14ac:dyDescent="0.2"/>
    <row r="7921" x14ac:dyDescent="0.2"/>
    <row r="7922" x14ac:dyDescent="0.2"/>
    <row r="7923" x14ac:dyDescent="0.2"/>
    <row r="7924" x14ac:dyDescent="0.2"/>
    <row r="7925" x14ac:dyDescent="0.2"/>
    <row r="7926" x14ac:dyDescent="0.2"/>
    <row r="7927" x14ac:dyDescent="0.2"/>
    <row r="7928" x14ac:dyDescent="0.2"/>
    <row r="7929" x14ac:dyDescent="0.2"/>
    <row r="7930" x14ac:dyDescent="0.2"/>
    <row r="7931" x14ac:dyDescent="0.2"/>
    <row r="7932" x14ac:dyDescent="0.2"/>
    <row r="7933" x14ac:dyDescent="0.2"/>
    <row r="7934" x14ac:dyDescent="0.2"/>
    <row r="7935" x14ac:dyDescent="0.2"/>
    <row r="7936" x14ac:dyDescent="0.2"/>
    <row r="7937" x14ac:dyDescent="0.2"/>
    <row r="7938" x14ac:dyDescent="0.2"/>
    <row r="7939" x14ac:dyDescent="0.2"/>
    <row r="7940" x14ac:dyDescent="0.2"/>
    <row r="7941" x14ac:dyDescent="0.2"/>
    <row r="7942" x14ac:dyDescent="0.2"/>
    <row r="7943" x14ac:dyDescent="0.2"/>
    <row r="7944" x14ac:dyDescent="0.2"/>
    <row r="7945" x14ac:dyDescent="0.2"/>
    <row r="7946" x14ac:dyDescent="0.2"/>
    <row r="7947" x14ac:dyDescent="0.2"/>
    <row r="7948" x14ac:dyDescent="0.2"/>
    <row r="7949" x14ac:dyDescent="0.2"/>
    <row r="7950" x14ac:dyDescent="0.2"/>
    <row r="7951" x14ac:dyDescent="0.2"/>
    <row r="7952" x14ac:dyDescent="0.2"/>
    <row r="7953" x14ac:dyDescent="0.2"/>
    <row r="7954" x14ac:dyDescent="0.2"/>
    <row r="7955" x14ac:dyDescent="0.2"/>
    <row r="7956" x14ac:dyDescent="0.2"/>
    <row r="7957" x14ac:dyDescent="0.2"/>
    <row r="7958" x14ac:dyDescent="0.2"/>
    <row r="7959" x14ac:dyDescent="0.2"/>
    <row r="7960" x14ac:dyDescent="0.2"/>
    <row r="7961" x14ac:dyDescent="0.2"/>
    <row r="7962" x14ac:dyDescent="0.2"/>
    <row r="7963" x14ac:dyDescent="0.2"/>
    <row r="7964" x14ac:dyDescent="0.2"/>
    <row r="7965" x14ac:dyDescent="0.2"/>
    <row r="7966" x14ac:dyDescent="0.2"/>
    <row r="7967" x14ac:dyDescent="0.2"/>
    <row r="7968" x14ac:dyDescent="0.2"/>
    <row r="7969" x14ac:dyDescent="0.2"/>
    <row r="7970" x14ac:dyDescent="0.2"/>
    <row r="7971" x14ac:dyDescent="0.2"/>
    <row r="7972" x14ac:dyDescent="0.2"/>
    <row r="7973" x14ac:dyDescent="0.2"/>
    <row r="7974" x14ac:dyDescent="0.2"/>
    <row r="7975" x14ac:dyDescent="0.2"/>
    <row r="7976" x14ac:dyDescent="0.2"/>
    <row r="7977" x14ac:dyDescent="0.2"/>
    <row r="7978" x14ac:dyDescent="0.2"/>
    <row r="7979" x14ac:dyDescent="0.2"/>
    <row r="7980" x14ac:dyDescent="0.2"/>
    <row r="7981" x14ac:dyDescent="0.2"/>
    <row r="7982" x14ac:dyDescent="0.2"/>
    <row r="7983" x14ac:dyDescent="0.2"/>
    <row r="7984" x14ac:dyDescent="0.2"/>
    <row r="7985" x14ac:dyDescent="0.2"/>
    <row r="7986" x14ac:dyDescent="0.2"/>
    <row r="7987" x14ac:dyDescent="0.2"/>
    <row r="7988" x14ac:dyDescent="0.2"/>
    <row r="7989" x14ac:dyDescent="0.2"/>
    <row r="7990" x14ac:dyDescent="0.2"/>
    <row r="7991" x14ac:dyDescent="0.2"/>
    <row r="7992" x14ac:dyDescent="0.2"/>
    <row r="7993" x14ac:dyDescent="0.2"/>
    <row r="7994" x14ac:dyDescent="0.2"/>
    <row r="7995" x14ac:dyDescent="0.2"/>
    <row r="7996" x14ac:dyDescent="0.2"/>
    <row r="7997" x14ac:dyDescent="0.2"/>
    <row r="7998" x14ac:dyDescent="0.2"/>
    <row r="7999" x14ac:dyDescent="0.2"/>
    <row r="8000" x14ac:dyDescent="0.2"/>
    <row r="8001" x14ac:dyDescent="0.2"/>
    <row r="8002" x14ac:dyDescent="0.2"/>
    <row r="8003" x14ac:dyDescent="0.2"/>
    <row r="8004" x14ac:dyDescent="0.2"/>
    <row r="8005" x14ac:dyDescent="0.2"/>
    <row r="8006" x14ac:dyDescent="0.2"/>
    <row r="8007" x14ac:dyDescent="0.2"/>
    <row r="8008" x14ac:dyDescent="0.2"/>
    <row r="8009" x14ac:dyDescent="0.2"/>
    <row r="8010" x14ac:dyDescent="0.2"/>
    <row r="8011" x14ac:dyDescent="0.2"/>
    <row r="8012" x14ac:dyDescent="0.2"/>
    <row r="8013" x14ac:dyDescent="0.2"/>
    <row r="8014" x14ac:dyDescent="0.2"/>
    <row r="8015" x14ac:dyDescent="0.2"/>
    <row r="8016" x14ac:dyDescent="0.2"/>
    <row r="8017" x14ac:dyDescent="0.2"/>
    <row r="8018" x14ac:dyDescent="0.2"/>
    <row r="8019" x14ac:dyDescent="0.2"/>
    <row r="8020" x14ac:dyDescent="0.2"/>
    <row r="8021" x14ac:dyDescent="0.2"/>
    <row r="8022" x14ac:dyDescent="0.2"/>
    <row r="8023" x14ac:dyDescent="0.2"/>
    <row r="8024" x14ac:dyDescent="0.2"/>
    <row r="8025" x14ac:dyDescent="0.2"/>
    <row r="8026" x14ac:dyDescent="0.2"/>
    <row r="8027" x14ac:dyDescent="0.2"/>
    <row r="8028" x14ac:dyDescent="0.2"/>
    <row r="8029" x14ac:dyDescent="0.2"/>
    <row r="8030" x14ac:dyDescent="0.2"/>
    <row r="8031" x14ac:dyDescent="0.2"/>
    <row r="8032" x14ac:dyDescent="0.2"/>
    <row r="8033" x14ac:dyDescent="0.2"/>
    <row r="8034" x14ac:dyDescent="0.2"/>
    <row r="8035" x14ac:dyDescent="0.2"/>
    <row r="8036" x14ac:dyDescent="0.2"/>
    <row r="8037" x14ac:dyDescent="0.2"/>
    <row r="8038" x14ac:dyDescent="0.2"/>
    <row r="8039" x14ac:dyDescent="0.2"/>
    <row r="8040" x14ac:dyDescent="0.2"/>
    <row r="8041" x14ac:dyDescent="0.2"/>
    <row r="8042" x14ac:dyDescent="0.2"/>
    <row r="8043" x14ac:dyDescent="0.2"/>
    <row r="8044" x14ac:dyDescent="0.2"/>
    <row r="8045" x14ac:dyDescent="0.2"/>
    <row r="8046" x14ac:dyDescent="0.2"/>
    <row r="8047" x14ac:dyDescent="0.2"/>
    <row r="8048" x14ac:dyDescent="0.2"/>
    <row r="8049" x14ac:dyDescent="0.2"/>
    <row r="8050" x14ac:dyDescent="0.2"/>
    <row r="8051" x14ac:dyDescent="0.2"/>
    <row r="8052" x14ac:dyDescent="0.2"/>
    <row r="8053" x14ac:dyDescent="0.2"/>
    <row r="8054" x14ac:dyDescent="0.2"/>
    <row r="8055" x14ac:dyDescent="0.2"/>
    <row r="8056" x14ac:dyDescent="0.2"/>
    <row r="8057" x14ac:dyDescent="0.2"/>
    <row r="8058" x14ac:dyDescent="0.2"/>
    <row r="8059" x14ac:dyDescent="0.2"/>
    <row r="8060" x14ac:dyDescent="0.2"/>
    <row r="8061" x14ac:dyDescent="0.2"/>
    <row r="8062" x14ac:dyDescent="0.2"/>
    <row r="8063" x14ac:dyDescent="0.2"/>
    <row r="8064" x14ac:dyDescent="0.2"/>
    <row r="8065" x14ac:dyDescent="0.2"/>
    <row r="8066" x14ac:dyDescent="0.2"/>
    <row r="8067" x14ac:dyDescent="0.2"/>
    <row r="8068" x14ac:dyDescent="0.2"/>
    <row r="8069" x14ac:dyDescent="0.2"/>
    <row r="8070" x14ac:dyDescent="0.2"/>
    <row r="8071" x14ac:dyDescent="0.2"/>
    <row r="8072" x14ac:dyDescent="0.2"/>
    <row r="8073" x14ac:dyDescent="0.2"/>
    <row r="8074" x14ac:dyDescent="0.2"/>
    <row r="8075" x14ac:dyDescent="0.2"/>
    <row r="8076" x14ac:dyDescent="0.2"/>
    <row r="8077" x14ac:dyDescent="0.2"/>
    <row r="8078" x14ac:dyDescent="0.2"/>
    <row r="8079" x14ac:dyDescent="0.2"/>
    <row r="8080" x14ac:dyDescent="0.2"/>
    <row r="8081" x14ac:dyDescent="0.2"/>
    <row r="8082" x14ac:dyDescent="0.2"/>
    <row r="8083" x14ac:dyDescent="0.2"/>
    <row r="8084" x14ac:dyDescent="0.2"/>
    <row r="8085" x14ac:dyDescent="0.2"/>
    <row r="8086" x14ac:dyDescent="0.2"/>
    <row r="8087" x14ac:dyDescent="0.2"/>
    <row r="8088" x14ac:dyDescent="0.2"/>
    <row r="8089" x14ac:dyDescent="0.2"/>
    <row r="8090" x14ac:dyDescent="0.2"/>
    <row r="8091" x14ac:dyDescent="0.2"/>
    <row r="8092" x14ac:dyDescent="0.2"/>
    <row r="8093" x14ac:dyDescent="0.2"/>
    <row r="8094" x14ac:dyDescent="0.2"/>
    <row r="8095" x14ac:dyDescent="0.2"/>
    <row r="8096" x14ac:dyDescent="0.2"/>
    <row r="8097" x14ac:dyDescent="0.2"/>
    <row r="8098" x14ac:dyDescent="0.2"/>
    <row r="8099" x14ac:dyDescent="0.2"/>
    <row r="8100" x14ac:dyDescent="0.2"/>
    <row r="8101" x14ac:dyDescent="0.2"/>
    <row r="8102" x14ac:dyDescent="0.2"/>
    <row r="8103" x14ac:dyDescent="0.2"/>
    <row r="8104" x14ac:dyDescent="0.2"/>
    <row r="8105" x14ac:dyDescent="0.2"/>
    <row r="8106" x14ac:dyDescent="0.2"/>
    <row r="8107" x14ac:dyDescent="0.2"/>
    <row r="8108" x14ac:dyDescent="0.2"/>
    <row r="8109" x14ac:dyDescent="0.2"/>
    <row r="8110" x14ac:dyDescent="0.2"/>
    <row r="8111" x14ac:dyDescent="0.2"/>
    <row r="8112" x14ac:dyDescent="0.2"/>
    <row r="8113" x14ac:dyDescent="0.2"/>
    <row r="8114" x14ac:dyDescent="0.2"/>
    <row r="8115" x14ac:dyDescent="0.2"/>
    <row r="8116" x14ac:dyDescent="0.2"/>
    <row r="8117" x14ac:dyDescent="0.2"/>
    <row r="8118" x14ac:dyDescent="0.2"/>
    <row r="8119" x14ac:dyDescent="0.2"/>
    <row r="8120" x14ac:dyDescent="0.2"/>
    <row r="8121" x14ac:dyDescent="0.2"/>
    <row r="8122" x14ac:dyDescent="0.2"/>
    <row r="8123" x14ac:dyDescent="0.2"/>
    <row r="8124" x14ac:dyDescent="0.2"/>
    <row r="8125" x14ac:dyDescent="0.2"/>
    <row r="8126" x14ac:dyDescent="0.2"/>
    <row r="8127" x14ac:dyDescent="0.2"/>
    <row r="8128" x14ac:dyDescent="0.2"/>
    <row r="8129" x14ac:dyDescent="0.2"/>
    <row r="8130" x14ac:dyDescent="0.2"/>
    <row r="8131" x14ac:dyDescent="0.2"/>
    <row r="8132" x14ac:dyDescent="0.2"/>
    <row r="8133" x14ac:dyDescent="0.2"/>
    <row r="8134" x14ac:dyDescent="0.2"/>
    <row r="8135" x14ac:dyDescent="0.2"/>
    <row r="8136" x14ac:dyDescent="0.2"/>
    <row r="8137" x14ac:dyDescent="0.2"/>
    <row r="8138" x14ac:dyDescent="0.2"/>
    <row r="8139" x14ac:dyDescent="0.2"/>
    <row r="8140" x14ac:dyDescent="0.2"/>
    <row r="8141" x14ac:dyDescent="0.2"/>
    <row r="8142" x14ac:dyDescent="0.2"/>
    <row r="8143" x14ac:dyDescent="0.2"/>
    <row r="8144" x14ac:dyDescent="0.2"/>
    <row r="8145" x14ac:dyDescent="0.2"/>
    <row r="8146" x14ac:dyDescent="0.2"/>
    <row r="8147" x14ac:dyDescent="0.2"/>
    <row r="8148" x14ac:dyDescent="0.2"/>
    <row r="8149" x14ac:dyDescent="0.2"/>
    <row r="8150" x14ac:dyDescent="0.2"/>
    <row r="8151" x14ac:dyDescent="0.2"/>
    <row r="8152" x14ac:dyDescent="0.2"/>
    <row r="8153" x14ac:dyDescent="0.2"/>
    <row r="8154" x14ac:dyDescent="0.2"/>
    <row r="8155" x14ac:dyDescent="0.2"/>
    <row r="8156" x14ac:dyDescent="0.2"/>
    <row r="8157" x14ac:dyDescent="0.2"/>
    <row r="8158" x14ac:dyDescent="0.2"/>
    <row r="8159" x14ac:dyDescent="0.2"/>
    <row r="8160" x14ac:dyDescent="0.2"/>
    <row r="8161" x14ac:dyDescent="0.2"/>
    <row r="8162" x14ac:dyDescent="0.2"/>
    <row r="8163" x14ac:dyDescent="0.2"/>
    <row r="8164" x14ac:dyDescent="0.2"/>
    <row r="8165" x14ac:dyDescent="0.2"/>
    <row r="8166" x14ac:dyDescent="0.2"/>
    <row r="8167" x14ac:dyDescent="0.2"/>
    <row r="8168" x14ac:dyDescent="0.2"/>
    <row r="8169" x14ac:dyDescent="0.2"/>
    <row r="8170" x14ac:dyDescent="0.2"/>
    <row r="8171" x14ac:dyDescent="0.2"/>
    <row r="8172" x14ac:dyDescent="0.2"/>
    <row r="8173" x14ac:dyDescent="0.2"/>
    <row r="8174" x14ac:dyDescent="0.2"/>
    <row r="8175" x14ac:dyDescent="0.2"/>
    <row r="8176" x14ac:dyDescent="0.2"/>
    <row r="8177" x14ac:dyDescent="0.2"/>
    <row r="8178" x14ac:dyDescent="0.2"/>
    <row r="8179" x14ac:dyDescent="0.2"/>
    <row r="8180" x14ac:dyDescent="0.2"/>
    <row r="8181" x14ac:dyDescent="0.2"/>
    <row r="8182" x14ac:dyDescent="0.2"/>
    <row r="8183" x14ac:dyDescent="0.2"/>
    <row r="8184" x14ac:dyDescent="0.2"/>
    <row r="8185" x14ac:dyDescent="0.2"/>
    <row r="8186" x14ac:dyDescent="0.2"/>
    <row r="8187" x14ac:dyDescent="0.2"/>
    <row r="8188" x14ac:dyDescent="0.2"/>
    <row r="8189" x14ac:dyDescent="0.2"/>
    <row r="8190" x14ac:dyDescent="0.2"/>
    <row r="8191" x14ac:dyDescent="0.2"/>
    <row r="8192" x14ac:dyDescent="0.2"/>
    <row r="8193" x14ac:dyDescent="0.2"/>
    <row r="8194" x14ac:dyDescent="0.2"/>
    <row r="8195" x14ac:dyDescent="0.2"/>
    <row r="8196" x14ac:dyDescent="0.2"/>
    <row r="8197" x14ac:dyDescent="0.2"/>
    <row r="8198" x14ac:dyDescent="0.2"/>
    <row r="8199" x14ac:dyDescent="0.2"/>
    <row r="8200" x14ac:dyDescent="0.2"/>
    <row r="8201" x14ac:dyDescent="0.2"/>
    <row r="8202" x14ac:dyDescent="0.2"/>
    <row r="8203" x14ac:dyDescent="0.2"/>
    <row r="8204" x14ac:dyDescent="0.2"/>
    <row r="8205" x14ac:dyDescent="0.2"/>
    <row r="8206" x14ac:dyDescent="0.2"/>
    <row r="8207" x14ac:dyDescent="0.2"/>
    <row r="8208" x14ac:dyDescent="0.2"/>
    <row r="8209" x14ac:dyDescent="0.2"/>
    <row r="8210" x14ac:dyDescent="0.2"/>
    <row r="8211" x14ac:dyDescent="0.2"/>
    <row r="8212" x14ac:dyDescent="0.2"/>
    <row r="8213" x14ac:dyDescent="0.2"/>
    <row r="8214" x14ac:dyDescent="0.2"/>
    <row r="8215" x14ac:dyDescent="0.2"/>
    <row r="8216" x14ac:dyDescent="0.2"/>
    <row r="8217" x14ac:dyDescent="0.2"/>
    <row r="8218" x14ac:dyDescent="0.2"/>
    <row r="8219" x14ac:dyDescent="0.2"/>
    <row r="8220" x14ac:dyDescent="0.2"/>
    <row r="8221" x14ac:dyDescent="0.2"/>
    <row r="8222" x14ac:dyDescent="0.2"/>
    <row r="8223" x14ac:dyDescent="0.2"/>
    <row r="8224" x14ac:dyDescent="0.2"/>
    <row r="8225" x14ac:dyDescent="0.2"/>
    <row r="8226" x14ac:dyDescent="0.2"/>
    <row r="8227" x14ac:dyDescent="0.2"/>
    <row r="8228" x14ac:dyDescent="0.2"/>
    <row r="8229" x14ac:dyDescent="0.2"/>
    <row r="8230" x14ac:dyDescent="0.2"/>
    <row r="8231" x14ac:dyDescent="0.2"/>
    <row r="8232" x14ac:dyDescent="0.2"/>
    <row r="8233" x14ac:dyDescent="0.2"/>
    <row r="8234" x14ac:dyDescent="0.2"/>
    <row r="8235" x14ac:dyDescent="0.2"/>
    <row r="8236" x14ac:dyDescent="0.2"/>
    <row r="8237" x14ac:dyDescent="0.2"/>
    <row r="8238" x14ac:dyDescent="0.2"/>
    <row r="8239" x14ac:dyDescent="0.2"/>
    <row r="8240" x14ac:dyDescent="0.2"/>
    <row r="8241" x14ac:dyDescent="0.2"/>
    <row r="8242" x14ac:dyDescent="0.2"/>
    <row r="8243" x14ac:dyDescent="0.2"/>
    <row r="8244" x14ac:dyDescent="0.2"/>
    <row r="8245" x14ac:dyDescent="0.2"/>
    <row r="8246" x14ac:dyDescent="0.2"/>
    <row r="8247" x14ac:dyDescent="0.2"/>
    <row r="8248" x14ac:dyDescent="0.2"/>
    <row r="8249" x14ac:dyDescent="0.2"/>
    <row r="8250" x14ac:dyDescent="0.2"/>
    <row r="8251" x14ac:dyDescent="0.2"/>
    <row r="8252" x14ac:dyDescent="0.2"/>
    <row r="8253" x14ac:dyDescent="0.2"/>
    <row r="8254" x14ac:dyDescent="0.2"/>
    <row r="8255" x14ac:dyDescent="0.2"/>
    <row r="8256" x14ac:dyDescent="0.2"/>
    <row r="8257" x14ac:dyDescent="0.2"/>
    <row r="8258" x14ac:dyDescent="0.2"/>
    <row r="8259" x14ac:dyDescent="0.2"/>
    <row r="8260" x14ac:dyDescent="0.2"/>
    <row r="8261" x14ac:dyDescent="0.2"/>
    <row r="8262" x14ac:dyDescent="0.2"/>
    <row r="8263" x14ac:dyDescent="0.2"/>
    <row r="8264" x14ac:dyDescent="0.2"/>
    <row r="8265" x14ac:dyDescent="0.2"/>
    <row r="8266" x14ac:dyDescent="0.2"/>
    <row r="8267" x14ac:dyDescent="0.2"/>
    <row r="8268" x14ac:dyDescent="0.2"/>
    <row r="8269" x14ac:dyDescent="0.2"/>
    <row r="8270" x14ac:dyDescent="0.2"/>
    <row r="8271" x14ac:dyDescent="0.2"/>
    <row r="8272" x14ac:dyDescent="0.2"/>
    <row r="8273" x14ac:dyDescent="0.2"/>
    <row r="8274" x14ac:dyDescent="0.2"/>
    <row r="8275" x14ac:dyDescent="0.2"/>
    <row r="8276" x14ac:dyDescent="0.2"/>
    <row r="8277" x14ac:dyDescent="0.2"/>
    <row r="8278" x14ac:dyDescent="0.2"/>
    <row r="8279" x14ac:dyDescent="0.2"/>
    <row r="8280" x14ac:dyDescent="0.2"/>
    <row r="8281" x14ac:dyDescent="0.2"/>
    <row r="8282" x14ac:dyDescent="0.2"/>
    <row r="8283" x14ac:dyDescent="0.2"/>
    <row r="8284" x14ac:dyDescent="0.2"/>
    <row r="8285" x14ac:dyDescent="0.2"/>
    <row r="8286" x14ac:dyDescent="0.2"/>
    <row r="8287" x14ac:dyDescent="0.2"/>
    <row r="8288" x14ac:dyDescent="0.2"/>
    <row r="8289" x14ac:dyDescent="0.2"/>
    <row r="8290" x14ac:dyDescent="0.2"/>
    <row r="8291" x14ac:dyDescent="0.2"/>
    <row r="8292" x14ac:dyDescent="0.2"/>
    <row r="8293" x14ac:dyDescent="0.2"/>
    <row r="8294" x14ac:dyDescent="0.2"/>
    <row r="8295" x14ac:dyDescent="0.2"/>
    <row r="8296" x14ac:dyDescent="0.2"/>
    <row r="8297" x14ac:dyDescent="0.2"/>
    <row r="8298" x14ac:dyDescent="0.2"/>
    <row r="8299" x14ac:dyDescent="0.2"/>
    <row r="8300" x14ac:dyDescent="0.2"/>
    <row r="8301" x14ac:dyDescent="0.2"/>
    <row r="8302" x14ac:dyDescent="0.2"/>
    <row r="8303" x14ac:dyDescent="0.2"/>
    <row r="8304" x14ac:dyDescent="0.2"/>
    <row r="8305" x14ac:dyDescent="0.2"/>
    <row r="8306" x14ac:dyDescent="0.2"/>
    <row r="8307" x14ac:dyDescent="0.2"/>
    <row r="8308" x14ac:dyDescent="0.2"/>
    <row r="8309" x14ac:dyDescent="0.2"/>
    <row r="8310" x14ac:dyDescent="0.2"/>
    <row r="8311" x14ac:dyDescent="0.2"/>
    <row r="8312" x14ac:dyDescent="0.2"/>
    <row r="8313" x14ac:dyDescent="0.2"/>
    <row r="8314" x14ac:dyDescent="0.2"/>
    <row r="8315" x14ac:dyDescent="0.2"/>
    <row r="8316" x14ac:dyDescent="0.2"/>
    <row r="8317" x14ac:dyDescent="0.2"/>
    <row r="8318" x14ac:dyDescent="0.2"/>
    <row r="8319" x14ac:dyDescent="0.2"/>
    <row r="8320" x14ac:dyDescent="0.2"/>
    <row r="8321" x14ac:dyDescent="0.2"/>
    <row r="8322" x14ac:dyDescent="0.2"/>
    <row r="8323" x14ac:dyDescent="0.2"/>
    <row r="8324" x14ac:dyDescent="0.2"/>
    <row r="8325" x14ac:dyDescent="0.2"/>
    <row r="8326" x14ac:dyDescent="0.2"/>
    <row r="8327" x14ac:dyDescent="0.2"/>
    <row r="8328" x14ac:dyDescent="0.2"/>
    <row r="8329" x14ac:dyDescent="0.2"/>
    <row r="8330" x14ac:dyDescent="0.2"/>
    <row r="8331" x14ac:dyDescent="0.2"/>
    <row r="8332" x14ac:dyDescent="0.2"/>
    <row r="8333" x14ac:dyDescent="0.2"/>
    <row r="8334" x14ac:dyDescent="0.2"/>
    <row r="8335" x14ac:dyDescent="0.2"/>
    <row r="8336" x14ac:dyDescent="0.2"/>
    <row r="8337" x14ac:dyDescent="0.2"/>
    <row r="8338" x14ac:dyDescent="0.2"/>
    <row r="8339" x14ac:dyDescent="0.2"/>
    <row r="8340" x14ac:dyDescent="0.2"/>
    <row r="8341" x14ac:dyDescent="0.2"/>
    <row r="8342" x14ac:dyDescent="0.2"/>
    <row r="8343" x14ac:dyDescent="0.2"/>
    <row r="8344" x14ac:dyDescent="0.2"/>
    <row r="8345" x14ac:dyDescent="0.2"/>
    <row r="8346" x14ac:dyDescent="0.2"/>
    <row r="8347" x14ac:dyDescent="0.2"/>
    <row r="8348" x14ac:dyDescent="0.2"/>
    <row r="8349" x14ac:dyDescent="0.2"/>
    <row r="8350" x14ac:dyDescent="0.2"/>
    <row r="8351" x14ac:dyDescent="0.2"/>
    <row r="8352" x14ac:dyDescent="0.2"/>
    <row r="8353" x14ac:dyDescent="0.2"/>
    <row r="8354" x14ac:dyDescent="0.2"/>
    <row r="8355" x14ac:dyDescent="0.2"/>
    <row r="8356" x14ac:dyDescent="0.2"/>
    <row r="8357" x14ac:dyDescent="0.2"/>
    <row r="8358" x14ac:dyDescent="0.2"/>
    <row r="8359" x14ac:dyDescent="0.2"/>
    <row r="8360" x14ac:dyDescent="0.2"/>
    <row r="8361" x14ac:dyDescent="0.2"/>
    <row r="8362" x14ac:dyDescent="0.2"/>
    <row r="8363" x14ac:dyDescent="0.2"/>
    <row r="8364" x14ac:dyDescent="0.2"/>
    <row r="8365" x14ac:dyDescent="0.2"/>
    <row r="8366" x14ac:dyDescent="0.2"/>
    <row r="8367" x14ac:dyDescent="0.2"/>
    <row r="8368" x14ac:dyDescent="0.2"/>
    <row r="8369" x14ac:dyDescent="0.2"/>
    <row r="8370" x14ac:dyDescent="0.2"/>
    <row r="8371" x14ac:dyDescent="0.2"/>
    <row r="8372" x14ac:dyDescent="0.2"/>
    <row r="8373" x14ac:dyDescent="0.2"/>
    <row r="8374" x14ac:dyDescent="0.2"/>
    <row r="8375" x14ac:dyDescent="0.2"/>
    <row r="8376" x14ac:dyDescent="0.2"/>
    <row r="8377" x14ac:dyDescent="0.2"/>
    <row r="8378" x14ac:dyDescent="0.2"/>
    <row r="8379" x14ac:dyDescent="0.2"/>
    <row r="8380" x14ac:dyDescent="0.2"/>
    <row r="8381" x14ac:dyDescent="0.2"/>
    <row r="8382" x14ac:dyDescent="0.2"/>
    <row r="8383" x14ac:dyDescent="0.2"/>
    <row r="8384" x14ac:dyDescent="0.2"/>
    <row r="8385" x14ac:dyDescent="0.2"/>
    <row r="8386" x14ac:dyDescent="0.2"/>
    <row r="8387" x14ac:dyDescent="0.2"/>
    <row r="8388" x14ac:dyDescent="0.2"/>
    <row r="8389" x14ac:dyDescent="0.2"/>
    <row r="8390" x14ac:dyDescent="0.2"/>
    <row r="8391" x14ac:dyDescent="0.2"/>
    <row r="8392" x14ac:dyDescent="0.2"/>
    <row r="8393" x14ac:dyDescent="0.2"/>
    <row r="8394" x14ac:dyDescent="0.2"/>
    <row r="8395" x14ac:dyDescent="0.2"/>
    <row r="8396" x14ac:dyDescent="0.2"/>
    <row r="8397" x14ac:dyDescent="0.2"/>
    <row r="8398" x14ac:dyDescent="0.2"/>
    <row r="8399" x14ac:dyDescent="0.2"/>
    <row r="8400" x14ac:dyDescent="0.2"/>
    <row r="8401" x14ac:dyDescent="0.2"/>
    <row r="8402" x14ac:dyDescent="0.2"/>
    <row r="8403" x14ac:dyDescent="0.2"/>
    <row r="8404" x14ac:dyDescent="0.2"/>
    <row r="8405" x14ac:dyDescent="0.2"/>
    <row r="8406" x14ac:dyDescent="0.2"/>
    <row r="8407" x14ac:dyDescent="0.2"/>
    <row r="8408" x14ac:dyDescent="0.2"/>
    <row r="8409" x14ac:dyDescent="0.2"/>
    <row r="8410" x14ac:dyDescent="0.2"/>
    <row r="8411" x14ac:dyDescent="0.2"/>
    <row r="8412" x14ac:dyDescent="0.2"/>
    <row r="8413" x14ac:dyDescent="0.2"/>
    <row r="8414" x14ac:dyDescent="0.2"/>
    <row r="8415" x14ac:dyDescent="0.2"/>
    <row r="8416" x14ac:dyDescent="0.2"/>
    <row r="8417" x14ac:dyDescent="0.2"/>
    <row r="8418" x14ac:dyDescent="0.2"/>
    <row r="8419" x14ac:dyDescent="0.2"/>
    <row r="8420" x14ac:dyDescent="0.2"/>
    <row r="8421" x14ac:dyDescent="0.2"/>
    <row r="8422" x14ac:dyDescent="0.2"/>
    <row r="8423" x14ac:dyDescent="0.2"/>
    <row r="8424" x14ac:dyDescent="0.2"/>
    <row r="8425" x14ac:dyDescent="0.2"/>
    <row r="8426" x14ac:dyDescent="0.2"/>
    <row r="8427" x14ac:dyDescent="0.2"/>
    <row r="8428" x14ac:dyDescent="0.2"/>
    <row r="8429" x14ac:dyDescent="0.2"/>
    <row r="8430" x14ac:dyDescent="0.2"/>
    <row r="8431" x14ac:dyDescent="0.2"/>
    <row r="8432" x14ac:dyDescent="0.2"/>
    <row r="8433" x14ac:dyDescent="0.2"/>
    <row r="8434" x14ac:dyDescent="0.2"/>
    <row r="8435" x14ac:dyDescent="0.2"/>
    <row r="8436" x14ac:dyDescent="0.2"/>
    <row r="8437" x14ac:dyDescent="0.2"/>
    <row r="8438" x14ac:dyDescent="0.2"/>
    <row r="8439" x14ac:dyDescent="0.2"/>
    <row r="8440" x14ac:dyDescent="0.2"/>
    <row r="8441" x14ac:dyDescent="0.2"/>
    <row r="8442" x14ac:dyDescent="0.2"/>
    <row r="8443" x14ac:dyDescent="0.2"/>
    <row r="8444" x14ac:dyDescent="0.2"/>
    <row r="8445" x14ac:dyDescent="0.2"/>
    <row r="8446" x14ac:dyDescent="0.2"/>
    <row r="8447" x14ac:dyDescent="0.2"/>
    <row r="8448" x14ac:dyDescent="0.2"/>
    <row r="8449" x14ac:dyDescent="0.2"/>
    <row r="8450" x14ac:dyDescent="0.2"/>
    <row r="8451" x14ac:dyDescent="0.2"/>
    <row r="8452" x14ac:dyDescent="0.2"/>
    <row r="8453" x14ac:dyDescent="0.2"/>
    <row r="8454" x14ac:dyDescent="0.2"/>
    <row r="8455" x14ac:dyDescent="0.2"/>
    <row r="8456" x14ac:dyDescent="0.2"/>
    <row r="8457" x14ac:dyDescent="0.2"/>
    <row r="8458" x14ac:dyDescent="0.2"/>
    <row r="8459" x14ac:dyDescent="0.2"/>
    <row r="8460" x14ac:dyDescent="0.2"/>
    <row r="8461" x14ac:dyDescent="0.2"/>
    <row r="8462" x14ac:dyDescent="0.2"/>
    <row r="8463" x14ac:dyDescent="0.2"/>
    <row r="8464" x14ac:dyDescent="0.2"/>
    <row r="8465" x14ac:dyDescent="0.2"/>
    <row r="8466" x14ac:dyDescent="0.2"/>
    <row r="8467" x14ac:dyDescent="0.2"/>
    <row r="8468" x14ac:dyDescent="0.2"/>
    <row r="8469" x14ac:dyDescent="0.2"/>
    <row r="8470" x14ac:dyDescent="0.2"/>
    <row r="8471" x14ac:dyDescent="0.2"/>
    <row r="8472" x14ac:dyDescent="0.2"/>
    <row r="8473" x14ac:dyDescent="0.2"/>
    <row r="8474" x14ac:dyDescent="0.2"/>
    <row r="8475" x14ac:dyDescent="0.2"/>
    <row r="8476" x14ac:dyDescent="0.2"/>
    <row r="8477" x14ac:dyDescent="0.2"/>
    <row r="8478" x14ac:dyDescent="0.2"/>
    <row r="8479" x14ac:dyDescent="0.2"/>
    <row r="8480" x14ac:dyDescent="0.2"/>
    <row r="8481" x14ac:dyDescent="0.2"/>
    <row r="8482" x14ac:dyDescent="0.2"/>
    <row r="8483" x14ac:dyDescent="0.2"/>
    <row r="8484" x14ac:dyDescent="0.2"/>
    <row r="8485" x14ac:dyDescent="0.2"/>
    <row r="8486" x14ac:dyDescent="0.2"/>
    <row r="8487" x14ac:dyDescent="0.2"/>
    <row r="8488" x14ac:dyDescent="0.2"/>
    <row r="8489" x14ac:dyDescent="0.2"/>
    <row r="8490" x14ac:dyDescent="0.2"/>
    <row r="8491" x14ac:dyDescent="0.2"/>
    <row r="8492" x14ac:dyDescent="0.2"/>
    <row r="8493" x14ac:dyDescent="0.2"/>
    <row r="8494" x14ac:dyDescent="0.2"/>
    <row r="8495" x14ac:dyDescent="0.2"/>
    <row r="8496" x14ac:dyDescent="0.2"/>
    <row r="8497" x14ac:dyDescent="0.2"/>
    <row r="8498" x14ac:dyDescent="0.2"/>
    <row r="8499" x14ac:dyDescent="0.2"/>
    <row r="8500" x14ac:dyDescent="0.2"/>
    <row r="8501" x14ac:dyDescent="0.2"/>
    <row r="8502" x14ac:dyDescent="0.2"/>
    <row r="8503" x14ac:dyDescent="0.2"/>
    <row r="8504" x14ac:dyDescent="0.2"/>
    <row r="8505" x14ac:dyDescent="0.2"/>
    <row r="8506" x14ac:dyDescent="0.2"/>
    <row r="8507" x14ac:dyDescent="0.2"/>
    <row r="8508" x14ac:dyDescent="0.2"/>
    <row r="8509" x14ac:dyDescent="0.2"/>
    <row r="8510" x14ac:dyDescent="0.2"/>
    <row r="8511" x14ac:dyDescent="0.2"/>
    <row r="8512" x14ac:dyDescent="0.2"/>
    <row r="8513" x14ac:dyDescent="0.2"/>
    <row r="8514" x14ac:dyDescent="0.2"/>
    <row r="8515" x14ac:dyDescent="0.2"/>
    <row r="8516" x14ac:dyDescent="0.2"/>
    <row r="8517" x14ac:dyDescent="0.2"/>
    <row r="8518" x14ac:dyDescent="0.2"/>
    <row r="8519" x14ac:dyDescent="0.2"/>
    <row r="8520" x14ac:dyDescent="0.2"/>
    <row r="8521" x14ac:dyDescent="0.2"/>
    <row r="8522" x14ac:dyDescent="0.2"/>
    <row r="8523" x14ac:dyDescent="0.2"/>
    <row r="8524" x14ac:dyDescent="0.2"/>
    <row r="8525" x14ac:dyDescent="0.2"/>
    <row r="8526" x14ac:dyDescent="0.2"/>
    <row r="8527" x14ac:dyDescent="0.2"/>
    <row r="8528" x14ac:dyDescent="0.2"/>
    <row r="8529" x14ac:dyDescent="0.2"/>
    <row r="8530" x14ac:dyDescent="0.2"/>
    <row r="8531" x14ac:dyDescent="0.2"/>
    <row r="8532" x14ac:dyDescent="0.2"/>
    <row r="8533" x14ac:dyDescent="0.2"/>
    <row r="8534" x14ac:dyDescent="0.2"/>
    <row r="8535" x14ac:dyDescent="0.2"/>
    <row r="8536" x14ac:dyDescent="0.2"/>
    <row r="8537" x14ac:dyDescent="0.2"/>
    <row r="8538" x14ac:dyDescent="0.2"/>
    <row r="8539" x14ac:dyDescent="0.2"/>
    <row r="8540" x14ac:dyDescent="0.2"/>
    <row r="8541" x14ac:dyDescent="0.2"/>
    <row r="8542" x14ac:dyDescent="0.2"/>
    <row r="8543" x14ac:dyDescent="0.2"/>
    <row r="8544" x14ac:dyDescent="0.2"/>
    <row r="8545" x14ac:dyDescent="0.2"/>
    <row r="8546" x14ac:dyDescent="0.2"/>
    <row r="8547" x14ac:dyDescent="0.2"/>
    <row r="8548" x14ac:dyDescent="0.2"/>
    <row r="8549" x14ac:dyDescent="0.2"/>
    <row r="8550" x14ac:dyDescent="0.2"/>
    <row r="8551" x14ac:dyDescent="0.2"/>
    <row r="8552" x14ac:dyDescent="0.2"/>
    <row r="8553" x14ac:dyDescent="0.2"/>
    <row r="8554" x14ac:dyDescent="0.2"/>
    <row r="8555" x14ac:dyDescent="0.2"/>
    <row r="8556" x14ac:dyDescent="0.2"/>
    <row r="8557" x14ac:dyDescent="0.2"/>
    <row r="8558" x14ac:dyDescent="0.2"/>
    <row r="8559" x14ac:dyDescent="0.2"/>
    <row r="8560" x14ac:dyDescent="0.2"/>
    <row r="8561" x14ac:dyDescent="0.2"/>
    <row r="8562" x14ac:dyDescent="0.2"/>
    <row r="8563" x14ac:dyDescent="0.2"/>
    <row r="8564" x14ac:dyDescent="0.2"/>
    <row r="8565" x14ac:dyDescent="0.2"/>
    <row r="8566" x14ac:dyDescent="0.2"/>
    <row r="8567" x14ac:dyDescent="0.2"/>
    <row r="8568" x14ac:dyDescent="0.2"/>
    <row r="8569" x14ac:dyDescent="0.2"/>
    <row r="8570" x14ac:dyDescent="0.2"/>
    <row r="8571" x14ac:dyDescent="0.2"/>
    <row r="8572" x14ac:dyDescent="0.2"/>
    <row r="8573" x14ac:dyDescent="0.2"/>
    <row r="8574" x14ac:dyDescent="0.2"/>
    <row r="8575" x14ac:dyDescent="0.2"/>
    <row r="8576" x14ac:dyDescent="0.2"/>
    <row r="8577" x14ac:dyDescent="0.2"/>
    <row r="8578" x14ac:dyDescent="0.2"/>
    <row r="8579" x14ac:dyDescent="0.2"/>
    <row r="8580" x14ac:dyDescent="0.2"/>
    <row r="8581" x14ac:dyDescent="0.2"/>
    <row r="8582" x14ac:dyDescent="0.2"/>
    <row r="8583" x14ac:dyDescent="0.2"/>
    <row r="8584" x14ac:dyDescent="0.2"/>
    <row r="8585" x14ac:dyDescent="0.2"/>
    <row r="8586" x14ac:dyDescent="0.2"/>
    <row r="8587" x14ac:dyDescent="0.2"/>
    <row r="8588" x14ac:dyDescent="0.2"/>
    <row r="8589" x14ac:dyDescent="0.2"/>
    <row r="8590" x14ac:dyDescent="0.2"/>
    <row r="8591" x14ac:dyDescent="0.2"/>
    <row r="8592" x14ac:dyDescent="0.2"/>
    <row r="8593" x14ac:dyDescent="0.2"/>
    <row r="8594" x14ac:dyDescent="0.2"/>
    <row r="8595" x14ac:dyDescent="0.2"/>
    <row r="8596" x14ac:dyDescent="0.2"/>
    <row r="8597" x14ac:dyDescent="0.2"/>
    <row r="8598" x14ac:dyDescent="0.2"/>
    <row r="8599" x14ac:dyDescent="0.2"/>
    <row r="8600" x14ac:dyDescent="0.2"/>
    <row r="8601" x14ac:dyDescent="0.2"/>
    <row r="8602" x14ac:dyDescent="0.2"/>
    <row r="8603" x14ac:dyDescent="0.2"/>
    <row r="8604" x14ac:dyDescent="0.2"/>
    <row r="8605" x14ac:dyDescent="0.2"/>
    <row r="8606" x14ac:dyDescent="0.2"/>
    <row r="8607" x14ac:dyDescent="0.2"/>
    <row r="8608" x14ac:dyDescent="0.2"/>
    <row r="8609" x14ac:dyDescent="0.2"/>
    <row r="8610" x14ac:dyDescent="0.2"/>
    <row r="8611" x14ac:dyDescent="0.2"/>
    <row r="8612" x14ac:dyDescent="0.2"/>
    <row r="8613" x14ac:dyDescent="0.2"/>
    <row r="8614" x14ac:dyDescent="0.2"/>
    <row r="8615" x14ac:dyDescent="0.2"/>
    <row r="8616" x14ac:dyDescent="0.2"/>
    <row r="8617" x14ac:dyDescent="0.2"/>
    <row r="8618" x14ac:dyDescent="0.2"/>
    <row r="8619" x14ac:dyDescent="0.2"/>
    <row r="8620" x14ac:dyDescent="0.2"/>
    <row r="8621" x14ac:dyDescent="0.2"/>
    <row r="8622" x14ac:dyDescent="0.2"/>
    <row r="8623" x14ac:dyDescent="0.2"/>
    <row r="8624" x14ac:dyDescent="0.2"/>
    <row r="8625" x14ac:dyDescent="0.2"/>
    <row r="8626" x14ac:dyDescent="0.2"/>
    <row r="8627" x14ac:dyDescent="0.2"/>
    <row r="8628" x14ac:dyDescent="0.2"/>
    <row r="8629" x14ac:dyDescent="0.2"/>
    <row r="8630" x14ac:dyDescent="0.2"/>
    <row r="8631" x14ac:dyDescent="0.2"/>
    <row r="8632" x14ac:dyDescent="0.2"/>
    <row r="8633" x14ac:dyDescent="0.2"/>
    <row r="8634" x14ac:dyDescent="0.2"/>
    <row r="8635" x14ac:dyDescent="0.2"/>
    <row r="8636" x14ac:dyDescent="0.2"/>
    <row r="8637" x14ac:dyDescent="0.2"/>
    <row r="8638" x14ac:dyDescent="0.2"/>
    <row r="8639" x14ac:dyDescent="0.2"/>
    <row r="8640" x14ac:dyDescent="0.2"/>
    <row r="8641" x14ac:dyDescent="0.2"/>
    <row r="8642" x14ac:dyDescent="0.2"/>
    <row r="8643" x14ac:dyDescent="0.2"/>
    <row r="8644" x14ac:dyDescent="0.2"/>
    <row r="8645" x14ac:dyDescent="0.2"/>
    <row r="8646" x14ac:dyDescent="0.2"/>
    <row r="8647" x14ac:dyDescent="0.2"/>
    <row r="8648" x14ac:dyDescent="0.2"/>
    <row r="8649" x14ac:dyDescent="0.2"/>
    <row r="8650" x14ac:dyDescent="0.2"/>
    <row r="8651" x14ac:dyDescent="0.2"/>
    <row r="8652" x14ac:dyDescent="0.2"/>
    <row r="8653" x14ac:dyDescent="0.2"/>
    <row r="8654" x14ac:dyDescent="0.2"/>
    <row r="8655" x14ac:dyDescent="0.2"/>
    <row r="8656" x14ac:dyDescent="0.2"/>
    <row r="8657" x14ac:dyDescent="0.2"/>
    <row r="8658" x14ac:dyDescent="0.2"/>
    <row r="8659" x14ac:dyDescent="0.2"/>
    <row r="8660" x14ac:dyDescent="0.2"/>
    <row r="8661" x14ac:dyDescent="0.2"/>
    <row r="8662" x14ac:dyDescent="0.2"/>
    <row r="8663" x14ac:dyDescent="0.2"/>
    <row r="8664" x14ac:dyDescent="0.2"/>
    <row r="8665" x14ac:dyDescent="0.2"/>
    <row r="8666" x14ac:dyDescent="0.2"/>
    <row r="8667" x14ac:dyDescent="0.2"/>
    <row r="8668" x14ac:dyDescent="0.2"/>
    <row r="8669" x14ac:dyDescent="0.2"/>
    <row r="8670" x14ac:dyDescent="0.2"/>
    <row r="8671" x14ac:dyDescent="0.2"/>
    <row r="8672" x14ac:dyDescent="0.2"/>
    <row r="8673" x14ac:dyDescent="0.2"/>
    <row r="8674" x14ac:dyDescent="0.2"/>
    <row r="8675" x14ac:dyDescent="0.2"/>
    <row r="8676" x14ac:dyDescent="0.2"/>
    <row r="8677" x14ac:dyDescent="0.2"/>
    <row r="8678" x14ac:dyDescent="0.2"/>
    <row r="8679" x14ac:dyDescent="0.2"/>
    <row r="8680" x14ac:dyDescent="0.2"/>
    <row r="8681" x14ac:dyDescent="0.2"/>
    <row r="8682" x14ac:dyDescent="0.2"/>
    <row r="8683" x14ac:dyDescent="0.2"/>
    <row r="8684" x14ac:dyDescent="0.2"/>
    <row r="8685" x14ac:dyDescent="0.2"/>
    <row r="8686" x14ac:dyDescent="0.2"/>
    <row r="8687" x14ac:dyDescent="0.2"/>
    <row r="8688" x14ac:dyDescent="0.2"/>
    <row r="8689" x14ac:dyDescent="0.2"/>
    <row r="8690" x14ac:dyDescent="0.2"/>
    <row r="8691" x14ac:dyDescent="0.2"/>
    <row r="8692" x14ac:dyDescent="0.2"/>
    <row r="8693" x14ac:dyDescent="0.2"/>
    <row r="8694" x14ac:dyDescent="0.2"/>
    <row r="8695" x14ac:dyDescent="0.2"/>
    <row r="8696" x14ac:dyDescent="0.2"/>
    <row r="8697" x14ac:dyDescent="0.2"/>
    <row r="8698" x14ac:dyDescent="0.2"/>
    <row r="8699" x14ac:dyDescent="0.2"/>
    <row r="8700" x14ac:dyDescent="0.2"/>
    <row r="8701" x14ac:dyDescent="0.2"/>
    <row r="8702" x14ac:dyDescent="0.2"/>
    <row r="8703" x14ac:dyDescent="0.2"/>
    <row r="8704" x14ac:dyDescent="0.2"/>
    <row r="8705" x14ac:dyDescent="0.2"/>
    <row r="8706" x14ac:dyDescent="0.2"/>
    <row r="8707" x14ac:dyDescent="0.2"/>
    <row r="8708" x14ac:dyDescent="0.2"/>
    <row r="8709" x14ac:dyDescent="0.2"/>
    <row r="8710" x14ac:dyDescent="0.2"/>
    <row r="8711" x14ac:dyDescent="0.2"/>
    <row r="8712" x14ac:dyDescent="0.2"/>
    <row r="8713" x14ac:dyDescent="0.2"/>
    <row r="8714" x14ac:dyDescent="0.2"/>
    <row r="8715" x14ac:dyDescent="0.2"/>
    <row r="8716" x14ac:dyDescent="0.2"/>
    <row r="8717" x14ac:dyDescent="0.2"/>
    <row r="8718" x14ac:dyDescent="0.2"/>
    <row r="8719" x14ac:dyDescent="0.2"/>
    <row r="8720" x14ac:dyDescent="0.2"/>
    <row r="8721" x14ac:dyDescent="0.2"/>
    <row r="8722" x14ac:dyDescent="0.2"/>
    <row r="8723" x14ac:dyDescent="0.2"/>
    <row r="8724" x14ac:dyDescent="0.2"/>
    <row r="8725" x14ac:dyDescent="0.2"/>
    <row r="8726" x14ac:dyDescent="0.2"/>
    <row r="8727" x14ac:dyDescent="0.2"/>
    <row r="8728" x14ac:dyDescent="0.2"/>
    <row r="8729" x14ac:dyDescent="0.2"/>
    <row r="8730" x14ac:dyDescent="0.2"/>
    <row r="8731" x14ac:dyDescent="0.2"/>
    <row r="8732" x14ac:dyDescent="0.2"/>
    <row r="8733" x14ac:dyDescent="0.2"/>
    <row r="8734" x14ac:dyDescent="0.2"/>
    <row r="8735" x14ac:dyDescent="0.2"/>
    <row r="8736" x14ac:dyDescent="0.2"/>
    <row r="8737" x14ac:dyDescent="0.2"/>
    <row r="8738" x14ac:dyDescent="0.2"/>
    <row r="8739" x14ac:dyDescent="0.2"/>
    <row r="8740" x14ac:dyDescent="0.2"/>
    <row r="8741" x14ac:dyDescent="0.2"/>
    <row r="8742" x14ac:dyDescent="0.2"/>
    <row r="8743" x14ac:dyDescent="0.2"/>
    <row r="8744" x14ac:dyDescent="0.2"/>
    <row r="8745" x14ac:dyDescent="0.2"/>
    <row r="8746" x14ac:dyDescent="0.2"/>
    <row r="8747" x14ac:dyDescent="0.2"/>
    <row r="8748" x14ac:dyDescent="0.2"/>
    <row r="8749" x14ac:dyDescent="0.2"/>
    <row r="8750" x14ac:dyDescent="0.2"/>
    <row r="8751" x14ac:dyDescent="0.2"/>
    <row r="8752" x14ac:dyDescent="0.2"/>
    <row r="8753" x14ac:dyDescent="0.2"/>
    <row r="8754" x14ac:dyDescent="0.2"/>
    <row r="8755" x14ac:dyDescent="0.2"/>
    <row r="8756" x14ac:dyDescent="0.2"/>
    <row r="8757" x14ac:dyDescent="0.2"/>
    <row r="8758" x14ac:dyDescent="0.2"/>
    <row r="8759" x14ac:dyDescent="0.2"/>
    <row r="8760" x14ac:dyDescent="0.2"/>
    <row r="8761" x14ac:dyDescent="0.2"/>
    <row r="8762" x14ac:dyDescent="0.2"/>
    <row r="8763" x14ac:dyDescent="0.2"/>
    <row r="8764" x14ac:dyDescent="0.2"/>
    <row r="8765" x14ac:dyDescent="0.2"/>
    <row r="8766" x14ac:dyDescent="0.2"/>
    <row r="8767" x14ac:dyDescent="0.2"/>
    <row r="8768" x14ac:dyDescent="0.2"/>
    <row r="8769" x14ac:dyDescent="0.2"/>
    <row r="8770" x14ac:dyDescent="0.2"/>
    <row r="8771" x14ac:dyDescent="0.2"/>
    <row r="8772" x14ac:dyDescent="0.2"/>
    <row r="8773" x14ac:dyDescent="0.2"/>
    <row r="8774" x14ac:dyDescent="0.2"/>
    <row r="8775" x14ac:dyDescent="0.2"/>
    <row r="8776" x14ac:dyDescent="0.2"/>
    <row r="8777" x14ac:dyDescent="0.2"/>
    <row r="8778" x14ac:dyDescent="0.2"/>
    <row r="8779" x14ac:dyDescent="0.2"/>
    <row r="8780" x14ac:dyDescent="0.2"/>
    <row r="8781" x14ac:dyDescent="0.2"/>
    <row r="8782" x14ac:dyDescent="0.2"/>
    <row r="8783" x14ac:dyDescent="0.2"/>
    <row r="8784" x14ac:dyDescent="0.2"/>
    <row r="8785" x14ac:dyDescent="0.2"/>
    <row r="8786" x14ac:dyDescent="0.2"/>
    <row r="8787" x14ac:dyDescent="0.2"/>
    <row r="8788" x14ac:dyDescent="0.2"/>
    <row r="8789" x14ac:dyDescent="0.2"/>
    <row r="8790" x14ac:dyDescent="0.2"/>
    <row r="8791" x14ac:dyDescent="0.2"/>
    <row r="8792" x14ac:dyDescent="0.2"/>
    <row r="8793" x14ac:dyDescent="0.2"/>
    <row r="8794" x14ac:dyDescent="0.2"/>
    <row r="8795" x14ac:dyDescent="0.2"/>
    <row r="8796" x14ac:dyDescent="0.2"/>
    <row r="8797" x14ac:dyDescent="0.2"/>
    <row r="8798" x14ac:dyDescent="0.2"/>
    <row r="8799" x14ac:dyDescent="0.2"/>
    <row r="8800" x14ac:dyDescent="0.2"/>
    <row r="8801" x14ac:dyDescent="0.2"/>
    <row r="8802" x14ac:dyDescent="0.2"/>
    <row r="8803" x14ac:dyDescent="0.2"/>
    <row r="8804" x14ac:dyDescent="0.2"/>
    <row r="8805" x14ac:dyDescent="0.2"/>
    <row r="8806" x14ac:dyDescent="0.2"/>
    <row r="8807" x14ac:dyDescent="0.2"/>
    <row r="8808" x14ac:dyDescent="0.2"/>
    <row r="8809" x14ac:dyDescent="0.2"/>
    <row r="8810" x14ac:dyDescent="0.2"/>
    <row r="8811" x14ac:dyDescent="0.2"/>
    <row r="8812" x14ac:dyDescent="0.2"/>
    <row r="8813" x14ac:dyDescent="0.2"/>
    <row r="8814" x14ac:dyDescent="0.2"/>
    <row r="8815" x14ac:dyDescent="0.2"/>
    <row r="8816" x14ac:dyDescent="0.2"/>
    <row r="8817" x14ac:dyDescent="0.2"/>
    <row r="8818" x14ac:dyDescent="0.2"/>
    <row r="8819" x14ac:dyDescent="0.2"/>
    <row r="8820" x14ac:dyDescent="0.2"/>
    <row r="8821" x14ac:dyDescent="0.2"/>
    <row r="8822" x14ac:dyDescent="0.2"/>
    <row r="8823" x14ac:dyDescent="0.2"/>
    <row r="8824" x14ac:dyDescent="0.2"/>
    <row r="8825" x14ac:dyDescent="0.2"/>
    <row r="8826" x14ac:dyDescent="0.2"/>
    <row r="8827" x14ac:dyDescent="0.2"/>
    <row r="8828" x14ac:dyDescent="0.2"/>
    <row r="8829" x14ac:dyDescent="0.2"/>
    <row r="8830" x14ac:dyDescent="0.2"/>
    <row r="8831" x14ac:dyDescent="0.2"/>
    <row r="8832" x14ac:dyDescent="0.2"/>
    <row r="8833" x14ac:dyDescent="0.2"/>
    <row r="8834" x14ac:dyDescent="0.2"/>
    <row r="8835" x14ac:dyDescent="0.2"/>
    <row r="8836" x14ac:dyDescent="0.2"/>
    <row r="8837" x14ac:dyDescent="0.2"/>
    <row r="8838" x14ac:dyDescent="0.2"/>
    <row r="8839" x14ac:dyDescent="0.2"/>
    <row r="8840" x14ac:dyDescent="0.2"/>
    <row r="8841" x14ac:dyDescent="0.2"/>
    <row r="8842" x14ac:dyDescent="0.2"/>
    <row r="8843" x14ac:dyDescent="0.2"/>
    <row r="8844" x14ac:dyDescent="0.2"/>
    <row r="8845" x14ac:dyDescent="0.2"/>
    <row r="8846" x14ac:dyDescent="0.2"/>
    <row r="8847" x14ac:dyDescent="0.2"/>
    <row r="8848" x14ac:dyDescent="0.2"/>
    <row r="8849" x14ac:dyDescent="0.2"/>
    <row r="8850" x14ac:dyDescent="0.2"/>
    <row r="8851" x14ac:dyDescent="0.2"/>
    <row r="8852" x14ac:dyDescent="0.2"/>
    <row r="8853" x14ac:dyDescent="0.2"/>
    <row r="8854" x14ac:dyDescent="0.2"/>
    <row r="8855" x14ac:dyDescent="0.2"/>
    <row r="8856" x14ac:dyDescent="0.2"/>
    <row r="8857" x14ac:dyDescent="0.2"/>
    <row r="8858" x14ac:dyDescent="0.2"/>
    <row r="8859" x14ac:dyDescent="0.2"/>
    <row r="8860" x14ac:dyDescent="0.2"/>
    <row r="8861" x14ac:dyDescent="0.2"/>
    <row r="8862" x14ac:dyDescent="0.2"/>
    <row r="8863" x14ac:dyDescent="0.2"/>
    <row r="8864" x14ac:dyDescent="0.2"/>
    <row r="8865" x14ac:dyDescent="0.2"/>
    <row r="8866" x14ac:dyDescent="0.2"/>
    <row r="8867" x14ac:dyDescent="0.2"/>
    <row r="8868" x14ac:dyDescent="0.2"/>
    <row r="8869" x14ac:dyDescent="0.2"/>
    <row r="8870" x14ac:dyDescent="0.2"/>
    <row r="8871" x14ac:dyDescent="0.2"/>
    <row r="8872" x14ac:dyDescent="0.2"/>
    <row r="8873" x14ac:dyDescent="0.2"/>
    <row r="8874" x14ac:dyDescent="0.2"/>
    <row r="8875" x14ac:dyDescent="0.2"/>
    <row r="8876" x14ac:dyDescent="0.2"/>
    <row r="8877" x14ac:dyDescent="0.2"/>
    <row r="8878" x14ac:dyDescent="0.2"/>
    <row r="8879" x14ac:dyDescent="0.2"/>
    <row r="8880" x14ac:dyDescent="0.2"/>
    <row r="8881" x14ac:dyDescent="0.2"/>
    <row r="8882" x14ac:dyDescent="0.2"/>
    <row r="8883" x14ac:dyDescent="0.2"/>
    <row r="8884" x14ac:dyDescent="0.2"/>
    <row r="8885" x14ac:dyDescent="0.2"/>
    <row r="8886" x14ac:dyDescent="0.2"/>
    <row r="8887" x14ac:dyDescent="0.2"/>
    <row r="8888" x14ac:dyDescent="0.2"/>
    <row r="8889" x14ac:dyDescent="0.2"/>
    <row r="8890" x14ac:dyDescent="0.2"/>
    <row r="8891" x14ac:dyDescent="0.2"/>
    <row r="8892" x14ac:dyDescent="0.2"/>
    <row r="8893" x14ac:dyDescent="0.2"/>
    <row r="8894" x14ac:dyDescent="0.2"/>
    <row r="8895" x14ac:dyDescent="0.2"/>
    <row r="8896" x14ac:dyDescent="0.2"/>
    <row r="8897" x14ac:dyDescent="0.2"/>
    <row r="8898" x14ac:dyDescent="0.2"/>
    <row r="8899" x14ac:dyDescent="0.2"/>
    <row r="8900" x14ac:dyDescent="0.2"/>
    <row r="8901" x14ac:dyDescent="0.2"/>
    <row r="8902" x14ac:dyDescent="0.2"/>
    <row r="8903" x14ac:dyDescent="0.2"/>
    <row r="8904" x14ac:dyDescent="0.2"/>
    <row r="8905" x14ac:dyDescent="0.2"/>
    <row r="8906" x14ac:dyDescent="0.2"/>
    <row r="8907" x14ac:dyDescent="0.2"/>
    <row r="8908" x14ac:dyDescent="0.2"/>
    <row r="8909" x14ac:dyDescent="0.2"/>
    <row r="8910" x14ac:dyDescent="0.2"/>
    <row r="8911" x14ac:dyDescent="0.2"/>
    <row r="8912" x14ac:dyDescent="0.2"/>
    <row r="8913" x14ac:dyDescent="0.2"/>
    <row r="8914" x14ac:dyDescent="0.2"/>
    <row r="8915" x14ac:dyDescent="0.2"/>
    <row r="8916" x14ac:dyDescent="0.2"/>
    <row r="8917" x14ac:dyDescent="0.2"/>
    <row r="8918" x14ac:dyDescent="0.2"/>
    <row r="8919" x14ac:dyDescent="0.2"/>
    <row r="8920" x14ac:dyDescent="0.2"/>
    <row r="8921" x14ac:dyDescent="0.2"/>
    <row r="8922" x14ac:dyDescent="0.2"/>
    <row r="8923" x14ac:dyDescent="0.2"/>
    <row r="8924" x14ac:dyDescent="0.2"/>
    <row r="8925" x14ac:dyDescent="0.2"/>
    <row r="8926" x14ac:dyDescent="0.2"/>
    <row r="8927" x14ac:dyDescent="0.2"/>
    <row r="8928" x14ac:dyDescent="0.2"/>
    <row r="8929" x14ac:dyDescent="0.2"/>
    <row r="8930" x14ac:dyDescent="0.2"/>
    <row r="8931" x14ac:dyDescent="0.2"/>
    <row r="8932" x14ac:dyDescent="0.2"/>
    <row r="8933" x14ac:dyDescent="0.2"/>
    <row r="8934" x14ac:dyDescent="0.2"/>
    <row r="8935" x14ac:dyDescent="0.2"/>
    <row r="8936" x14ac:dyDescent="0.2"/>
    <row r="8937" x14ac:dyDescent="0.2"/>
    <row r="8938" x14ac:dyDescent="0.2"/>
    <row r="8939" x14ac:dyDescent="0.2"/>
    <row r="8940" x14ac:dyDescent="0.2"/>
    <row r="8941" x14ac:dyDescent="0.2"/>
    <row r="8942" x14ac:dyDescent="0.2"/>
    <row r="8943" x14ac:dyDescent="0.2"/>
    <row r="8944" x14ac:dyDescent="0.2"/>
    <row r="8945" x14ac:dyDescent="0.2"/>
    <row r="8946" x14ac:dyDescent="0.2"/>
    <row r="8947" x14ac:dyDescent="0.2"/>
    <row r="8948" x14ac:dyDescent="0.2"/>
    <row r="8949" x14ac:dyDescent="0.2"/>
    <row r="8950" x14ac:dyDescent="0.2"/>
    <row r="8951" x14ac:dyDescent="0.2"/>
    <row r="8952" x14ac:dyDescent="0.2"/>
    <row r="8953" x14ac:dyDescent="0.2"/>
    <row r="8954" x14ac:dyDescent="0.2"/>
    <row r="8955" x14ac:dyDescent="0.2"/>
    <row r="8956" x14ac:dyDescent="0.2"/>
    <row r="8957" x14ac:dyDescent="0.2"/>
    <row r="8958" x14ac:dyDescent="0.2"/>
    <row r="8959" x14ac:dyDescent="0.2"/>
    <row r="8960" x14ac:dyDescent="0.2"/>
    <row r="8961" x14ac:dyDescent="0.2"/>
    <row r="8962" x14ac:dyDescent="0.2"/>
    <row r="8963" x14ac:dyDescent="0.2"/>
    <row r="8964" x14ac:dyDescent="0.2"/>
    <row r="8965" x14ac:dyDescent="0.2"/>
    <row r="8966" x14ac:dyDescent="0.2"/>
    <row r="8967" x14ac:dyDescent="0.2"/>
    <row r="8968" x14ac:dyDescent="0.2"/>
    <row r="8969" x14ac:dyDescent="0.2"/>
    <row r="8970" x14ac:dyDescent="0.2"/>
    <row r="8971" x14ac:dyDescent="0.2"/>
    <row r="8972" x14ac:dyDescent="0.2"/>
    <row r="8973" x14ac:dyDescent="0.2"/>
    <row r="8974" x14ac:dyDescent="0.2"/>
    <row r="8975" x14ac:dyDescent="0.2"/>
    <row r="8976" x14ac:dyDescent="0.2"/>
    <row r="8977" x14ac:dyDescent="0.2"/>
    <row r="8978" x14ac:dyDescent="0.2"/>
    <row r="8979" x14ac:dyDescent="0.2"/>
    <row r="8980" x14ac:dyDescent="0.2"/>
    <row r="8981" x14ac:dyDescent="0.2"/>
    <row r="8982" x14ac:dyDescent="0.2"/>
    <row r="8983" x14ac:dyDescent="0.2"/>
    <row r="8984" x14ac:dyDescent="0.2"/>
    <row r="8985" x14ac:dyDescent="0.2"/>
    <row r="8986" x14ac:dyDescent="0.2"/>
    <row r="8987" x14ac:dyDescent="0.2"/>
    <row r="8988" x14ac:dyDescent="0.2"/>
    <row r="8989" x14ac:dyDescent="0.2"/>
    <row r="8990" x14ac:dyDescent="0.2"/>
    <row r="8991" x14ac:dyDescent="0.2"/>
    <row r="8992" x14ac:dyDescent="0.2"/>
    <row r="8993" x14ac:dyDescent="0.2"/>
    <row r="8994" x14ac:dyDescent="0.2"/>
    <row r="8995" x14ac:dyDescent="0.2"/>
    <row r="8996" x14ac:dyDescent="0.2"/>
    <row r="8997" x14ac:dyDescent="0.2"/>
    <row r="8998" x14ac:dyDescent="0.2"/>
    <row r="8999" x14ac:dyDescent="0.2"/>
    <row r="9000" x14ac:dyDescent="0.2"/>
    <row r="9001" x14ac:dyDescent="0.2"/>
    <row r="9002" x14ac:dyDescent="0.2"/>
    <row r="9003" x14ac:dyDescent="0.2"/>
    <row r="9004" x14ac:dyDescent="0.2"/>
    <row r="9005" x14ac:dyDescent="0.2"/>
    <row r="9006" x14ac:dyDescent="0.2"/>
    <row r="9007" x14ac:dyDescent="0.2"/>
    <row r="9008" x14ac:dyDescent="0.2"/>
    <row r="9009" x14ac:dyDescent="0.2"/>
    <row r="9010" x14ac:dyDescent="0.2"/>
    <row r="9011" x14ac:dyDescent="0.2"/>
    <row r="9012" x14ac:dyDescent="0.2"/>
    <row r="9013" x14ac:dyDescent="0.2"/>
    <row r="9014" x14ac:dyDescent="0.2"/>
    <row r="9015" x14ac:dyDescent="0.2"/>
    <row r="9016" x14ac:dyDescent="0.2"/>
    <row r="9017" x14ac:dyDescent="0.2"/>
    <row r="9018" x14ac:dyDescent="0.2"/>
    <row r="9019" x14ac:dyDescent="0.2"/>
    <row r="9020" x14ac:dyDescent="0.2"/>
    <row r="9021" x14ac:dyDescent="0.2"/>
    <row r="9022" x14ac:dyDescent="0.2"/>
    <row r="9023" x14ac:dyDescent="0.2"/>
    <row r="9024" x14ac:dyDescent="0.2"/>
    <row r="9025" x14ac:dyDescent="0.2"/>
    <row r="9026" x14ac:dyDescent="0.2"/>
    <row r="9027" x14ac:dyDescent="0.2"/>
    <row r="9028" x14ac:dyDescent="0.2"/>
    <row r="9029" x14ac:dyDescent="0.2"/>
    <row r="9030" x14ac:dyDescent="0.2"/>
    <row r="9031" x14ac:dyDescent="0.2"/>
    <row r="9032" x14ac:dyDescent="0.2"/>
    <row r="9033" x14ac:dyDescent="0.2"/>
    <row r="9034" x14ac:dyDescent="0.2"/>
    <row r="9035" x14ac:dyDescent="0.2"/>
    <row r="9036" x14ac:dyDescent="0.2"/>
    <row r="9037" x14ac:dyDescent="0.2"/>
    <row r="9038" x14ac:dyDescent="0.2"/>
    <row r="9039" x14ac:dyDescent="0.2"/>
    <row r="9040" x14ac:dyDescent="0.2"/>
    <row r="9041" x14ac:dyDescent="0.2"/>
    <row r="9042" x14ac:dyDescent="0.2"/>
    <row r="9043" x14ac:dyDescent="0.2"/>
    <row r="9044" x14ac:dyDescent="0.2"/>
    <row r="9045" x14ac:dyDescent="0.2"/>
    <row r="9046" x14ac:dyDescent="0.2"/>
    <row r="9047" x14ac:dyDescent="0.2"/>
    <row r="9048" x14ac:dyDescent="0.2"/>
    <row r="9049" x14ac:dyDescent="0.2"/>
    <row r="9050" x14ac:dyDescent="0.2"/>
    <row r="9051" x14ac:dyDescent="0.2"/>
    <row r="9052" x14ac:dyDescent="0.2"/>
    <row r="9053" x14ac:dyDescent="0.2"/>
    <row r="9054" x14ac:dyDescent="0.2"/>
    <row r="9055" x14ac:dyDescent="0.2"/>
    <row r="9056" x14ac:dyDescent="0.2"/>
    <row r="9057" x14ac:dyDescent="0.2"/>
    <row r="9058" x14ac:dyDescent="0.2"/>
    <row r="9059" x14ac:dyDescent="0.2"/>
    <row r="9060" x14ac:dyDescent="0.2"/>
    <row r="9061" x14ac:dyDescent="0.2"/>
    <row r="9062" x14ac:dyDescent="0.2"/>
    <row r="9063" x14ac:dyDescent="0.2"/>
    <row r="9064" x14ac:dyDescent="0.2"/>
    <row r="9065" x14ac:dyDescent="0.2"/>
    <row r="9066" x14ac:dyDescent="0.2"/>
    <row r="9067" x14ac:dyDescent="0.2"/>
    <row r="9068" x14ac:dyDescent="0.2"/>
    <row r="9069" x14ac:dyDescent="0.2"/>
    <row r="9070" x14ac:dyDescent="0.2"/>
    <row r="9071" x14ac:dyDescent="0.2"/>
    <row r="9072" x14ac:dyDescent="0.2"/>
    <row r="9073" x14ac:dyDescent="0.2"/>
    <row r="9074" x14ac:dyDescent="0.2"/>
    <row r="9075" x14ac:dyDescent="0.2"/>
    <row r="9076" x14ac:dyDescent="0.2"/>
    <row r="9077" x14ac:dyDescent="0.2"/>
    <row r="9078" x14ac:dyDescent="0.2"/>
    <row r="9079" x14ac:dyDescent="0.2"/>
    <row r="9080" x14ac:dyDescent="0.2"/>
    <row r="9081" x14ac:dyDescent="0.2"/>
    <row r="9082" x14ac:dyDescent="0.2"/>
    <row r="9083" x14ac:dyDescent="0.2"/>
    <row r="9084" x14ac:dyDescent="0.2"/>
    <row r="9085" x14ac:dyDescent="0.2"/>
    <row r="9086" x14ac:dyDescent="0.2"/>
    <row r="9087" x14ac:dyDescent="0.2"/>
    <row r="9088" x14ac:dyDescent="0.2"/>
    <row r="9089" x14ac:dyDescent="0.2"/>
    <row r="9090" x14ac:dyDescent="0.2"/>
    <row r="9091" x14ac:dyDescent="0.2"/>
    <row r="9092" x14ac:dyDescent="0.2"/>
    <row r="9093" x14ac:dyDescent="0.2"/>
    <row r="9094" x14ac:dyDescent="0.2"/>
    <row r="9095" x14ac:dyDescent="0.2"/>
    <row r="9096" x14ac:dyDescent="0.2"/>
    <row r="9097" x14ac:dyDescent="0.2"/>
    <row r="9098" x14ac:dyDescent="0.2"/>
    <row r="9099" x14ac:dyDescent="0.2"/>
    <row r="9100" x14ac:dyDescent="0.2"/>
    <row r="9101" x14ac:dyDescent="0.2"/>
    <row r="9102" x14ac:dyDescent="0.2"/>
    <row r="9103" x14ac:dyDescent="0.2"/>
    <row r="9104" x14ac:dyDescent="0.2"/>
    <row r="9105" x14ac:dyDescent="0.2"/>
    <row r="9106" x14ac:dyDescent="0.2"/>
    <row r="9107" x14ac:dyDescent="0.2"/>
    <row r="9108" x14ac:dyDescent="0.2"/>
    <row r="9109" x14ac:dyDescent="0.2"/>
    <row r="9110" x14ac:dyDescent="0.2"/>
    <row r="9111" x14ac:dyDescent="0.2"/>
    <row r="9112" x14ac:dyDescent="0.2"/>
    <row r="9113" x14ac:dyDescent="0.2"/>
    <row r="9114" x14ac:dyDescent="0.2"/>
    <row r="9115" x14ac:dyDescent="0.2"/>
    <row r="9116" x14ac:dyDescent="0.2"/>
    <row r="9117" x14ac:dyDescent="0.2"/>
    <row r="9118" x14ac:dyDescent="0.2"/>
    <row r="9119" x14ac:dyDescent="0.2"/>
    <row r="9120" x14ac:dyDescent="0.2"/>
    <row r="9121" x14ac:dyDescent="0.2"/>
    <row r="9122" x14ac:dyDescent="0.2"/>
    <row r="9123" x14ac:dyDescent="0.2"/>
    <row r="9124" x14ac:dyDescent="0.2"/>
    <row r="9125" x14ac:dyDescent="0.2"/>
    <row r="9126" x14ac:dyDescent="0.2"/>
    <row r="9127" x14ac:dyDescent="0.2"/>
    <row r="9128" x14ac:dyDescent="0.2"/>
    <row r="9129" x14ac:dyDescent="0.2"/>
    <row r="9130" x14ac:dyDescent="0.2"/>
    <row r="9131" x14ac:dyDescent="0.2"/>
    <row r="9132" x14ac:dyDescent="0.2"/>
    <row r="9133" x14ac:dyDescent="0.2"/>
    <row r="9134" x14ac:dyDescent="0.2"/>
    <row r="9135" x14ac:dyDescent="0.2"/>
    <row r="9136" x14ac:dyDescent="0.2"/>
    <row r="9137" x14ac:dyDescent="0.2"/>
    <row r="9138" x14ac:dyDescent="0.2"/>
    <row r="9139" x14ac:dyDescent="0.2"/>
    <row r="9140" x14ac:dyDescent="0.2"/>
    <row r="9141" x14ac:dyDescent="0.2"/>
    <row r="9142" x14ac:dyDescent="0.2"/>
    <row r="9143" x14ac:dyDescent="0.2"/>
    <row r="9144" x14ac:dyDescent="0.2"/>
    <row r="9145" x14ac:dyDescent="0.2"/>
    <row r="9146" x14ac:dyDescent="0.2"/>
    <row r="9147" x14ac:dyDescent="0.2"/>
    <row r="9148" x14ac:dyDescent="0.2"/>
    <row r="9149" x14ac:dyDescent="0.2"/>
    <row r="9150" x14ac:dyDescent="0.2"/>
    <row r="9151" x14ac:dyDescent="0.2"/>
    <row r="9152" x14ac:dyDescent="0.2"/>
    <row r="9153" x14ac:dyDescent="0.2"/>
    <row r="9154" x14ac:dyDescent="0.2"/>
    <row r="9155" x14ac:dyDescent="0.2"/>
    <row r="9156" x14ac:dyDescent="0.2"/>
    <row r="9157" x14ac:dyDescent="0.2"/>
    <row r="9158" x14ac:dyDescent="0.2"/>
    <row r="9159" x14ac:dyDescent="0.2"/>
    <row r="9160" x14ac:dyDescent="0.2"/>
    <row r="9161" x14ac:dyDescent="0.2"/>
    <row r="9162" x14ac:dyDescent="0.2"/>
    <row r="9163" x14ac:dyDescent="0.2"/>
    <row r="9164" x14ac:dyDescent="0.2"/>
    <row r="9165" x14ac:dyDescent="0.2"/>
    <row r="9166" x14ac:dyDescent="0.2"/>
    <row r="9167" x14ac:dyDescent="0.2"/>
    <row r="9168" x14ac:dyDescent="0.2"/>
    <row r="9169" x14ac:dyDescent="0.2"/>
    <row r="9170" x14ac:dyDescent="0.2"/>
    <row r="9171" x14ac:dyDescent="0.2"/>
    <row r="9172" x14ac:dyDescent="0.2"/>
    <row r="9173" x14ac:dyDescent="0.2"/>
    <row r="9174" x14ac:dyDescent="0.2"/>
    <row r="9175" x14ac:dyDescent="0.2"/>
    <row r="9176" x14ac:dyDescent="0.2"/>
    <row r="9177" x14ac:dyDescent="0.2"/>
    <row r="9178" x14ac:dyDescent="0.2"/>
    <row r="9179" x14ac:dyDescent="0.2"/>
    <row r="9180" x14ac:dyDescent="0.2"/>
    <row r="9181" x14ac:dyDescent="0.2"/>
    <row r="9182" x14ac:dyDescent="0.2"/>
    <row r="9183" x14ac:dyDescent="0.2"/>
    <row r="9184" x14ac:dyDescent="0.2"/>
    <row r="9185" x14ac:dyDescent="0.2"/>
    <row r="9186" x14ac:dyDescent="0.2"/>
    <row r="9187" x14ac:dyDescent="0.2"/>
    <row r="9188" x14ac:dyDescent="0.2"/>
    <row r="9189" x14ac:dyDescent="0.2"/>
    <row r="9190" x14ac:dyDescent="0.2"/>
    <row r="9191" x14ac:dyDescent="0.2"/>
    <row r="9192" x14ac:dyDescent="0.2"/>
    <row r="9193" x14ac:dyDescent="0.2"/>
    <row r="9194" x14ac:dyDescent="0.2"/>
    <row r="9195" x14ac:dyDescent="0.2"/>
    <row r="9196" x14ac:dyDescent="0.2"/>
    <row r="9197" x14ac:dyDescent="0.2"/>
    <row r="9198" x14ac:dyDescent="0.2"/>
    <row r="9199" x14ac:dyDescent="0.2"/>
    <row r="9200" x14ac:dyDescent="0.2"/>
    <row r="9201" x14ac:dyDescent="0.2"/>
    <row r="9202" x14ac:dyDescent="0.2"/>
    <row r="9203" x14ac:dyDescent="0.2"/>
    <row r="9204" x14ac:dyDescent="0.2"/>
    <row r="9205" x14ac:dyDescent="0.2"/>
    <row r="9206" x14ac:dyDescent="0.2"/>
    <row r="9207" x14ac:dyDescent="0.2"/>
    <row r="9208" x14ac:dyDescent="0.2"/>
    <row r="9209" x14ac:dyDescent="0.2"/>
    <row r="9210" x14ac:dyDescent="0.2"/>
    <row r="9211" x14ac:dyDescent="0.2"/>
    <row r="9212" x14ac:dyDescent="0.2"/>
    <row r="9213" x14ac:dyDescent="0.2"/>
    <row r="9214" x14ac:dyDescent="0.2"/>
    <row r="9215" x14ac:dyDescent="0.2"/>
    <row r="9216" x14ac:dyDescent="0.2"/>
    <row r="9217" x14ac:dyDescent="0.2"/>
    <row r="9218" x14ac:dyDescent="0.2"/>
    <row r="9219" x14ac:dyDescent="0.2"/>
    <row r="9220" x14ac:dyDescent="0.2"/>
    <row r="9221" x14ac:dyDescent="0.2"/>
    <row r="9222" x14ac:dyDescent="0.2"/>
    <row r="9223" x14ac:dyDescent="0.2"/>
    <row r="9224" x14ac:dyDescent="0.2"/>
    <row r="9225" x14ac:dyDescent="0.2"/>
    <row r="9226" x14ac:dyDescent="0.2"/>
    <row r="9227" x14ac:dyDescent="0.2"/>
    <row r="9228" x14ac:dyDescent="0.2"/>
    <row r="9229" x14ac:dyDescent="0.2"/>
    <row r="9230" x14ac:dyDescent="0.2"/>
    <row r="9231" x14ac:dyDescent="0.2"/>
    <row r="9232" x14ac:dyDescent="0.2"/>
    <row r="9233" x14ac:dyDescent="0.2"/>
    <row r="9234" x14ac:dyDescent="0.2"/>
    <row r="9235" x14ac:dyDescent="0.2"/>
    <row r="9236" x14ac:dyDescent="0.2"/>
    <row r="9237" x14ac:dyDescent="0.2"/>
    <row r="9238" x14ac:dyDescent="0.2"/>
    <row r="9239" x14ac:dyDescent="0.2"/>
    <row r="9240" x14ac:dyDescent="0.2"/>
    <row r="9241" x14ac:dyDescent="0.2"/>
    <row r="9242" x14ac:dyDescent="0.2"/>
    <row r="9243" x14ac:dyDescent="0.2"/>
    <row r="9244" x14ac:dyDescent="0.2"/>
    <row r="9245" x14ac:dyDescent="0.2"/>
    <row r="9246" x14ac:dyDescent="0.2"/>
    <row r="9247" x14ac:dyDescent="0.2"/>
    <row r="9248" x14ac:dyDescent="0.2"/>
    <row r="9249" x14ac:dyDescent="0.2"/>
    <row r="9250" x14ac:dyDescent="0.2"/>
    <row r="9251" x14ac:dyDescent="0.2"/>
    <row r="9252" x14ac:dyDescent="0.2"/>
    <row r="9253" x14ac:dyDescent="0.2"/>
    <row r="9254" x14ac:dyDescent="0.2"/>
    <row r="9255" x14ac:dyDescent="0.2"/>
    <row r="9256" x14ac:dyDescent="0.2"/>
    <row r="9257" x14ac:dyDescent="0.2"/>
    <row r="9258" x14ac:dyDescent="0.2"/>
    <row r="9259" x14ac:dyDescent="0.2"/>
    <row r="9260" x14ac:dyDescent="0.2"/>
    <row r="9261" x14ac:dyDescent="0.2"/>
    <row r="9262" x14ac:dyDescent="0.2"/>
    <row r="9263" x14ac:dyDescent="0.2"/>
    <row r="9264" x14ac:dyDescent="0.2"/>
    <row r="9265" x14ac:dyDescent="0.2"/>
    <row r="9266" x14ac:dyDescent="0.2"/>
    <row r="9267" x14ac:dyDescent="0.2"/>
    <row r="9268" x14ac:dyDescent="0.2"/>
    <row r="9269" x14ac:dyDescent="0.2"/>
    <row r="9270" x14ac:dyDescent="0.2"/>
    <row r="9271" x14ac:dyDescent="0.2"/>
    <row r="9272" x14ac:dyDescent="0.2"/>
    <row r="9273" x14ac:dyDescent="0.2"/>
    <row r="9274" x14ac:dyDescent="0.2"/>
    <row r="9275" x14ac:dyDescent="0.2"/>
    <row r="9276" x14ac:dyDescent="0.2"/>
    <row r="9277" x14ac:dyDescent="0.2"/>
    <row r="9278" x14ac:dyDescent="0.2"/>
    <row r="9279" x14ac:dyDescent="0.2"/>
    <row r="9280" x14ac:dyDescent="0.2"/>
    <row r="9281" x14ac:dyDescent="0.2"/>
    <row r="9282" x14ac:dyDescent="0.2"/>
    <row r="9283" x14ac:dyDescent="0.2"/>
    <row r="9284" x14ac:dyDescent="0.2"/>
    <row r="9285" x14ac:dyDescent="0.2"/>
    <row r="9286" x14ac:dyDescent="0.2"/>
    <row r="9287" x14ac:dyDescent="0.2"/>
    <row r="9288" x14ac:dyDescent="0.2"/>
    <row r="9289" x14ac:dyDescent="0.2"/>
    <row r="9290" x14ac:dyDescent="0.2"/>
    <row r="9291" x14ac:dyDescent="0.2"/>
    <row r="9292" x14ac:dyDescent="0.2"/>
    <row r="9293" x14ac:dyDescent="0.2"/>
    <row r="9294" x14ac:dyDescent="0.2"/>
    <row r="9295" x14ac:dyDescent="0.2"/>
    <row r="9296" x14ac:dyDescent="0.2"/>
    <row r="9297" x14ac:dyDescent="0.2"/>
    <row r="9298" x14ac:dyDescent="0.2"/>
    <row r="9299" x14ac:dyDescent="0.2"/>
    <row r="9300" x14ac:dyDescent="0.2"/>
    <row r="9301" x14ac:dyDescent="0.2"/>
    <row r="9302" x14ac:dyDescent="0.2"/>
    <row r="9303" x14ac:dyDescent="0.2"/>
    <row r="9304" x14ac:dyDescent="0.2"/>
    <row r="9305" x14ac:dyDescent="0.2"/>
    <row r="9306" x14ac:dyDescent="0.2"/>
    <row r="9307" x14ac:dyDescent="0.2"/>
    <row r="9308" x14ac:dyDescent="0.2"/>
    <row r="9309" x14ac:dyDescent="0.2"/>
    <row r="9310" x14ac:dyDescent="0.2"/>
    <row r="9311" x14ac:dyDescent="0.2"/>
    <row r="9312" x14ac:dyDescent="0.2"/>
    <row r="9313" x14ac:dyDescent="0.2"/>
    <row r="9314" x14ac:dyDescent="0.2"/>
    <row r="9315" x14ac:dyDescent="0.2"/>
    <row r="9316" x14ac:dyDescent="0.2"/>
    <row r="9317" x14ac:dyDescent="0.2"/>
    <row r="9318" x14ac:dyDescent="0.2"/>
    <row r="9319" x14ac:dyDescent="0.2"/>
    <row r="9320" x14ac:dyDescent="0.2"/>
    <row r="9321" x14ac:dyDescent="0.2"/>
    <row r="9322" x14ac:dyDescent="0.2"/>
    <row r="9323" x14ac:dyDescent="0.2"/>
    <row r="9324" x14ac:dyDescent="0.2"/>
    <row r="9325" x14ac:dyDescent="0.2"/>
    <row r="9326" x14ac:dyDescent="0.2"/>
    <row r="9327" x14ac:dyDescent="0.2"/>
    <row r="9328" x14ac:dyDescent="0.2"/>
    <row r="9329" x14ac:dyDescent="0.2"/>
    <row r="9330" x14ac:dyDescent="0.2"/>
    <row r="9331" x14ac:dyDescent="0.2"/>
    <row r="9332" x14ac:dyDescent="0.2"/>
    <row r="9333" x14ac:dyDescent="0.2"/>
    <row r="9334" x14ac:dyDescent="0.2"/>
    <row r="9335" x14ac:dyDescent="0.2"/>
    <row r="9336" x14ac:dyDescent="0.2"/>
    <row r="9337" x14ac:dyDescent="0.2"/>
    <row r="9338" x14ac:dyDescent="0.2"/>
    <row r="9339" x14ac:dyDescent="0.2"/>
    <row r="9340" x14ac:dyDescent="0.2"/>
    <row r="9341" x14ac:dyDescent="0.2"/>
    <row r="9342" x14ac:dyDescent="0.2"/>
    <row r="9343" x14ac:dyDescent="0.2"/>
    <row r="9344" x14ac:dyDescent="0.2"/>
    <row r="9345" x14ac:dyDescent="0.2"/>
    <row r="9346" x14ac:dyDescent="0.2"/>
    <row r="9347" x14ac:dyDescent="0.2"/>
    <row r="9348" x14ac:dyDescent="0.2"/>
    <row r="9349" x14ac:dyDescent="0.2"/>
    <row r="9350" x14ac:dyDescent="0.2"/>
    <row r="9351" x14ac:dyDescent="0.2"/>
    <row r="9352" x14ac:dyDescent="0.2"/>
    <row r="9353" x14ac:dyDescent="0.2"/>
    <row r="9354" x14ac:dyDescent="0.2"/>
    <row r="9355" x14ac:dyDescent="0.2"/>
    <row r="9356" x14ac:dyDescent="0.2"/>
    <row r="9357" x14ac:dyDescent="0.2"/>
    <row r="9358" x14ac:dyDescent="0.2"/>
    <row r="9359" x14ac:dyDescent="0.2"/>
    <row r="9360" x14ac:dyDescent="0.2"/>
    <row r="9361" x14ac:dyDescent="0.2"/>
    <row r="9362" x14ac:dyDescent="0.2"/>
    <row r="9363" x14ac:dyDescent="0.2"/>
    <row r="9364" x14ac:dyDescent="0.2"/>
    <row r="9365" x14ac:dyDescent="0.2"/>
    <row r="9366" x14ac:dyDescent="0.2"/>
    <row r="9367" x14ac:dyDescent="0.2"/>
    <row r="9368" x14ac:dyDescent="0.2"/>
    <row r="9369" x14ac:dyDescent="0.2"/>
    <row r="9370" x14ac:dyDescent="0.2"/>
    <row r="9371" x14ac:dyDescent="0.2"/>
    <row r="9372" x14ac:dyDescent="0.2"/>
    <row r="9373" x14ac:dyDescent="0.2"/>
    <row r="9374" x14ac:dyDescent="0.2"/>
    <row r="9375" x14ac:dyDescent="0.2"/>
    <row r="9376" x14ac:dyDescent="0.2"/>
    <row r="9377" x14ac:dyDescent="0.2"/>
    <row r="9378" x14ac:dyDescent="0.2"/>
    <row r="9379" x14ac:dyDescent="0.2"/>
    <row r="9380" x14ac:dyDescent="0.2"/>
    <row r="9381" x14ac:dyDescent="0.2"/>
    <row r="9382" x14ac:dyDescent="0.2"/>
    <row r="9383" x14ac:dyDescent="0.2"/>
    <row r="9384" x14ac:dyDescent="0.2"/>
    <row r="9385" x14ac:dyDescent="0.2"/>
    <row r="9386" x14ac:dyDescent="0.2"/>
    <row r="9387" x14ac:dyDescent="0.2"/>
    <row r="9388" x14ac:dyDescent="0.2"/>
    <row r="9389" x14ac:dyDescent="0.2"/>
    <row r="9390" x14ac:dyDescent="0.2"/>
    <row r="9391" x14ac:dyDescent="0.2"/>
    <row r="9392" x14ac:dyDescent="0.2"/>
    <row r="9393" x14ac:dyDescent="0.2"/>
    <row r="9394" x14ac:dyDescent="0.2"/>
    <row r="9395" x14ac:dyDescent="0.2"/>
    <row r="9396" x14ac:dyDescent="0.2"/>
    <row r="9397" x14ac:dyDescent="0.2"/>
    <row r="9398" x14ac:dyDescent="0.2"/>
    <row r="9399" x14ac:dyDescent="0.2"/>
    <row r="9400" x14ac:dyDescent="0.2"/>
    <row r="9401" x14ac:dyDescent="0.2"/>
    <row r="9402" x14ac:dyDescent="0.2"/>
    <row r="9403" x14ac:dyDescent="0.2"/>
    <row r="9404" x14ac:dyDescent="0.2"/>
    <row r="9405" x14ac:dyDescent="0.2"/>
    <row r="9406" x14ac:dyDescent="0.2"/>
    <row r="9407" x14ac:dyDescent="0.2"/>
    <row r="9408" x14ac:dyDescent="0.2"/>
    <row r="9409" x14ac:dyDescent="0.2"/>
    <row r="9410" x14ac:dyDescent="0.2"/>
    <row r="9411" x14ac:dyDescent="0.2"/>
    <row r="9412" x14ac:dyDescent="0.2"/>
    <row r="9413" x14ac:dyDescent="0.2"/>
    <row r="9414" x14ac:dyDescent="0.2"/>
    <row r="9415" x14ac:dyDescent="0.2"/>
    <row r="9416" x14ac:dyDescent="0.2"/>
    <row r="9417" x14ac:dyDescent="0.2"/>
    <row r="9418" x14ac:dyDescent="0.2"/>
    <row r="9419" x14ac:dyDescent="0.2"/>
    <row r="9420" x14ac:dyDescent="0.2"/>
    <row r="9421" x14ac:dyDescent="0.2"/>
    <row r="9422" x14ac:dyDescent="0.2"/>
    <row r="9423" x14ac:dyDescent="0.2"/>
    <row r="9424" x14ac:dyDescent="0.2"/>
    <row r="9425" x14ac:dyDescent="0.2"/>
    <row r="9426" x14ac:dyDescent="0.2"/>
    <row r="9427" x14ac:dyDescent="0.2"/>
    <row r="9428" x14ac:dyDescent="0.2"/>
    <row r="9429" x14ac:dyDescent="0.2"/>
    <row r="9430" x14ac:dyDescent="0.2"/>
    <row r="9431" x14ac:dyDescent="0.2"/>
    <row r="9432" x14ac:dyDescent="0.2"/>
    <row r="9433" x14ac:dyDescent="0.2"/>
    <row r="9434" x14ac:dyDescent="0.2"/>
    <row r="9435" x14ac:dyDescent="0.2"/>
    <row r="9436" x14ac:dyDescent="0.2"/>
    <row r="9437" x14ac:dyDescent="0.2"/>
    <row r="9438" x14ac:dyDescent="0.2"/>
    <row r="9439" x14ac:dyDescent="0.2"/>
    <row r="9440" x14ac:dyDescent="0.2"/>
    <row r="9441" x14ac:dyDescent="0.2"/>
    <row r="9442" x14ac:dyDescent="0.2"/>
    <row r="9443" x14ac:dyDescent="0.2"/>
    <row r="9444" x14ac:dyDescent="0.2"/>
    <row r="9445" x14ac:dyDescent="0.2"/>
    <row r="9446" x14ac:dyDescent="0.2"/>
    <row r="9447" x14ac:dyDescent="0.2"/>
    <row r="9448" x14ac:dyDescent="0.2"/>
    <row r="9449" x14ac:dyDescent="0.2"/>
    <row r="9450" x14ac:dyDescent="0.2"/>
    <row r="9451" x14ac:dyDescent="0.2"/>
    <row r="9452" x14ac:dyDescent="0.2"/>
    <row r="9453" x14ac:dyDescent="0.2"/>
    <row r="9454" x14ac:dyDescent="0.2"/>
    <row r="9455" x14ac:dyDescent="0.2"/>
    <row r="9456" x14ac:dyDescent="0.2"/>
    <row r="9457" x14ac:dyDescent="0.2"/>
    <row r="9458" x14ac:dyDescent="0.2"/>
    <row r="9459" x14ac:dyDescent="0.2"/>
    <row r="9460" x14ac:dyDescent="0.2"/>
    <row r="9461" x14ac:dyDescent="0.2"/>
    <row r="9462" x14ac:dyDescent="0.2"/>
    <row r="9463" x14ac:dyDescent="0.2"/>
    <row r="9464" x14ac:dyDescent="0.2"/>
    <row r="9465" x14ac:dyDescent="0.2"/>
    <row r="9466" x14ac:dyDescent="0.2"/>
    <row r="9467" x14ac:dyDescent="0.2"/>
    <row r="9468" x14ac:dyDescent="0.2"/>
    <row r="9469" x14ac:dyDescent="0.2"/>
    <row r="9470" x14ac:dyDescent="0.2"/>
    <row r="9471" x14ac:dyDescent="0.2"/>
    <row r="9472" x14ac:dyDescent="0.2"/>
    <row r="9473" x14ac:dyDescent="0.2"/>
    <row r="9474" x14ac:dyDescent="0.2"/>
    <row r="9475" x14ac:dyDescent="0.2"/>
    <row r="9476" x14ac:dyDescent="0.2"/>
    <row r="9477" x14ac:dyDescent="0.2"/>
    <row r="9478" x14ac:dyDescent="0.2"/>
    <row r="9479" x14ac:dyDescent="0.2"/>
    <row r="9480" x14ac:dyDescent="0.2"/>
    <row r="9481" x14ac:dyDescent="0.2"/>
    <row r="9482" x14ac:dyDescent="0.2"/>
    <row r="9483" x14ac:dyDescent="0.2"/>
    <row r="9484" x14ac:dyDescent="0.2"/>
    <row r="9485" x14ac:dyDescent="0.2"/>
    <row r="9486" x14ac:dyDescent="0.2"/>
    <row r="9487" x14ac:dyDescent="0.2"/>
    <row r="9488" x14ac:dyDescent="0.2"/>
    <row r="9489" x14ac:dyDescent="0.2"/>
    <row r="9490" x14ac:dyDescent="0.2"/>
    <row r="9491" x14ac:dyDescent="0.2"/>
    <row r="9492" x14ac:dyDescent="0.2"/>
    <row r="9493" x14ac:dyDescent="0.2"/>
    <row r="9494" x14ac:dyDescent="0.2"/>
    <row r="9495" x14ac:dyDescent="0.2"/>
    <row r="9496" x14ac:dyDescent="0.2"/>
    <row r="9497" x14ac:dyDescent="0.2"/>
    <row r="9498" x14ac:dyDescent="0.2"/>
    <row r="9499" x14ac:dyDescent="0.2"/>
    <row r="9500" x14ac:dyDescent="0.2"/>
    <row r="9501" x14ac:dyDescent="0.2"/>
    <row r="9502" x14ac:dyDescent="0.2"/>
    <row r="9503" x14ac:dyDescent="0.2"/>
    <row r="9504" x14ac:dyDescent="0.2"/>
    <row r="9505" x14ac:dyDescent="0.2"/>
    <row r="9506" x14ac:dyDescent="0.2"/>
    <row r="9507" x14ac:dyDescent="0.2"/>
    <row r="9508" x14ac:dyDescent="0.2"/>
    <row r="9509" x14ac:dyDescent="0.2"/>
    <row r="9510" x14ac:dyDescent="0.2"/>
    <row r="9511" x14ac:dyDescent="0.2"/>
    <row r="9512" x14ac:dyDescent="0.2"/>
    <row r="9513" x14ac:dyDescent="0.2"/>
    <row r="9514" x14ac:dyDescent="0.2"/>
    <row r="9515" x14ac:dyDescent="0.2"/>
    <row r="9516" x14ac:dyDescent="0.2"/>
    <row r="9517" x14ac:dyDescent="0.2"/>
    <row r="9518" x14ac:dyDescent="0.2"/>
    <row r="9519" x14ac:dyDescent="0.2"/>
    <row r="9520" x14ac:dyDescent="0.2"/>
    <row r="9521" x14ac:dyDescent="0.2"/>
    <row r="9522" x14ac:dyDescent="0.2"/>
    <row r="9523" x14ac:dyDescent="0.2"/>
    <row r="9524" x14ac:dyDescent="0.2"/>
    <row r="9525" x14ac:dyDescent="0.2"/>
    <row r="9526" x14ac:dyDescent="0.2"/>
    <row r="9527" x14ac:dyDescent="0.2"/>
    <row r="9528" x14ac:dyDescent="0.2"/>
    <row r="9529" x14ac:dyDescent="0.2"/>
    <row r="9530" x14ac:dyDescent="0.2"/>
    <row r="9531" x14ac:dyDescent="0.2"/>
    <row r="9532" x14ac:dyDescent="0.2"/>
    <row r="9533" x14ac:dyDescent="0.2"/>
    <row r="9534" x14ac:dyDescent="0.2"/>
    <row r="9535" x14ac:dyDescent="0.2"/>
    <row r="9536" x14ac:dyDescent="0.2"/>
    <row r="9537" x14ac:dyDescent="0.2"/>
    <row r="9538" x14ac:dyDescent="0.2"/>
    <row r="9539" x14ac:dyDescent="0.2"/>
    <row r="9540" x14ac:dyDescent="0.2"/>
    <row r="9541" x14ac:dyDescent="0.2"/>
    <row r="9542" x14ac:dyDescent="0.2"/>
    <row r="9543" x14ac:dyDescent="0.2"/>
    <row r="9544" x14ac:dyDescent="0.2"/>
    <row r="9545" x14ac:dyDescent="0.2"/>
    <row r="9546" x14ac:dyDescent="0.2"/>
    <row r="9547" x14ac:dyDescent="0.2"/>
    <row r="9548" x14ac:dyDescent="0.2"/>
    <row r="9549" x14ac:dyDescent="0.2"/>
    <row r="9550" x14ac:dyDescent="0.2"/>
    <row r="9551" x14ac:dyDescent="0.2"/>
    <row r="9552" x14ac:dyDescent="0.2"/>
    <row r="9553" x14ac:dyDescent="0.2"/>
    <row r="9554" x14ac:dyDescent="0.2"/>
    <row r="9555" x14ac:dyDescent="0.2"/>
    <row r="9556" x14ac:dyDescent="0.2"/>
    <row r="9557" x14ac:dyDescent="0.2"/>
    <row r="9558" x14ac:dyDescent="0.2"/>
    <row r="9559" x14ac:dyDescent="0.2"/>
    <row r="9560" x14ac:dyDescent="0.2"/>
    <row r="9561" x14ac:dyDescent="0.2"/>
    <row r="9562" x14ac:dyDescent="0.2"/>
    <row r="9563" x14ac:dyDescent="0.2"/>
    <row r="9564" x14ac:dyDescent="0.2"/>
    <row r="9565" x14ac:dyDescent="0.2"/>
    <row r="9566" x14ac:dyDescent="0.2"/>
    <row r="9567" x14ac:dyDescent="0.2"/>
    <row r="9568" x14ac:dyDescent="0.2"/>
    <row r="9569" x14ac:dyDescent="0.2"/>
    <row r="9570" x14ac:dyDescent="0.2"/>
    <row r="9571" x14ac:dyDescent="0.2"/>
    <row r="9572" x14ac:dyDescent="0.2"/>
    <row r="9573" x14ac:dyDescent="0.2"/>
    <row r="9574" x14ac:dyDescent="0.2"/>
    <row r="9575" x14ac:dyDescent="0.2"/>
    <row r="9576" x14ac:dyDescent="0.2"/>
    <row r="9577" x14ac:dyDescent="0.2"/>
    <row r="9578" x14ac:dyDescent="0.2"/>
    <row r="9579" x14ac:dyDescent="0.2"/>
    <row r="9580" x14ac:dyDescent="0.2"/>
    <row r="9581" x14ac:dyDescent="0.2"/>
    <row r="9582" x14ac:dyDescent="0.2"/>
    <row r="9583" x14ac:dyDescent="0.2"/>
    <row r="9584" x14ac:dyDescent="0.2"/>
    <row r="9585" x14ac:dyDescent="0.2"/>
    <row r="9586" x14ac:dyDescent="0.2"/>
    <row r="9587" x14ac:dyDescent="0.2"/>
    <row r="9588" x14ac:dyDescent="0.2"/>
    <row r="9589" x14ac:dyDescent="0.2"/>
    <row r="9590" x14ac:dyDescent="0.2"/>
    <row r="9591" x14ac:dyDescent="0.2"/>
    <row r="9592" x14ac:dyDescent="0.2"/>
    <row r="9593" x14ac:dyDescent="0.2"/>
    <row r="9594" x14ac:dyDescent="0.2"/>
    <row r="9595" x14ac:dyDescent="0.2"/>
    <row r="9596" x14ac:dyDescent="0.2"/>
    <row r="9597" x14ac:dyDescent="0.2"/>
    <row r="9598" x14ac:dyDescent="0.2"/>
    <row r="9599" x14ac:dyDescent="0.2"/>
    <row r="9600" x14ac:dyDescent="0.2"/>
    <row r="9601" x14ac:dyDescent="0.2"/>
    <row r="9602" x14ac:dyDescent="0.2"/>
    <row r="9603" x14ac:dyDescent="0.2"/>
    <row r="9604" x14ac:dyDescent="0.2"/>
    <row r="9605" x14ac:dyDescent="0.2"/>
    <row r="9606" x14ac:dyDescent="0.2"/>
    <row r="9607" x14ac:dyDescent="0.2"/>
    <row r="9608" x14ac:dyDescent="0.2"/>
    <row r="9609" x14ac:dyDescent="0.2"/>
    <row r="9610" x14ac:dyDescent="0.2"/>
    <row r="9611" x14ac:dyDescent="0.2"/>
    <row r="9612" x14ac:dyDescent="0.2"/>
    <row r="9613" x14ac:dyDescent="0.2"/>
    <row r="9614" x14ac:dyDescent="0.2"/>
    <row r="9615" x14ac:dyDescent="0.2"/>
    <row r="9616" x14ac:dyDescent="0.2"/>
    <row r="9617" x14ac:dyDescent="0.2"/>
    <row r="9618" x14ac:dyDescent="0.2"/>
    <row r="9619" x14ac:dyDescent="0.2"/>
    <row r="9620" x14ac:dyDescent="0.2"/>
    <row r="9621" x14ac:dyDescent="0.2"/>
    <row r="9622" x14ac:dyDescent="0.2"/>
    <row r="9623" x14ac:dyDescent="0.2"/>
    <row r="9624" x14ac:dyDescent="0.2"/>
    <row r="9625" x14ac:dyDescent="0.2"/>
    <row r="9626" x14ac:dyDescent="0.2"/>
    <row r="9627" x14ac:dyDescent="0.2"/>
    <row r="9628" x14ac:dyDescent="0.2"/>
    <row r="9629" x14ac:dyDescent="0.2"/>
    <row r="9630" x14ac:dyDescent="0.2"/>
    <row r="9631" x14ac:dyDescent="0.2"/>
    <row r="9632" x14ac:dyDescent="0.2"/>
    <row r="9633" x14ac:dyDescent="0.2"/>
    <row r="9634" x14ac:dyDescent="0.2"/>
    <row r="9635" x14ac:dyDescent="0.2"/>
    <row r="9636" x14ac:dyDescent="0.2"/>
    <row r="9637" x14ac:dyDescent="0.2"/>
    <row r="9638" x14ac:dyDescent="0.2"/>
    <row r="9639" x14ac:dyDescent="0.2"/>
    <row r="9640" x14ac:dyDescent="0.2"/>
    <row r="9641" x14ac:dyDescent="0.2"/>
    <row r="9642" x14ac:dyDescent="0.2"/>
    <row r="9643" x14ac:dyDescent="0.2"/>
    <row r="9644" x14ac:dyDescent="0.2"/>
    <row r="9645" x14ac:dyDescent="0.2"/>
    <row r="9646" x14ac:dyDescent="0.2"/>
    <row r="9647" x14ac:dyDescent="0.2"/>
    <row r="9648" x14ac:dyDescent="0.2"/>
    <row r="9649" x14ac:dyDescent="0.2"/>
    <row r="9650" x14ac:dyDescent="0.2"/>
    <row r="9651" x14ac:dyDescent="0.2"/>
    <row r="9652" x14ac:dyDescent="0.2"/>
    <row r="9653" x14ac:dyDescent="0.2"/>
    <row r="9654" x14ac:dyDescent="0.2"/>
    <row r="9655" x14ac:dyDescent="0.2"/>
    <row r="9656" x14ac:dyDescent="0.2"/>
    <row r="9657" x14ac:dyDescent="0.2"/>
    <row r="9658" x14ac:dyDescent="0.2"/>
    <row r="9659" x14ac:dyDescent="0.2"/>
    <row r="9660" x14ac:dyDescent="0.2"/>
    <row r="9661" x14ac:dyDescent="0.2"/>
    <row r="9662" x14ac:dyDescent="0.2"/>
    <row r="9663" x14ac:dyDescent="0.2"/>
    <row r="9664" x14ac:dyDescent="0.2"/>
    <row r="9665" x14ac:dyDescent="0.2"/>
    <row r="9666" x14ac:dyDescent="0.2"/>
    <row r="9667" x14ac:dyDescent="0.2"/>
    <row r="9668" x14ac:dyDescent="0.2"/>
    <row r="9669" x14ac:dyDescent="0.2"/>
    <row r="9670" x14ac:dyDescent="0.2"/>
    <row r="9671" x14ac:dyDescent="0.2"/>
    <row r="9672" x14ac:dyDescent="0.2"/>
    <row r="9673" x14ac:dyDescent="0.2"/>
    <row r="9674" x14ac:dyDescent="0.2"/>
    <row r="9675" x14ac:dyDescent="0.2"/>
    <row r="9676" x14ac:dyDescent="0.2"/>
    <row r="9677" x14ac:dyDescent="0.2"/>
    <row r="9678" x14ac:dyDescent="0.2"/>
    <row r="9679" x14ac:dyDescent="0.2"/>
    <row r="9680" x14ac:dyDescent="0.2"/>
    <row r="9681" x14ac:dyDescent="0.2"/>
    <row r="9682" x14ac:dyDescent="0.2"/>
    <row r="9683" x14ac:dyDescent="0.2"/>
    <row r="9684" x14ac:dyDescent="0.2"/>
    <row r="9685" x14ac:dyDescent="0.2"/>
    <row r="9686" x14ac:dyDescent="0.2"/>
    <row r="9687" x14ac:dyDescent="0.2"/>
    <row r="9688" x14ac:dyDescent="0.2"/>
    <row r="9689" x14ac:dyDescent="0.2"/>
    <row r="9690" x14ac:dyDescent="0.2"/>
    <row r="9691" x14ac:dyDescent="0.2"/>
    <row r="9692" x14ac:dyDescent="0.2"/>
    <row r="9693" x14ac:dyDescent="0.2"/>
    <row r="9694" x14ac:dyDescent="0.2"/>
    <row r="9695" x14ac:dyDescent="0.2"/>
    <row r="9696" x14ac:dyDescent="0.2"/>
    <row r="9697" x14ac:dyDescent="0.2"/>
    <row r="9698" x14ac:dyDescent="0.2"/>
    <row r="9699" x14ac:dyDescent="0.2"/>
    <row r="9700" x14ac:dyDescent="0.2"/>
    <row r="9701" x14ac:dyDescent="0.2"/>
    <row r="9702" x14ac:dyDescent="0.2"/>
    <row r="9703" x14ac:dyDescent="0.2"/>
    <row r="9704" x14ac:dyDescent="0.2"/>
    <row r="9705" x14ac:dyDescent="0.2"/>
    <row r="9706" x14ac:dyDescent="0.2"/>
    <row r="9707" x14ac:dyDescent="0.2"/>
    <row r="9708" x14ac:dyDescent="0.2"/>
    <row r="9709" x14ac:dyDescent="0.2"/>
    <row r="9710" x14ac:dyDescent="0.2"/>
    <row r="9711" x14ac:dyDescent="0.2"/>
    <row r="9712" x14ac:dyDescent="0.2"/>
    <row r="9713" x14ac:dyDescent="0.2"/>
    <row r="9714" x14ac:dyDescent="0.2"/>
    <row r="9715" x14ac:dyDescent="0.2"/>
    <row r="9716" x14ac:dyDescent="0.2"/>
    <row r="9717" x14ac:dyDescent="0.2"/>
    <row r="9718" x14ac:dyDescent="0.2"/>
    <row r="9719" x14ac:dyDescent="0.2"/>
    <row r="9720" x14ac:dyDescent="0.2"/>
    <row r="9721" x14ac:dyDescent="0.2"/>
    <row r="9722" x14ac:dyDescent="0.2"/>
    <row r="9723" x14ac:dyDescent="0.2"/>
    <row r="9724" x14ac:dyDescent="0.2"/>
    <row r="9725" x14ac:dyDescent="0.2"/>
    <row r="9726" x14ac:dyDescent="0.2"/>
    <row r="9727" x14ac:dyDescent="0.2"/>
    <row r="9728" x14ac:dyDescent="0.2"/>
    <row r="9729" x14ac:dyDescent="0.2"/>
    <row r="9730" x14ac:dyDescent="0.2"/>
    <row r="9731" x14ac:dyDescent="0.2"/>
    <row r="9732" x14ac:dyDescent="0.2"/>
    <row r="9733" x14ac:dyDescent="0.2"/>
    <row r="9734" x14ac:dyDescent="0.2"/>
    <row r="9735" x14ac:dyDescent="0.2"/>
    <row r="9736" x14ac:dyDescent="0.2"/>
    <row r="9737" x14ac:dyDescent="0.2"/>
    <row r="9738" x14ac:dyDescent="0.2"/>
    <row r="9739" x14ac:dyDescent="0.2"/>
    <row r="9740" x14ac:dyDescent="0.2"/>
    <row r="9741" x14ac:dyDescent="0.2"/>
    <row r="9742" x14ac:dyDescent="0.2"/>
    <row r="9743" x14ac:dyDescent="0.2"/>
    <row r="9744" x14ac:dyDescent="0.2"/>
    <row r="9745" x14ac:dyDescent="0.2"/>
    <row r="9746" x14ac:dyDescent="0.2"/>
    <row r="9747" x14ac:dyDescent="0.2"/>
    <row r="9748" x14ac:dyDescent="0.2"/>
    <row r="9749" x14ac:dyDescent="0.2"/>
    <row r="9750" x14ac:dyDescent="0.2"/>
    <row r="9751" x14ac:dyDescent="0.2"/>
    <row r="9752" x14ac:dyDescent="0.2"/>
    <row r="9753" x14ac:dyDescent="0.2"/>
    <row r="9754" x14ac:dyDescent="0.2"/>
    <row r="9755" x14ac:dyDescent="0.2"/>
    <row r="9756" x14ac:dyDescent="0.2"/>
    <row r="9757" x14ac:dyDescent="0.2"/>
    <row r="9758" x14ac:dyDescent="0.2"/>
    <row r="9759" x14ac:dyDescent="0.2"/>
    <row r="9760" x14ac:dyDescent="0.2"/>
    <row r="9761" x14ac:dyDescent="0.2"/>
    <row r="9762" x14ac:dyDescent="0.2"/>
    <row r="9763" x14ac:dyDescent="0.2"/>
    <row r="9764" x14ac:dyDescent="0.2"/>
    <row r="9765" x14ac:dyDescent="0.2"/>
    <row r="9766" x14ac:dyDescent="0.2"/>
    <row r="9767" x14ac:dyDescent="0.2"/>
    <row r="9768" x14ac:dyDescent="0.2"/>
    <row r="9769" x14ac:dyDescent="0.2"/>
    <row r="9770" x14ac:dyDescent="0.2"/>
    <row r="9771" x14ac:dyDescent="0.2"/>
    <row r="9772" x14ac:dyDescent="0.2"/>
    <row r="9773" x14ac:dyDescent="0.2"/>
    <row r="9774" x14ac:dyDescent="0.2"/>
    <row r="9775" x14ac:dyDescent="0.2"/>
    <row r="9776" x14ac:dyDescent="0.2"/>
    <row r="9777" x14ac:dyDescent="0.2"/>
    <row r="9778" x14ac:dyDescent="0.2"/>
    <row r="9779" x14ac:dyDescent="0.2"/>
    <row r="9780" x14ac:dyDescent="0.2"/>
    <row r="9781" x14ac:dyDescent="0.2"/>
    <row r="9782" x14ac:dyDescent="0.2"/>
    <row r="9783" x14ac:dyDescent="0.2"/>
    <row r="9784" x14ac:dyDescent="0.2"/>
    <row r="9785" x14ac:dyDescent="0.2"/>
    <row r="9786" x14ac:dyDescent="0.2"/>
    <row r="9787" x14ac:dyDescent="0.2"/>
    <row r="9788" x14ac:dyDescent="0.2"/>
    <row r="9789" x14ac:dyDescent="0.2"/>
    <row r="9790" x14ac:dyDescent="0.2"/>
    <row r="9791" x14ac:dyDescent="0.2"/>
    <row r="9792" x14ac:dyDescent="0.2"/>
    <row r="9793" x14ac:dyDescent="0.2"/>
    <row r="9794" x14ac:dyDescent="0.2"/>
    <row r="9795" x14ac:dyDescent="0.2"/>
    <row r="9796" x14ac:dyDescent="0.2"/>
    <row r="9797" x14ac:dyDescent="0.2"/>
    <row r="9798" x14ac:dyDescent="0.2"/>
    <row r="9799" x14ac:dyDescent="0.2"/>
    <row r="9800" x14ac:dyDescent="0.2"/>
    <row r="9801" x14ac:dyDescent="0.2"/>
    <row r="9802" x14ac:dyDescent="0.2"/>
    <row r="9803" x14ac:dyDescent="0.2"/>
    <row r="9804" x14ac:dyDescent="0.2"/>
    <row r="9805" x14ac:dyDescent="0.2"/>
    <row r="9806" x14ac:dyDescent="0.2"/>
    <row r="9807" x14ac:dyDescent="0.2"/>
    <row r="9808" x14ac:dyDescent="0.2"/>
    <row r="9809" x14ac:dyDescent="0.2"/>
    <row r="9810" x14ac:dyDescent="0.2"/>
    <row r="9811" x14ac:dyDescent="0.2"/>
    <row r="9812" x14ac:dyDescent="0.2"/>
    <row r="9813" x14ac:dyDescent="0.2"/>
    <row r="9814" x14ac:dyDescent="0.2"/>
    <row r="9815" x14ac:dyDescent="0.2"/>
    <row r="9816" x14ac:dyDescent="0.2"/>
    <row r="9817" x14ac:dyDescent="0.2"/>
    <row r="9818" x14ac:dyDescent="0.2"/>
    <row r="9819" x14ac:dyDescent="0.2"/>
    <row r="9820" x14ac:dyDescent="0.2"/>
    <row r="9821" x14ac:dyDescent="0.2"/>
    <row r="9822" x14ac:dyDescent="0.2"/>
    <row r="9823" x14ac:dyDescent="0.2"/>
    <row r="9824" x14ac:dyDescent="0.2"/>
    <row r="9825" x14ac:dyDescent="0.2"/>
    <row r="9826" x14ac:dyDescent="0.2"/>
    <row r="9827" x14ac:dyDescent="0.2"/>
    <row r="9828" x14ac:dyDescent="0.2"/>
    <row r="9829" x14ac:dyDescent="0.2"/>
    <row r="9830" x14ac:dyDescent="0.2"/>
    <row r="9831" x14ac:dyDescent="0.2"/>
    <row r="9832" x14ac:dyDescent="0.2"/>
    <row r="9833" x14ac:dyDescent="0.2"/>
    <row r="9834" x14ac:dyDescent="0.2"/>
    <row r="9835" x14ac:dyDescent="0.2"/>
    <row r="9836" x14ac:dyDescent="0.2"/>
    <row r="9837" x14ac:dyDescent="0.2"/>
    <row r="9838" x14ac:dyDescent="0.2"/>
    <row r="9839" x14ac:dyDescent="0.2"/>
    <row r="9840" x14ac:dyDescent="0.2"/>
    <row r="9841" x14ac:dyDescent="0.2"/>
    <row r="9842" x14ac:dyDescent="0.2"/>
    <row r="9843" x14ac:dyDescent="0.2"/>
    <row r="9844" x14ac:dyDescent="0.2"/>
    <row r="9845" x14ac:dyDescent="0.2"/>
    <row r="9846" x14ac:dyDescent="0.2"/>
    <row r="9847" x14ac:dyDescent="0.2"/>
    <row r="9848" x14ac:dyDescent="0.2"/>
    <row r="9849" x14ac:dyDescent="0.2"/>
    <row r="9850" x14ac:dyDescent="0.2"/>
    <row r="9851" x14ac:dyDescent="0.2"/>
    <row r="9852" x14ac:dyDescent="0.2"/>
    <row r="9853" x14ac:dyDescent="0.2"/>
    <row r="9854" x14ac:dyDescent="0.2"/>
    <row r="9855" x14ac:dyDescent="0.2"/>
    <row r="9856" x14ac:dyDescent="0.2"/>
    <row r="9857" x14ac:dyDescent="0.2"/>
    <row r="9858" x14ac:dyDescent="0.2"/>
    <row r="9859" x14ac:dyDescent="0.2"/>
    <row r="9860" x14ac:dyDescent="0.2"/>
    <row r="9861" x14ac:dyDescent="0.2"/>
    <row r="9862" x14ac:dyDescent="0.2"/>
    <row r="9863" x14ac:dyDescent="0.2"/>
    <row r="9864" x14ac:dyDescent="0.2"/>
    <row r="9865" x14ac:dyDescent="0.2"/>
    <row r="9866" x14ac:dyDescent="0.2"/>
    <row r="9867" x14ac:dyDescent="0.2"/>
    <row r="9868" x14ac:dyDescent="0.2"/>
    <row r="9869" x14ac:dyDescent="0.2"/>
    <row r="9870" x14ac:dyDescent="0.2"/>
    <row r="9871" x14ac:dyDescent="0.2"/>
    <row r="9872" x14ac:dyDescent="0.2"/>
    <row r="9873" x14ac:dyDescent="0.2"/>
    <row r="9874" x14ac:dyDescent="0.2"/>
    <row r="9875" x14ac:dyDescent="0.2"/>
    <row r="9876" x14ac:dyDescent="0.2"/>
    <row r="9877" x14ac:dyDescent="0.2"/>
    <row r="9878" x14ac:dyDescent="0.2"/>
    <row r="9879" x14ac:dyDescent="0.2"/>
    <row r="9880" x14ac:dyDescent="0.2"/>
    <row r="9881" x14ac:dyDescent="0.2"/>
    <row r="9882" x14ac:dyDescent="0.2"/>
    <row r="9883" x14ac:dyDescent="0.2"/>
    <row r="9884" x14ac:dyDescent="0.2"/>
    <row r="9885" x14ac:dyDescent="0.2"/>
    <row r="9886" x14ac:dyDescent="0.2"/>
    <row r="9887" x14ac:dyDescent="0.2"/>
    <row r="9888" x14ac:dyDescent="0.2"/>
    <row r="9889" x14ac:dyDescent="0.2"/>
    <row r="9890" x14ac:dyDescent="0.2"/>
    <row r="9891" x14ac:dyDescent="0.2"/>
    <row r="9892" x14ac:dyDescent="0.2"/>
    <row r="9893" x14ac:dyDescent="0.2"/>
    <row r="9894" x14ac:dyDescent="0.2"/>
    <row r="9895" x14ac:dyDescent="0.2"/>
    <row r="9896" x14ac:dyDescent="0.2"/>
    <row r="9897" x14ac:dyDescent="0.2"/>
    <row r="9898" x14ac:dyDescent="0.2"/>
    <row r="9899" x14ac:dyDescent="0.2"/>
    <row r="9900" x14ac:dyDescent="0.2"/>
    <row r="9901" x14ac:dyDescent="0.2"/>
    <row r="9902" x14ac:dyDescent="0.2"/>
    <row r="9903" x14ac:dyDescent="0.2"/>
    <row r="9904" x14ac:dyDescent="0.2"/>
    <row r="9905" x14ac:dyDescent="0.2"/>
    <row r="9906" x14ac:dyDescent="0.2"/>
    <row r="9907" x14ac:dyDescent="0.2"/>
    <row r="9908" x14ac:dyDescent="0.2"/>
    <row r="9909" x14ac:dyDescent="0.2"/>
    <row r="9910" x14ac:dyDescent="0.2"/>
    <row r="9911" x14ac:dyDescent="0.2"/>
    <row r="9912" x14ac:dyDescent="0.2"/>
    <row r="9913" x14ac:dyDescent="0.2"/>
    <row r="9914" x14ac:dyDescent="0.2"/>
    <row r="9915" x14ac:dyDescent="0.2"/>
    <row r="9916" x14ac:dyDescent="0.2"/>
    <row r="9917" x14ac:dyDescent="0.2"/>
    <row r="9918" x14ac:dyDescent="0.2"/>
    <row r="9919" x14ac:dyDescent="0.2"/>
    <row r="9920" x14ac:dyDescent="0.2"/>
    <row r="9921" x14ac:dyDescent="0.2"/>
    <row r="9922" x14ac:dyDescent="0.2"/>
    <row r="9923" x14ac:dyDescent="0.2"/>
    <row r="9924" x14ac:dyDescent="0.2"/>
    <row r="9925" x14ac:dyDescent="0.2"/>
    <row r="9926" x14ac:dyDescent="0.2"/>
    <row r="9927" x14ac:dyDescent="0.2"/>
    <row r="9928" x14ac:dyDescent="0.2"/>
    <row r="9929" x14ac:dyDescent="0.2"/>
    <row r="9930" x14ac:dyDescent="0.2"/>
    <row r="9931" x14ac:dyDescent="0.2"/>
    <row r="9932" x14ac:dyDescent="0.2"/>
    <row r="9933" x14ac:dyDescent="0.2"/>
    <row r="9934" x14ac:dyDescent="0.2"/>
    <row r="9935" x14ac:dyDescent="0.2"/>
    <row r="9936" x14ac:dyDescent="0.2"/>
    <row r="9937" x14ac:dyDescent="0.2"/>
    <row r="9938" x14ac:dyDescent="0.2"/>
    <row r="9939" x14ac:dyDescent="0.2"/>
    <row r="9940" x14ac:dyDescent="0.2"/>
    <row r="9941" x14ac:dyDescent="0.2"/>
    <row r="9942" x14ac:dyDescent="0.2"/>
    <row r="9943" x14ac:dyDescent="0.2"/>
    <row r="9944" x14ac:dyDescent="0.2"/>
    <row r="9945" x14ac:dyDescent="0.2"/>
    <row r="9946" x14ac:dyDescent="0.2"/>
    <row r="9947" x14ac:dyDescent="0.2"/>
    <row r="9948" x14ac:dyDescent="0.2"/>
    <row r="9949" x14ac:dyDescent="0.2"/>
    <row r="9950" x14ac:dyDescent="0.2"/>
    <row r="9951" x14ac:dyDescent="0.2"/>
    <row r="9952" x14ac:dyDescent="0.2"/>
    <row r="9953" x14ac:dyDescent="0.2"/>
    <row r="9954" x14ac:dyDescent="0.2"/>
    <row r="9955" x14ac:dyDescent="0.2"/>
    <row r="9956" x14ac:dyDescent="0.2"/>
    <row r="9957" x14ac:dyDescent="0.2"/>
    <row r="9958" x14ac:dyDescent="0.2"/>
    <row r="9959" x14ac:dyDescent="0.2"/>
    <row r="9960" x14ac:dyDescent="0.2"/>
    <row r="9961" x14ac:dyDescent="0.2"/>
    <row r="9962" x14ac:dyDescent="0.2"/>
    <row r="9963" x14ac:dyDescent="0.2"/>
    <row r="9964" x14ac:dyDescent="0.2"/>
    <row r="9965" x14ac:dyDescent="0.2"/>
    <row r="9966" x14ac:dyDescent="0.2"/>
    <row r="9967" x14ac:dyDescent="0.2"/>
    <row r="9968" x14ac:dyDescent="0.2"/>
    <row r="9969" x14ac:dyDescent="0.2"/>
    <row r="9970" x14ac:dyDescent="0.2"/>
    <row r="9971" x14ac:dyDescent="0.2"/>
    <row r="9972" x14ac:dyDescent="0.2"/>
    <row r="9973" x14ac:dyDescent="0.2"/>
    <row r="9974" x14ac:dyDescent="0.2"/>
    <row r="9975" x14ac:dyDescent="0.2"/>
    <row r="9976" x14ac:dyDescent="0.2"/>
    <row r="9977" x14ac:dyDescent="0.2"/>
    <row r="9978" x14ac:dyDescent="0.2"/>
    <row r="9979" x14ac:dyDescent="0.2"/>
    <row r="9980" x14ac:dyDescent="0.2"/>
    <row r="9981" x14ac:dyDescent="0.2"/>
    <row r="9982" x14ac:dyDescent="0.2"/>
    <row r="9983" x14ac:dyDescent="0.2"/>
    <row r="9984" x14ac:dyDescent="0.2"/>
    <row r="9985" x14ac:dyDescent="0.2"/>
    <row r="9986" x14ac:dyDescent="0.2"/>
    <row r="9987" x14ac:dyDescent="0.2"/>
    <row r="9988" x14ac:dyDescent="0.2"/>
    <row r="9989" x14ac:dyDescent="0.2"/>
    <row r="9990" x14ac:dyDescent="0.2"/>
    <row r="9991" x14ac:dyDescent="0.2"/>
    <row r="9992" x14ac:dyDescent="0.2"/>
    <row r="9993" x14ac:dyDescent="0.2"/>
    <row r="9994" x14ac:dyDescent="0.2"/>
    <row r="9995" x14ac:dyDescent="0.2"/>
    <row r="9996" x14ac:dyDescent="0.2"/>
    <row r="9997" x14ac:dyDescent="0.2"/>
    <row r="9998" x14ac:dyDescent="0.2"/>
    <row r="9999" x14ac:dyDescent="0.2"/>
    <row r="10000" x14ac:dyDescent="0.2"/>
    <row r="10001" x14ac:dyDescent="0.2"/>
    <row r="10002" x14ac:dyDescent="0.2"/>
    <row r="10003" x14ac:dyDescent="0.2"/>
    <row r="10004" x14ac:dyDescent="0.2"/>
    <row r="10005" x14ac:dyDescent="0.2"/>
    <row r="10006" x14ac:dyDescent="0.2"/>
    <row r="10007" x14ac:dyDescent="0.2"/>
    <row r="10008" x14ac:dyDescent="0.2"/>
    <row r="10009" x14ac:dyDescent="0.2"/>
    <row r="10010" x14ac:dyDescent="0.2"/>
    <row r="10011" x14ac:dyDescent="0.2"/>
    <row r="10012" x14ac:dyDescent="0.2"/>
    <row r="10013" x14ac:dyDescent="0.2"/>
    <row r="10014" x14ac:dyDescent="0.2"/>
    <row r="10015" x14ac:dyDescent="0.2"/>
    <row r="10016" x14ac:dyDescent="0.2"/>
    <row r="10017" x14ac:dyDescent="0.2"/>
    <row r="10018" x14ac:dyDescent="0.2"/>
    <row r="10019" x14ac:dyDescent="0.2"/>
    <row r="10020" x14ac:dyDescent="0.2"/>
    <row r="10021" x14ac:dyDescent="0.2"/>
    <row r="10022" x14ac:dyDescent="0.2"/>
    <row r="10023" x14ac:dyDescent="0.2"/>
    <row r="10024" x14ac:dyDescent="0.2"/>
    <row r="10025" x14ac:dyDescent="0.2"/>
    <row r="10026" x14ac:dyDescent="0.2"/>
    <row r="10027" x14ac:dyDescent="0.2"/>
    <row r="10028" x14ac:dyDescent="0.2"/>
    <row r="10029" x14ac:dyDescent="0.2"/>
    <row r="10030" x14ac:dyDescent="0.2"/>
    <row r="10031" x14ac:dyDescent="0.2"/>
    <row r="10032" x14ac:dyDescent="0.2"/>
    <row r="10033" x14ac:dyDescent="0.2"/>
    <row r="10034" x14ac:dyDescent="0.2"/>
    <row r="10035" x14ac:dyDescent="0.2"/>
    <row r="10036" x14ac:dyDescent="0.2"/>
    <row r="10037" x14ac:dyDescent="0.2"/>
    <row r="10038" x14ac:dyDescent="0.2"/>
    <row r="10039" x14ac:dyDescent="0.2"/>
    <row r="10040" x14ac:dyDescent="0.2"/>
    <row r="10041" x14ac:dyDescent="0.2"/>
    <row r="10042" x14ac:dyDescent="0.2"/>
    <row r="10043" x14ac:dyDescent="0.2"/>
    <row r="10044" x14ac:dyDescent="0.2"/>
    <row r="10045" x14ac:dyDescent="0.2"/>
    <row r="10046" x14ac:dyDescent="0.2"/>
    <row r="10047" x14ac:dyDescent="0.2"/>
    <row r="10048" x14ac:dyDescent="0.2"/>
    <row r="10049" x14ac:dyDescent="0.2"/>
    <row r="10050" x14ac:dyDescent="0.2"/>
    <row r="10051" x14ac:dyDescent="0.2"/>
    <row r="10052" x14ac:dyDescent="0.2"/>
    <row r="10053" x14ac:dyDescent="0.2"/>
    <row r="10054" x14ac:dyDescent="0.2"/>
    <row r="10055" x14ac:dyDescent="0.2"/>
    <row r="10056" x14ac:dyDescent="0.2"/>
    <row r="10057" x14ac:dyDescent="0.2"/>
    <row r="10058" x14ac:dyDescent="0.2"/>
    <row r="10059" x14ac:dyDescent="0.2"/>
    <row r="10060" x14ac:dyDescent="0.2"/>
    <row r="10061" x14ac:dyDescent="0.2"/>
    <row r="10062" x14ac:dyDescent="0.2"/>
    <row r="10063" x14ac:dyDescent="0.2"/>
    <row r="10064" x14ac:dyDescent="0.2"/>
    <row r="10065" x14ac:dyDescent="0.2"/>
    <row r="10066" x14ac:dyDescent="0.2"/>
    <row r="10067" x14ac:dyDescent="0.2"/>
    <row r="10068" x14ac:dyDescent="0.2"/>
    <row r="10069" x14ac:dyDescent="0.2"/>
    <row r="10070" x14ac:dyDescent="0.2"/>
    <row r="10071" x14ac:dyDescent="0.2"/>
    <row r="10072" x14ac:dyDescent="0.2"/>
    <row r="10073" x14ac:dyDescent="0.2"/>
    <row r="10074" x14ac:dyDescent="0.2"/>
    <row r="10075" x14ac:dyDescent="0.2"/>
    <row r="10076" x14ac:dyDescent="0.2"/>
    <row r="10077" x14ac:dyDescent="0.2"/>
    <row r="10078" x14ac:dyDescent="0.2"/>
    <row r="10079" x14ac:dyDescent="0.2"/>
    <row r="10080" x14ac:dyDescent="0.2"/>
    <row r="10081" x14ac:dyDescent="0.2"/>
    <row r="10082" x14ac:dyDescent="0.2"/>
    <row r="10083" x14ac:dyDescent="0.2"/>
    <row r="10084" x14ac:dyDescent="0.2"/>
    <row r="10085" x14ac:dyDescent="0.2"/>
    <row r="10086" x14ac:dyDescent="0.2"/>
    <row r="10087" x14ac:dyDescent="0.2"/>
    <row r="10088" x14ac:dyDescent="0.2"/>
    <row r="10089" x14ac:dyDescent="0.2"/>
    <row r="10090" x14ac:dyDescent="0.2"/>
    <row r="10091" x14ac:dyDescent="0.2"/>
    <row r="10092" x14ac:dyDescent="0.2"/>
    <row r="10093" x14ac:dyDescent="0.2"/>
    <row r="10094" x14ac:dyDescent="0.2"/>
    <row r="10095" x14ac:dyDescent="0.2"/>
    <row r="10096" x14ac:dyDescent="0.2"/>
    <row r="10097" x14ac:dyDescent="0.2"/>
    <row r="10098" x14ac:dyDescent="0.2"/>
    <row r="10099" x14ac:dyDescent="0.2"/>
    <row r="10100" x14ac:dyDescent="0.2"/>
    <row r="10101" x14ac:dyDescent="0.2"/>
    <row r="10102" x14ac:dyDescent="0.2"/>
    <row r="10103" x14ac:dyDescent="0.2"/>
    <row r="10104" x14ac:dyDescent="0.2"/>
    <row r="10105" x14ac:dyDescent="0.2"/>
    <row r="10106" x14ac:dyDescent="0.2"/>
    <row r="10107" x14ac:dyDescent="0.2"/>
    <row r="10108" x14ac:dyDescent="0.2"/>
    <row r="10109" x14ac:dyDescent="0.2"/>
    <row r="10110" x14ac:dyDescent="0.2"/>
    <row r="10111" x14ac:dyDescent="0.2"/>
    <row r="10112" x14ac:dyDescent="0.2"/>
    <row r="10113" x14ac:dyDescent="0.2"/>
    <row r="10114" x14ac:dyDescent="0.2"/>
    <row r="10115" x14ac:dyDescent="0.2"/>
    <row r="10116" x14ac:dyDescent="0.2"/>
    <row r="10117" x14ac:dyDescent="0.2"/>
    <row r="10118" x14ac:dyDescent="0.2"/>
    <row r="10119" x14ac:dyDescent="0.2"/>
    <row r="10120" x14ac:dyDescent="0.2"/>
    <row r="10121" x14ac:dyDescent="0.2"/>
    <row r="10122" x14ac:dyDescent="0.2"/>
    <row r="10123" x14ac:dyDescent="0.2"/>
    <row r="10124" x14ac:dyDescent="0.2"/>
    <row r="10125" x14ac:dyDescent="0.2"/>
    <row r="10126" x14ac:dyDescent="0.2"/>
    <row r="10127" x14ac:dyDescent="0.2"/>
    <row r="10128" x14ac:dyDescent="0.2"/>
    <row r="10129" x14ac:dyDescent="0.2"/>
    <row r="10130" x14ac:dyDescent="0.2"/>
    <row r="10131" x14ac:dyDescent="0.2"/>
    <row r="10132" x14ac:dyDescent="0.2"/>
    <row r="10133" x14ac:dyDescent="0.2"/>
    <row r="10134" x14ac:dyDescent="0.2"/>
    <row r="10135" x14ac:dyDescent="0.2"/>
    <row r="10136" x14ac:dyDescent="0.2"/>
    <row r="10137" x14ac:dyDescent="0.2"/>
    <row r="10138" x14ac:dyDescent="0.2"/>
    <row r="10139" x14ac:dyDescent="0.2"/>
    <row r="10140" x14ac:dyDescent="0.2"/>
    <row r="10141" x14ac:dyDescent="0.2"/>
    <row r="10142" x14ac:dyDescent="0.2"/>
    <row r="10143" x14ac:dyDescent="0.2"/>
    <row r="10144" x14ac:dyDescent="0.2"/>
    <row r="10145" x14ac:dyDescent="0.2"/>
    <row r="10146" x14ac:dyDescent="0.2"/>
    <row r="10147" x14ac:dyDescent="0.2"/>
    <row r="10148" x14ac:dyDescent="0.2"/>
    <row r="10149" x14ac:dyDescent="0.2"/>
    <row r="10150" x14ac:dyDescent="0.2"/>
    <row r="10151" x14ac:dyDescent="0.2"/>
    <row r="10152" x14ac:dyDescent="0.2"/>
    <row r="10153" x14ac:dyDescent="0.2"/>
    <row r="10154" x14ac:dyDescent="0.2"/>
    <row r="10155" x14ac:dyDescent="0.2"/>
    <row r="10156" x14ac:dyDescent="0.2"/>
    <row r="10157" x14ac:dyDescent="0.2"/>
    <row r="10158" x14ac:dyDescent="0.2"/>
    <row r="10159" x14ac:dyDescent="0.2"/>
    <row r="10160" x14ac:dyDescent="0.2"/>
    <row r="10161" x14ac:dyDescent="0.2"/>
    <row r="10162" x14ac:dyDescent="0.2"/>
    <row r="10163" x14ac:dyDescent="0.2"/>
    <row r="10164" x14ac:dyDescent="0.2"/>
    <row r="10165" x14ac:dyDescent="0.2"/>
    <row r="10166" x14ac:dyDescent="0.2"/>
    <row r="10167" x14ac:dyDescent="0.2"/>
    <row r="10168" x14ac:dyDescent="0.2"/>
    <row r="10169" x14ac:dyDescent="0.2"/>
    <row r="10170" x14ac:dyDescent="0.2"/>
    <row r="10171" x14ac:dyDescent="0.2"/>
    <row r="10172" x14ac:dyDescent="0.2"/>
    <row r="10173" x14ac:dyDescent="0.2"/>
    <row r="10174" x14ac:dyDescent="0.2"/>
    <row r="10175" x14ac:dyDescent="0.2"/>
    <row r="10176" x14ac:dyDescent="0.2"/>
    <row r="10177" x14ac:dyDescent="0.2"/>
    <row r="10178" x14ac:dyDescent="0.2"/>
    <row r="10179" x14ac:dyDescent="0.2"/>
    <row r="10180" x14ac:dyDescent="0.2"/>
    <row r="10181" x14ac:dyDescent="0.2"/>
    <row r="10182" x14ac:dyDescent="0.2"/>
    <row r="10183" x14ac:dyDescent="0.2"/>
    <row r="10184" x14ac:dyDescent="0.2"/>
    <row r="10185" x14ac:dyDescent="0.2"/>
    <row r="10186" x14ac:dyDescent="0.2"/>
    <row r="10187" x14ac:dyDescent="0.2"/>
    <row r="10188" x14ac:dyDescent="0.2"/>
    <row r="10189" x14ac:dyDescent="0.2"/>
    <row r="10190" x14ac:dyDescent="0.2"/>
    <row r="10191" x14ac:dyDescent="0.2"/>
    <row r="10192" x14ac:dyDescent="0.2"/>
    <row r="10193" x14ac:dyDescent="0.2"/>
    <row r="10194" x14ac:dyDescent="0.2"/>
    <row r="10195" x14ac:dyDescent="0.2"/>
    <row r="10196" x14ac:dyDescent="0.2"/>
    <row r="10197" x14ac:dyDescent="0.2"/>
    <row r="10198" x14ac:dyDescent="0.2"/>
    <row r="10199" x14ac:dyDescent="0.2"/>
    <row r="10200" x14ac:dyDescent="0.2"/>
    <row r="10201" x14ac:dyDescent="0.2"/>
    <row r="10202" x14ac:dyDescent="0.2"/>
    <row r="10203" x14ac:dyDescent="0.2"/>
    <row r="10204" x14ac:dyDescent="0.2"/>
    <row r="10205" x14ac:dyDescent="0.2"/>
    <row r="10206" x14ac:dyDescent="0.2"/>
    <row r="10207" x14ac:dyDescent="0.2"/>
    <row r="10208" x14ac:dyDescent="0.2"/>
    <row r="10209" x14ac:dyDescent="0.2"/>
    <row r="10210" x14ac:dyDescent="0.2"/>
    <row r="10211" x14ac:dyDescent="0.2"/>
    <row r="10212" x14ac:dyDescent="0.2"/>
    <row r="10213" x14ac:dyDescent="0.2"/>
    <row r="10214" x14ac:dyDescent="0.2"/>
    <row r="10215" x14ac:dyDescent="0.2"/>
    <row r="10216" x14ac:dyDescent="0.2"/>
    <row r="10217" x14ac:dyDescent="0.2"/>
    <row r="10218" x14ac:dyDescent="0.2"/>
    <row r="10219" x14ac:dyDescent="0.2"/>
    <row r="10220" x14ac:dyDescent="0.2"/>
    <row r="10221" x14ac:dyDescent="0.2"/>
    <row r="10222" x14ac:dyDescent="0.2"/>
    <row r="10223" x14ac:dyDescent="0.2"/>
    <row r="10224" x14ac:dyDescent="0.2"/>
    <row r="10225" x14ac:dyDescent="0.2"/>
    <row r="10226" x14ac:dyDescent="0.2"/>
    <row r="10227" x14ac:dyDescent="0.2"/>
    <row r="10228" x14ac:dyDescent="0.2"/>
    <row r="10229" x14ac:dyDescent="0.2"/>
    <row r="10230" x14ac:dyDescent="0.2"/>
    <row r="10231" x14ac:dyDescent="0.2"/>
    <row r="10232" x14ac:dyDescent="0.2"/>
    <row r="10233" x14ac:dyDescent="0.2"/>
    <row r="10234" x14ac:dyDescent="0.2"/>
    <row r="10235" x14ac:dyDescent="0.2"/>
    <row r="10236" x14ac:dyDescent="0.2"/>
    <row r="10237" x14ac:dyDescent="0.2"/>
    <row r="10238" x14ac:dyDescent="0.2"/>
    <row r="10239" x14ac:dyDescent="0.2"/>
    <row r="10240" x14ac:dyDescent="0.2"/>
    <row r="10241" x14ac:dyDescent="0.2"/>
    <row r="10242" x14ac:dyDescent="0.2"/>
    <row r="10243" x14ac:dyDescent="0.2"/>
    <row r="10244" x14ac:dyDescent="0.2"/>
    <row r="10245" x14ac:dyDescent="0.2"/>
    <row r="10246" x14ac:dyDescent="0.2"/>
    <row r="10247" x14ac:dyDescent="0.2"/>
    <row r="10248" x14ac:dyDescent="0.2"/>
    <row r="10249" x14ac:dyDescent="0.2"/>
    <row r="10250" x14ac:dyDescent="0.2"/>
    <row r="10251" x14ac:dyDescent="0.2"/>
    <row r="10252" x14ac:dyDescent="0.2"/>
    <row r="10253" x14ac:dyDescent="0.2"/>
    <row r="10254" x14ac:dyDescent="0.2"/>
    <row r="10255" x14ac:dyDescent="0.2"/>
    <row r="10256" x14ac:dyDescent="0.2"/>
    <row r="10257" x14ac:dyDescent="0.2"/>
    <row r="10258" x14ac:dyDescent="0.2"/>
    <row r="10259" x14ac:dyDescent="0.2"/>
    <row r="10260" x14ac:dyDescent="0.2"/>
    <row r="10261" x14ac:dyDescent="0.2"/>
    <row r="10262" x14ac:dyDescent="0.2"/>
    <row r="10263" x14ac:dyDescent="0.2"/>
    <row r="10264" x14ac:dyDescent="0.2"/>
    <row r="10265" x14ac:dyDescent="0.2"/>
    <row r="10266" x14ac:dyDescent="0.2"/>
    <row r="10267" x14ac:dyDescent="0.2"/>
    <row r="10268" x14ac:dyDescent="0.2"/>
    <row r="10269" x14ac:dyDescent="0.2"/>
    <row r="10270" x14ac:dyDescent="0.2"/>
    <row r="10271" x14ac:dyDescent="0.2"/>
    <row r="10272" x14ac:dyDescent="0.2"/>
    <row r="10273" x14ac:dyDescent="0.2"/>
    <row r="10274" x14ac:dyDescent="0.2"/>
    <row r="10275" x14ac:dyDescent="0.2"/>
    <row r="10276" x14ac:dyDescent="0.2"/>
    <row r="10277" x14ac:dyDescent="0.2"/>
    <row r="10278" x14ac:dyDescent="0.2"/>
    <row r="10279" x14ac:dyDescent="0.2"/>
    <row r="10280" x14ac:dyDescent="0.2"/>
    <row r="10281" x14ac:dyDescent="0.2"/>
    <row r="10282" x14ac:dyDescent="0.2"/>
    <row r="10283" x14ac:dyDescent="0.2"/>
    <row r="10284" x14ac:dyDescent="0.2"/>
    <row r="10285" x14ac:dyDescent="0.2"/>
    <row r="10286" x14ac:dyDescent="0.2"/>
    <row r="10287" x14ac:dyDescent="0.2"/>
    <row r="10288" x14ac:dyDescent="0.2"/>
    <row r="10289" x14ac:dyDescent="0.2"/>
    <row r="10290" x14ac:dyDescent="0.2"/>
    <row r="10291" x14ac:dyDescent="0.2"/>
    <row r="10292" x14ac:dyDescent="0.2"/>
    <row r="10293" x14ac:dyDescent="0.2"/>
    <row r="10294" x14ac:dyDescent="0.2"/>
    <row r="10295" x14ac:dyDescent="0.2"/>
    <row r="10296" x14ac:dyDescent="0.2"/>
    <row r="10297" x14ac:dyDescent="0.2"/>
    <row r="10298" x14ac:dyDescent="0.2"/>
    <row r="10299" x14ac:dyDescent="0.2"/>
    <row r="10300" x14ac:dyDescent="0.2"/>
    <row r="10301" x14ac:dyDescent="0.2"/>
    <row r="10302" x14ac:dyDescent="0.2"/>
    <row r="10303" x14ac:dyDescent="0.2"/>
    <row r="10304" x14ac:dyDescent="0.2"/>
    <row r="10305" x14ac:dyDescent="0.2"/>
    <row r="10306" x14ac:dyDescent="0.2"/>
    <row r="10307" x14ac:dyDescent="0.2"/>
    <row r="10308" x14ac:dyDescent="0.2"/>
    <row r="10309" x14ac:dyDescent="0.2"/>
    <row r="10310" x14ac:dyDescent="0.2"/>
    <row r="10311" x14ac:dyDescent="0.2"/>
    <row r="10312" x14ac:dyDescent="0.2"/>
    <row r="10313" x14ac:dyDescent="0.2"/>
    <row r="10314" x14ac:dyDescent="0.2"/>
    <row r="10315" x14ac:dyDescent="0.2"/>
    <row r="10316" x14ac:dyDescent="0.2"/>
    <row r="10317" x14ac:dyDescent="0.2"/>
    <row r="10318" x14ac:dyDescent="0.2"/>
    <row r="10319" x14ac:dyDescent="0.2"/>
    <row r="10320" x14ac:dyDescent="0.2"/>
    <row r="10321" x14ac:dyDescent="0.2"/>
    <row r="10322" x14ac:dyDescent="0.2"/>
    <row r="10323" x14ac:dyDescent="0.2"/>
    <row r="10324" x14ac:dyDescent="0.2"/>
    <row r="10325" x14ac:dyDescent="0.2"/>
    <row r="10326" x14ac:dyDescent="0.2"/>
    <row r="10327" x14ac:dyDescent="0.2"/>
    <row r="10328" x14ac:dyDescent="0.2"/>
    <row r="10329" x14ac:dyDescent="0.2"/>
    <row r="10330" x14ac:dyDescent="0.2"/>
    <row r="10331" x14ac:dyDescent="0.2"/>
    <row r="10332" x14ac:dyDescent="0.2"/>
    <row r="10333" x14ac:dyDescent="0.2"/>
    <row r="10334" x14ac:dyDescent="0.2"/>
    <row r="10335" x14ac:dyDescent="0.2"/>
    <row r="10336" x14ac:dyDescent="0.2"/>
    <row r="10337" x14ac:dyDescent="0.2"/>
    <row r="10338" x14ac:dyDescent="0.2"/>
    <row r="10339" x14ac:dyDescent="0.2"/>
    <row r="10340" x14ac:dyDescent="0.2"/>
    <row r="10341" x14ac:dyDescent="0.2"/>
    <row r="10342" x14ac:dyDescent="0.2"/>
    <row r="10343" x14ac:dyDescent="0.2"/>
    <row r="10344" x14ac:dyDescent="0.2"/>
    <row r="10345" x14ac:dyDescent="0.2"/>
    <row r="10346" x14ac:dyDescent="0.2"/>
    <row r="10347" x14ac:dyDescent="0.2"/>
    <row r="10348" x14ac:dyDescent="0.2"/>
    <row r="10349" x14ac:dyDescent="0.2"/>
    <row r="10350" x14ac:dyDescent="0.2"/>
    <row r="10351" x14ac:dyDescent="0.2"/>
    <row r="10352" x14ac:dyDescent="0.2"/>
    <row r="10353" x14ac:dyDescent="0.2"/>
    <row r="10354" x14ac:dyDescent="0.2"/>
    <row r="10355" x14ac:dyDescent="0.2"/>
    <row r="10356" x14ac:dyDescent="0.2"/>
    <row r="10357" x14ac:dyDescent="0.2"/>
    <row r="10358" x14ac:dyDescent="0.2"/>
    <row r="10359" x14ac:dyDescent="0.2"/>
    <row r="10360" x14ac:dyDescent="0.2"/>
    <row r="10361" x14ac:dyDescent="0.2"/>
    <row r="10362" x14ac:dyDescent="0.2"/>
    <row r="10363" x14ac:dyDescent="0.2"/>
    <row r="10364" x14ac:dyDescent="0.2"/>
    <row r="10365" x14ac:dyDescent="0.2"/>
    <row r="10366" x14ac:dyDescent="0.2"/>
    <row r="10367" x14ac:dyDescent="0.2"/>
    <row r="10368" x14ac:dyDescent="0.2"/>
    <row r="10369" x14ac:dyDescent="0.2"/>
    <row r="10370" x14ac:dyDescent="0.2"/>
    <row r="10371" x14ac:dyDescent="0.2"/>
    <row r="10372" x14ac:dyDescent="0.2"/>
    <row r="10373" x14ac:dyDescent="0.2"/>
    <row r="10374" x14ac:dyDescent="0.2"/>
    <row r="10375" x14ac:dyDescent="0.2"/>
    <row r="10376" x14ac:dyDescent="0.2"/>
    <row r="10377" x14ac:dyDescent="0.2"/>
    <row r="10378" x14ac:dyDescent="0.2"/>
    <row r="10379" x14ac:dyDescent="0.2"/>
    <row r="10380" x14ac:dyDescent="0.2"/>
    <row r="10381" x14ac:dyDescent="0.2"/>
    <row r="10382" x14ac:dyDescent="0.2"/>
    <row r="10383" x14ac:dyDescent="0.2"/>
    <row r="10384" x14ac:dyDescent="0.2"/>
    <row r="10385" x14ac:dyDescent="0.2"/>
    <row r="10386" x14ac:dyDescent="0.2"/>
    <row r="10387" x14ac:dyDescent="0.2"/>
    <row r="10388" x14ac:dyDescent="0.2"/>
    <row r="10389" x14ac:dyDescent="0.2"/>
    <row r="10390" x14ac:dyDescent="0.2"/>
    <row r="10391" x14ac:dyDescent="0.2"/>
    <row r="10392" x14ac:dyDescent="0.2"/>
    <row r="10393" x14ac:dyDescent="0.2"/>
    <row r="10394" x14ac:dyDescent="0.2"/>
    <row r="10395" x14ac:dyDescent="0.2"/>
    <row r="10396" x14ac:dyDescent="0.2"/>
    <row r="10397" x14ac:dyDescent="0.2"/>
    <row r="10398" x14ac:dyDescent="0.2"/>
    <row r="10399" x14ac:dyDescent="0.2"/>
    <row r="10400" x14ac:dyDescent="0.2"/>
    <row r="10401" x14ac:dyDescent="0.2"/>
    <row r="10402" x14ac:dyDescent="0.2"/>
    <row r="10403" x14ac:dyDescent="0.2"/>
    <row r="10404" x14ac:dyDescent="0.2"/>
    <row r="10405" x14ac:dyDescent="0.2"/>
    <row r="10406" x14ac:dyDescent="0.2"/>
    <row r="10407" x14ac:dyDescent="0.2"/>
    <row r="10408" x14ac:dyDescent="0.2"/>
    <row r="10409" x14ac:dyDescent="0.2"/>
    <row r="10410" x14ac:dyDescent="0.2"/>
    <row r="10411" x14ac:dyDescent="0.2"/>
    <row r="10412" x14ac:dyDescent="0.2"/>
    <row r="10413" x14ac:dyDescent="0.2"/>
    <row r="10414" x14ac:dyDescent="0.2"/>
    <row r="10415" x14ac:dyDescent="0.2"/>
    <row r="10416" x14ac:dyDescent="0.2"/>
    <row r="10417" x14ac:dyDescent="0.2"/>
    <row r="10418" x14ac:dyDescent="0.2"/>
    <row r="10419" x14ac:dyDescent="0.2"/>
    <row r="10420" x14ac:dyDescent="0.2"/>
    <row r="10421" x14ac:dyDescent="0.2"/>
    <row r="10422" x14ac:dyDescent="0.2"/>
    <row r="10423" x14ac:dyDescent="0.2"/>
    <row r="10424" x14ac:dyDescent="0.2"/>
    <row r="10425" x14ac:dyDescent="0.2"/>
    <row r="10426" x14ac:dyDescent="0.2"/>
    <row r="10427" x14ac:dyDescent="0.2"/>
    <row r="10428" x14ac:dyDescent="0.2"/>
    <row r="10429" x14ac:dyDescent="0.2"/>
    <row r="10430" x14ac:dyDescent="0.2"/>
    <row r="10431" x14ac:dyDescent="0.2"/>
    <row r="10432" x14ac:dyDescent="0.2"/>
    <row r="10433" x14ac:dyDescent="0.2"/>
    <row r="10434" x14ac:dyDescent="0.2"/>
    <row r="10435" x14ac:dyDescent="0.2"/>
    <row r="10436" x14ac:dyDescent="0.2"/>
    <row r="10437" x14ac:dyDescent="0.2"/>
    <row r="10438" x14ac:dyDescent="0.2"/>
    <row r="10439" x14ac:dyDescent="0.2"/>
    <row r="10440" x14ac:dyDescent="0.2"/>
    <row r="10441" x14ac:dyDescent="0.2"/>
    <row r="10442" x14ac:dyDescent="0.2"/>
    <row r="10443" x14ac:dyDescent="0.2"/>
    <row r="10444" x14ac:dyDescent="0.2"/>
    <row r="10445" x14ac:dyDescent="0.2"/>
    <row r="10446" x14ac:dyDescent="0.2"/>
    <row r="10447" x14ac:dyDescent="0.2"/>
    <row r="10448" x14ac:dyDescent="0.2"/>
    <row r="10449" x14ac:dyDescent="0.2"/>
    <row r="10450" x14ac:dyDescent="0.2"/>
    <row r="10451" x14ac:dyDescent="0.2"/>
    <row r="10452" x14ac:dyDescent="0.2"/>
    <row r="10453" x14ac:dyDescent="0.2"/>
    <row r="10454" x14ac:dyDescent="0.2"/>
    <row r="10455" x14ac:dyDescent="0.2"/>
    <row r="10456" x14ac:dyDescent="0.2"/>
    <row r="10457" x14ac:dyDescent="0.2"/>
    <row r="10458" x14ac:dyDescent="0.2"/>
    <row r="10459" x14ac:dyDescent="0.2"/>
    <row r="10460" x14ac:dyDescent="0.2"/>
    <row r="10461" x14ac:dyDescent="0.2"/>
    <row r="10462" x14ac:dyDescent="0.2"/>
    <row r="10463" x14ac:dyDescent="0.2"/>
    <row r="10464" x14ac:dyDescent="0.2"/>
    <row r="10465" x14ac:dyDescent="0.2"/>
    <row r="10466" x14ac:dyDescent="0.2"/>
    <row r="10467" x14ac:dyDescent="0.2"/>
    <row r="10468" x14ac:dyDescent="0.2"/>
    <row r="10469" x14ac:dyDescent="0.2"/>
    <row r="10470" x14ac:dyDescent="0.2"/>
    <row r="10471" x14ac:dyDescent="0.2"/>
    <row r="10472" x14ac:dyDescent="0.2"/>
    <row r="10473" x14ac:dyDescent="0.2"/>
    <row r="10474" x14ac:dyDescent="0.2"/>
    <row r="10475" x14ac:dyDescent="0.2"/>
    <row r="10476" x14ac:dyDescent="0.2"/>
    <row r="10477" x14ac:dyDescent="0.2"/>
    <row r="10478" x14ac:dyDescent="0.2"/>
    <row r="10479" x14ac:dyDescent="0.2"/>
    <row r="10480" x14ac:dyDescent="0.2"/>
    <row r="10481" x14ac:dyDescent="0.2"/>
    <row r="10482" x14ac:dyDescent="0.2"/>
    <row r="10483" x14ac:dyDescent="0.2"/>
    <row r="10484" x14ac:dyDescent="0.2"/>
    <row r="10485" x14ac:dyDescent="0.2"/>
    <row r="10486" x14ac:dyDescent="0.2"/>
    <row r="10487" x14ac:dyDescent="0.2"/>
    <row r="10488" x14ac:dyDescent="0.2"/>
    <row r="10489" x14ac:dyDescent="0.2"/>
    <row r="10490" x14ac:dyDescent="0.2"/>
    <row r="10491" x14ac:dyDescent="0.2"/>
    <row r="10492" x14ac:dyDescent="0.2"/>
    <row r="10493" x14ac:dyDescent="0.2"/>
    <row r="10494" x14ac:dyDescent="0.2"/>
    <row r="10495" x14ac:dyDescent="0.2"/>
    <row r="10496" x14ac:dyDescent="0.2"/>
    <row r="10497" x14ac:dyDescent="0.2"/>
    <row r="10498" x14ac:dyDescent="0.2"/>
    <row r="10499" x14ac:dyDescent="0.2"/>
    <row r="10500" x14ac:dyDescent="0.2"/>
    <row r="10501" x14ac:dyDescent="0.2"/>
    <row r="10502" x14ac:dyDescent="0.2"/>
    <row r="10503" x14ac:dyDescent="0.2"/>
    <row r="10504" x14ac:dyDescent="0.2"/>
    <row r="10505" x14ac:dyDescent="0.2"/>
    <row r="10506" x14ac:dyDescent="0.2"/>
    <row r="10507" x14ac:dyDescent="0.2"/>
    <row r="10508" x14ac:dyDescent="0.2"/>
    <row r="10509" x14ac:dyDescent="0.2"/>
    <row r="10510" x14ac:dyDescent="0.2"/>
    <row r="10511" x14ac:dyDescent="0.2"/>
    <row r="10512" x14ac:dyDescent="0.2"/>
    <row r="10513" x14ac:dyDescent="0.2"/>
    <row r="10514" x14ac:dyDescent="0.2"/>
    <row r="10515" x14ac:dyDescent="0.2"/>
    <row r="10516" x14ac:dyDescent="0.2"/>
    <row r="10517" x14ac:dyDescent="0.2"/>
    <row r="10518" x14ac:dyDescent="0.2"/>
    <row r="10519" x14ac:dyDescent="0.2"/>
    <row r="10520" x14ac:dyDescent="0.2"/>
    <row r="10521" x14ac:dyDescent="0.2"/>
    <row r="10522" x14ac:dyDescent="0.2"/>
    <row r="10523" x14ac:dyDescent="0.2"/>
    <row r="10524" x14ac:dyDescent="0.2"/>
    <row r="10525" x14ac:dyDescent="0.2"/>
    <row r="10526" x14ac:dyDescent="0.2"/>
    <row r="10527" x14ac:dyDescent="0.2"/>
    <row r="10528" x14ac:dyDescent="0.2"/>
    <row r="10529" x14ac:dyDescent="0.2"/>
    <row r="10530" x14ac:dyDescent="0.2"/>
    <row r="10531" x14ac:dyDescent="0.2"/>
    <row r="10532" x14ac:dyDescent="0.2"/>
    <row r="10533" x14ac:dyDescent="0.2"/>
    <row r="10534" x14ac:dyDescent="0.2"/>
    <row r="10535" x14ac:dyDescent="0.2"/>
    <row r="10536" x14ac:dyDescent="0.2"/>
    <row r="10537" x14ac:dyDescent="0.2"/>
    <row r="10538" x14ac:dyDescent="0.2"/>
    <row r="10539" x14ac:dyDescent="0.2"/>
    <row r="10540" x14ac:dyDescent="0.2"/>
    <row r="10541" x14ac:dyDescent="0.2"/>
    <row r="10542" x14ac:dyDescent="0.2"/>
    <row r="10543" x14ac:dyDescent="0.2"/>
    <row r="10544" x14ac:dyDescent="0.2"/>
    <row r="10545" x14ac:dyDescent="0.2"/>
    <row r="10546" x14ac:dyDescent="0.2"/>
    <row r="10547" x14ac:dyDescent="0.2"/>
    <row r="10548" x14ac:dyDescent="0.2"/>
    <row r="10549" x14ac:dyDescent="0.2"/>
    <row r="10550" x14ac:dyDescent="0.2"/>
    <row r="10551" x14ac:dyDescent="0.2"/>
    <row r="10552" x14ac:dyDescent="0.2"/>
    <row r="10553" x14ac:dyDescent="0.2"/>
    <row r="10554" x14ac:dyDescent="0.2"/>
    <row r="10555" x14ac:dyDescent="0.2"/>
    <row r="10556" x14ac:dyDescent="0.2"/>
    <row r="10557" x14ac:dyDescent="0.2"/>
    <row r="10558" x14ac:dyDescent="0.2"/>
    <row r="10559" x14ac:dyDescent="0.2"/>
    <row r="10560" x14ac:dyDescent="0.2"/>
    <row r="10561" x14ac:dyDescent="0.2"/>
    <row r="10562" x14ac:dyDescent="0.2"/>
    <row r="10563" x14ac:dyDescent="0.2"/>
    <row r="10564" x14ac:dyDescent="0.2"/>
    <row r="10565" x14ac:dyDescent="0.2"/>
    <row r="10566" x14ac:dyDescent="0.2"/>
    <row r="10567" x14ac:dyDescent="0.2"/>
    <row r="10568" x14ac:dyDescent="0.2"/>
    <row r="10569" x14ac:dyDescent="0.2"/>
    <row r="10570" x14ac:dyDescent="0.2"/>
    <row r="10571" x14ac:dyDescent="0.2"/>
    <row r="10572" x14ac:dyDescent="0.2"/>
    <row r="10573" x14ac:dyDescent="0.2"/>
    <row r="10574" x14ac:dyDescent="0.2"/>
    <row r="10575" x14ac:dyDescent="0.2"/>
    <row r="10576" x14ac:dyDescent="0.2"/>
    <row r="10577" x14ac:dyDescent="0.2"/>
    <row r="10578" x14ac:dyDescent="0.2"/>
    <row r="10579" x14ac:dyDescent="0.2"/>
    <row r="10580" x14ac:dyDescent="0.2"/>
    <row r="10581" x14ac:dyDescent="0.2"/>
    <row r="10582" x14ac:dyDescent="0.2"/>
    <row r="10583" x14ac:dyDescent="0.2"/>
    <row r="10584" x14ac:dyDescent="0.2"/>
    <row r="10585" x14ac:dyDescent="0.2"/>
    <row r="10586" x14ac:dyDescent="0.2"/>
    <row r="10587" x14ac:dyDescent="0.2"/>
    <row r="10588" x14ac:dyDescent="0.2"/>
    <row r="10589" x14ac:dyDescent="0.2"/>
    <row r="10590" x14ac:dyDescent="0.2"/>
    <row r="10591" x14ac:dyDescent="0.2"/>
    <row r="10592" x14ac:dyDescent="0.2"/>
    <row r="10593" x14ac:dyDescent="0.2"/>
    <row r="10594" x14ac:dyDescent="0.2"/>
    <row r="10595" x14ac:dyDescent="0.2"/>
    <row r="10596" x14ac:dyDescent="0.2"/>
    <row r="10597" x14ac:dyDescent="0.2"/>
    <row r="10598" x14ac:dyDescent="0.2"/>
    <row r="10599" x14ac:dyDescent="0.2"/>
    <row r="10600" x14ac:dyDescent="0.2"/>
    <row r="10601" x14ac:dyDescent="0.2"/>
    <row r="10602" x14ac:dyDescent="0.2"/>
    <row r="10603" x14ac:dyDescent="0.2"/>
    <row r="10604" x14ac:dyDescent="0.2"/>
    <row r="10605" x14ac:dyDescent="0.2"/>
    <row r="10606" x14ac:dyDescent="0.2"/>
    <row r="10607" x14ac:dyDescent="0.2"/>
    <row r="10608" x14ac:dyDescent="0.2"/>
    <row r="10609" x14ac:dyDescent="0.2"/>
    <row r="10610" x14ac:dyDescent="0.2"/>
    <row r="10611" x14ac:dyDescent="0.2"/>
    <row r="10612" x14ac:dyDescent="0.2"/>
    <row r="10613" x14ac:dyDescent="0.2"/>
    <row r="10614" x14ac:dyDescent="0.2"/>
    <row r="10615" x14ac:dyDescent="0.2"/>
    <row r="10616" x14ac:dyDescent="0.2"/>
    <row r="10617" x14ac:dyDescent="0.2"/>
    <row r="10618" x14ac:dyDescent="0.2"/>
    <row r="10619" x14ac:dyDescent="0.2"/>
    <row r="10620" x14ac:dyDescent="0.2"/>
    <row r="10621" x14ac:dyDescent="0.2"/>
    <row r="10622" x14ac:dyDescent="0.2"/>
    <row r="10623" x14ac:dyDescent="0.2"/>
    <row r="10624" x14ac:dyDescent="0.2"/>
    <row r="10625" x14ac:dyDescent="0.2"/>
    <row r="10626" x14ac:dyDescent="0.2"/>
    <row r="10627" x14ac:dyDescent="0.2"/>
    <row r="10628" x14ac:dyDescent="0.2"/>
    <row r="10629" x14ac:dyDescent="0.2"/>
    <row r="10630" x14ac:dyDescent="0.2"/>
    <row r="10631" x14ac:dyDescent="0.2"/>
    <row r="10632" x14ac:dyDescent="0.2"/>
    <row r="10633" x14ac:dyDescent="0.2"/>
    <row r="10634" x14ac:dyDescent="0.2"/>
    <row r="10635" x14ac:dyDescent="0.2"/>
    <row r="10636" x14ac:dyDescent="0.2"/>
    <row r="10637" x14ac:dyDescent="0.2"/>
    <row r="10638" x14ac:dyDescent="0.2"/>
    <row r="10639" x14ac:dyDescent="0.2"/>
    <row r="10640" x14ac:dyDescent="0.2"/>
    <row r="10641" x14ac:dyDescent="0.2"/>
    <row r="10642" x14ac:dyDescent="0.2"/>
    <row r="10643" x14ac:dyDescent="0.2"/>
    <row r="10644" x14ac:dyDescent="0.2"/>
    <row r="10645" x14ac:dyDescent="0.2"/>
    <row r="10646" x14ac:dyDescent="0.2"/>
    <row r="10647" x14ac:dyDescent="0.2"/>
    <row r="10648" x14ac:dyDescent="0.2"/>
    <row r="10649" x14ac:dyDescent="0.2"/>
    <row r="10650" x14ac:dyDescent="0.2"/>
    <row r="10651" x14ac:dyDescent="0.2"/>
    <row r="10652" x14ac:dyDescent="0.2"/>
    <row r="10653" x14ac:dyDescent="0.2"/>
    <row r="10654" x14ac:dyDescent="0.2"/>
    <row r="10655" x14ac:dyDescent="0.2"/>
    <row r="10656" x14ac:dyDescent="0.2"/>
    <row r="10657" x14ac:dyDescent="0.2"/>
    <row r="10658" x14ac:dyDescent="0.2"/>
    <row r="10659" x14ac:dyDescent="0.2"/>
    <row r="10660" x14ac:dyDescent="0.2"/>
    <row r="10661" x14ac:dyDescent="0.2"/>
    <row r="10662" x14ac:dyDescent="0.2"/>
    <row r="10663" x14ac:dyDescent="0.2"/>
    <row r="10664" x14ac:dyDescent="0.2"/>
    <row r="10665" x14ac:dyDescent="0.2"/>
    <row r="10666" x14ac:dyDescent="0.2"/>
    <row r="10667" x14ac:dyDescent="0.2"/>
    <row r="10668" x14ac:dyDescent="0.2"/>
    <row r="10669" x14ac:dyDescent="0.2"/>
    <row r="10670" x14ac:dyDescent="0.2"/>
    <row r="10671" x14ac:dyDescent="0.2"/>
    <row r="10672" x14ac:dyDescent="0.2"/>
    <row r="10673" x14ac:dyDescent="0.2"/>
    <row r="10674" x14ac:dyDescent="0.2"/>
    <row r="10675" x14ac:dyDescent="0.2"/>
    <row r="10676" x14ac:dyDescent="0.2"/>
    <row r="10677" x14ac:dyDescent="0.2"/>
    <row r="10678" x14ac:dyDescent="0.2"/>
    <row r="10679" x14ac:dyDescent="0.2"/>
    <row r="10680" x14ac:dyDescent="0.2"/>
    <row r="10681" x14ac:dyDescent="0.2"/>
    <row r="10682" x14ac:dyDescent="0.2"/>
    <row r="10683" x14ac:dyDescent="0.2"/>
    <row r="10684" x14ac:dyDescent="0.2"/>
    <row r="10685" x14ac:dyDescent="0.2"/>
    <row r="10686" x14ac:dyDescent="0.2"/>
    <row r="10687" x14ac:dyDescent="0.2"/>
    <row r="10688" x14ac:dyDescent="0.2"/>
    <row r="10689" x14ac:dyDescent="0.2"/>
    <row r="10690" x14ac:dyDescent="0.2"/>
    <row r="10691" x14ac:dyDescent="0.2"/>
    <row r="10692" x14ac:dyDescent="0.2"/>
    <row r="10693" x14ac:dyDescent="0.2"/>
    <row r="10694" x14ac:dyDescent="0.2"/>
    <row r="10695" x14ac:dyDescent="0.2"/>
    <row r="10696" x14ac:dyDescent="0.2"/>
    <row r="10697" x14ac:dyDescent="0.2"/>
    <row r="10698" x14ac:dyDescent="0.2"/>
    <row r="10699" x14ac:dyDescent="0.2"/>
    <row r="10700" x14ac:dyDescent="0.2"/>
    <row r="10701" x14ac:dyDescent="0.2"/>
    <row r="10702" x14ac:dyDescent="0.2"/>
    <row r="10703" x14ac:dyDescent="0.2"/>
    <row r="10704" x14ac:dyDescent="0.2"/>
    <row r="10705" x14ac:dyDescent="0.2"/>
    <row r="10706" x14ac:dyDescent="0.2"/>
    <row r="10707" x14ac:dyDescent="0.2"/>
    <row r="10708" x14ac:dyDescent="0.2"/>
    <row r="10709" x14ac:dyDescent="0.2"/>
    <row r="10710" x14ac:dyDescent="0.2"/>
    <row r="10711" x14ac:dyDescent="0.2"/>
    <row r="10712" x14ac:dyDescent="0.2"/>
    <row r="10713" x14ac:dyDescent="0.2"/>
    <row r="10714" x14ac:dyDescent="0.2"/>
    <row r="10715" x14ac:dyDescent="0.2"/>
    <row r="10716" x14ac:dyDescent="0.2"/>
    <row r="10717" x14ac:dyDescent="0.2"/>
    <row r="10718" x14ac:dyDescent="0.2"/>
    <row r="10719" x14ac:dyDescent="0.2"/>
    <row r="10720" x14ac:dyDescent="0.2"/>
    <row r="10721" x14ac:dyDescent="0.2"/>
    <row r="10722" x14ac:dyDescent="0.2"/>
    <row r="10723" x14ac:dyDescent="0.2"/>
    <row r="10724" x14ac:dyDescent="0.2"/>
    <row r="10725" x14ac:dyDescent="0.2"/>
    <row r="10726" x14ac:dyDescent="0.2"/>
    <row r="10727" x14ac:dyDescent="0.2"/>
    <row r="10728" x14ac:dyDescent="0.2"/>
    <row r="10729" x14ac:dyDescent="0.2"/>
    <row r="10730" x14ac:dyDescent="0.2"/>
    <row r="10731" x14ac:dyDescent="0.2"/>
    <row r="10732" x14ac:dyDescent="0.2"/>
    <row r="10733" x14ac:dyDescent="0.2"/>
    <row r="10734" x14ac:dyDescent="0.2"/>
    <row r="10735" x14ac:dyDescent="0.2"/>
    <row r="10736" x14ac:dyDescent="0.2"/>
    <row r="10737" x14ac:dyDescent="0.2"/>
    <row r="10738" x14ac:dyDescent="0.2"/>
    <row r="10739" x14ac:dyDescent="0.2"/>
    <row r="10740" x14ac:dyDescent="0.2"/>
    <row r="10741" x14ac:dyDescent="0.2"/>
    <row r="10742" x14ac:dyDescent="0.2"/>
    <row r="10743" x14ac:dyDescent="0.2"/>
    <row r="10744" x14ac:dyDescent="0.2"/>
    <row r="10745" x14ac:dyDescent="0.2"/>
    <row r="10746" x14ac:dyDescent="0.2"/>
    <row r="10747" x14ac:dyDescent="0.2"/>
    <row r="10748" x14ac:dyDescent="0.2"/>
    <row r="10749" x14ac:dyDescent="0.2"/>
    <row r="10750" x14ac:dyDescent="0.2"/>
    <row r="10751" x14ac:dyDescent="0.2"/>
    <row r="10752" x14ac:dyDescent="0.2"/>
    <row r="10753" x14ac:dyDescent="0.2"/>
    <row r="10754" x14ac:dyDescent="0.2"/>
    <row r="10755" x14ac:dyDescent="0.2"/>
    <row r="10756" x14ac:dyDescent="0.2"/>
    <row r="10757" x14ac:dyDescent="0.2"/>
    <row r="10758" x14ac:dyDescent="0.2"/>
    <row r="10759" x14ac:dyDescent="0.2"/>
    <row r="10760" x14ac:dyDescent="0.2"/>
    <row r="10761" x14ac:dyDescent="0.2"/>
    <row r="10762" x14ac:dyDescent="0.2"/>
    <row r="10763" x14ac:dyDescent="0.2"/>
    <row r="10764" x14ac:dyDescent="0.2"/>
    <row r="10765" x14ac:dyDescent="0.2"/>
    <row r="10766" x14ac:dyDescent="0.2"/>
    <row r="10767" x14ac:dyDescent="0.2"/>
    <row r="10768" x14ac:dyDescent="0.2"/>
    <row r="10769" x14ac:dyDescent="0.2"/>
    <row r="10770" x14ac:dyDescent="0.2"/>
    <row r="10771" x14ac:dyDescent="0.2"/>
    <row r="10772" x14ac:dyDescent="0.2"/>
    <row r="10773" x14ac:dyDescent="0.2"/>
    <row r="10774" x14ac:dyDescent="0.2"/>
    <row r="10775" x14ac:dyDescent="0.2"/>
    <row r="10776" x14ac:dyDescent="0.2"/>
    <row r="10777" x14ac:dyDescent="0.2"/>
    <row r="10778" x14ac:dyDescent="0.2"/>
    <row r="10779" x14ac:dyDescent="0.2"/>
    <row r="10780" x14ac:dyDescent="0.2"/>
    <row r="10781" x14ac:dyDescent="0.2"/>
    <row r="10782" x14ac:dyDescent="0.2"/>
    <row r="10783" x14ac:dyDescent="0.2"/>
    <row r="10784" x14ac:dyDescent="0.2"/>
    <row r="10785" x14ac:dyDescent="0.2"/>
    <row r="10786" x14ac:dyDescent="0.2"/>
    <row r="10787" x14ac:dyDescent="0.2"/>
    <row r="10788" x14ac:dyDescent="0.2"/>
    <row r="10789" x14ac:dyDescent="0.2"/>
    <row r="10790" x14ac:dyDescent="0.2"/>
    <row r="10791" x14ac:dyDescent="0.2"/>
    <row r="10792" x14ac:dyDescent="0.2"/>
    <row r="10793" x14ac:dyDescent="0.2"/>
    <row r="10794" x14ac:dyDescent="0.2"/>
    <row r="10795" x14ac:dyDescent="0.2"/>
    <row r="10796" x14ac:dyDescent="0.2"/>
    <row r="10797" x14ac:dyDescent="0.2"/>
    <row r="10798" x14ac:dyDescent="0.2"/>
    <row r="10799" x14ac:dyDescent="0.2"/>
    <row r="10800" x14ac:dyDescent="0.2"/>
    <row r="10801" x14ac:dyDescent="0.2"/>
    <row r="10802" x14ac:dyDescent="0.2"/>
    <row r="10803" x14ac:dyDescent="0.2"/>
    <row r="10804" x14ac:dyDescent="0.2"/>
    <row r="10805" x14ac:dyDescent="0.2"/>
    <row r="10806" x14ac:dyDescent="0.2"/>
    <row r="10807" x14ac:dyDescent="0.2"/>
    <row r="10808" x14ac:dyDescent="0.2"/>
    <row r="10809" x14ac:dyDescent="0.2"/>
    <row r="10810" x14ac:dyDescent="0.2"/>
    <row r="10811" x14ac:dyDescent="0.2"/>
    <row r="10812" x14ac:dyDescent="0.2"/>
    <row r="10813" x14ac:dyDescent="0.2"/>
    <row r="10814" x14ac:dyDescent="0.2"/>
    <row r="10815" x14ac:dyDescent="0.2"/>
    <row r="10816" x14ac:dyDescent="0.2"/>
    <row r="10817" x14ac:dyDescent="0.2"/>
    <row r="10818" x14ac:dyDescent="0.2"/>
    <row r="10819" x14ac:dyDescent="0.2"/>
    <row r="10820" x14ac:dyDescent="0.2"/>
    <row r="10821" x14ac:dyDescent="0.2"/>
    <row r="10822" x14ac:dyDescent="0.2"/>
    <row r="10823" x14ac:dyDescent="0.2"/>
    <row r="10824" x14ac:dyDescent="0.2"/>
    <row r="10825" x14ac:dyDescent="0.2"/>
    <row r="10826" x14ac:dyDescent="0.2"/>
    <row r="10827" x14ac:dyDescent="0.2"/>
    <row r="10828" x14ac:dyDescent="0.2"/>
    <row r="10829" x14ac:dyDescent="0.2"/>
    <row r="10830" x14ac:dyDescent="0.2"/>
    <row r="10831" x14ac:dyDescent="0.2"/>
    <row r="10832" x14ac:dyDescent="0.2"/>
    <row r="10833" x14ac:dyDescent="0.2"/>
    <row r="10834" x14ac:dyDescent="0.2"/>
    <row r="10835" x14ac:dyDescent="0.2"/>
    <row r="10836" x14ac:dyDescent="0.2"/>
    <row r="10837" x14ac:dyDescent="0.2"/>
    <row r="10838" x14ac:dyDescent="0.2"/>
    <row r="10839" x14ac:dyDescent="0.2"/>
    <row r="10840" x14ac:dyDescent="0.2"/>
    <row r="10841" x14ac:dyDescent="0.2"/>
    <row r="10842" x14ac:dyDescent="0.2"/>
    <row r="10843" x14ac:dyDescent="0.2"/>
    <row r="10844" x14ac:dyDescent="0.2"/>
    <row r="10845" x14ac:dyDescent="0.2"/>
    <row r="10846" x14ac:dyDescent="0.2"/>
    <row r="10847" x14ac:dyDescent="0.2"/>
    <row r="10848" x14ac:dyDescent="0.2"/>
    <row r="10849" x14ac:dyDescent="0.2"/>
    <row r="10850" x14ac:dyDescent="0.2"/>
    <row r="10851" x14ac:dyDescent="0.2"/>
    <row r="10852" x14ac:dyDescent="0.2"/>
    <row r="10853" x14ac:dyDescent="0.2"/>
    <row r="10854" x14ac:dyDescent="0.2"/>
    <row r="10855" x14ac:dyDescent="0.2"/>
    <row r="10856" x14ac:dyDescent="0.2"/>
    <row r="10857" x14ac:dyDescent="0.2"/>
    <row r="10858" x14ac:dyDescent="0.2"/>
    <row r="10859" x14ac:dyDescent="0.2"/>
    <row r="10860" x14ac:dyDescent="0.2"/>
    <row r="10861" x14ac:dyDescent="0.2"/>
    <row r="10862" x14ac:dyDescent="0.2"/>
    <row r="10863" x14ac:dyDescent="0.2"/>
    <row r="10864" x14ac:dyDescent="0.2"/>
    <row r="10865" x14ac:dyDescent="0.2"/>
    <row r="10866" x14ac:dyDescent="0.2"/>
    <row r="10867" x14ac:dyDescent="0.2"/>
    <row r="10868" x14ac:dyDescent="0.2"/>
    <row r="10869" x14ac:dyDescent="0.2"/>
    <row r="10870" x14ac:dyDescent="0.2"/>
    <row r="10871" x14ac:dyDescent="0.2"/>
    <row r="10872" x14ac:dyDescent="0.2"/>
    <row r="10873" x14ac:dyDescent="0.2"/>
    <row r="10874" x14ac:dyDescent="0.2"/>
    <row r="10875" x14ac:dyDescent="0.2"/>
    <row r="10876" x14ac:dyDescent="0.2"/>
    <row r="10877" x14ac:dyDescent="0.2"/>
    <row r="10878" x14ac:dyDescent="0.2"/>
    <row r="10879" x14ac:dyDescent="0.2"/>
    <row r="10880" x14ac:dyDescent="0.2"/>
    <row r="10881" x14ac:dyDescent="0.2"/>
    <row r="10882" x14ac:dyDescent="0.2"/>
    <row r="10883" x14ac:dyDescent="0.2"/>
    <row r="10884" x14ac:dyDescent="0.2"/>
    <row r="10885" x14ac:dyDescent="0.2"/>
    <row r="10886" x14ac:dyDescent="0.2"/>
    <row r="10887" x14ac:dyDescent="0.2"/>
    <row r="10888" x14ac:dyDescent="0.2"/>
    <row r="10889" x14ac:dyDescent="0.2"/>
    <row r="10890" x14ac:dyDescent="0.2"/>
    <row r="10891" x14ac:dyDescent="0.2"/>
    <row r="10892" x14ac:dyDescent="0.2"/>
    <row r="10893" x14ac:dyDescent="0.2"/>
    <row r="10894" x14ac:dyDescent="0.2"/>
    <row r="10895" x14ac:dyDescent="0.2"/>
    <row r="10896" x14ac:dyDescent="0.2"/>
    <row r="10897" x14ac:dyDescent="0.2"/>
    <row r="10898" x14ac:dyDescent="0.2"/>
    <row r="10899" x14ac:dyDescent="0.2"/>
    <row r="10900" x14ac:dyDescent="0.2"/>
    <row r="10901" x14ac:dyDescent="0.2"/>
    <row r="10902" x14ac:dyDescent="0.2"/>
    <row r="10903" x14ac:dyDescent="0.2"/>
    <row r="10904" x14ac:dyDescent="0.2"/>
    <row r="10905" x14ac:dyDescent="0.2"/>
    <row r="10906" x14ac:dyDescent="0.2"/>
    <row r="10907" x14ac:dyDescent="0.2"/>
    <row r="10908" x14ac:dyDescent="0.2"/>
    <row r="10909" x14ac:dyDescent="0.2"/>
    <row r="10910" x14ac:dyDescent="0.2"/>
    <row r="10911" x14ac:dyDescent="0.2"/>
    <row r="10912" x14ac:dyDescent="0.2"/>
    <row r="10913" x14ac:dyDescent="0.2"/>
    <row r="10914" x14ac:dyDescent="0.2"/>
    <row r="10915" x14ac:dyDescent="0.2"/>
    <row r="10916" x14ac:dyDescent="0.2"/>
    <row r="10917" x14ac:dyDescent="0.2"/>
    <row r="10918" x14ac:dyDescent="0.2"/>
    <row r="10919" x14ac:dyDescent="0.2"/>
    <row r="10920" x14ac:dyDescent="0.2"/>
    <row r="10921" x14ac:dyDescent="0.2"/>
    <row r="10922" x14ac:dyDescent="0.2"/>
    <row r="10923" x14ac:dyDescent="0.2"/>
    <row r="10924" x14ac:dyDescent="0.2"/>
    <row r="10925" x14ac:dyDescent="0.2"/>
    <row r="10926" x14ac:dyDescent="0.2"/>
    <row r="10927" x14ac:dyDescent="0.2"/>
    <row r="10928" x14ac:dyDescent="0.2"/>
    <row r="10929" x14ac:dyDescent="0.2"/>
    <row r="10930" x14ac:dyDescent="0.2"/>
    <row r="10931" x14ac:dyDescent="0.2"/>
    <row r="10932" x14ac:dyDescent="0.2"/>
    <row r="10933" x14ac:dyDescent="0.2"/>
    <row r="10934" x14ac:dyDescent="0.2"/>
    <row r="10935" x14ac:dyDescent="0.2"/>
    <row r="10936" x14ac:dyDescent="0.2"/>
    <row r="10937" x14ac:dyDescent="0.2"/>
    <row r="10938" x14ac:dyDescent="0.2"/>
    <row r="10939" x14ac:dyDescent="0.2"/>
    <row r="10940" x14ac:dyDescent="0.2"/>
    <row r="10941" x14ac:dyDescent="0.2"/>
    <row r="10942" x14ac:dyDescent="0.2"/>
    <row r="10943" x14ac:dyDescent="0.2"/>
    <row r="10944" x14ac:dyDescent="0.2"/>
    <row r="10945" x14ac:dyDescent="0.2"/>
    <row r="10946" x14ac:dyDescent="0.2"/>
    <row r="10947" x14ac:dyDescent="0.2"/>
    <row r="10948" x14ac:dyDescent="0.2"/>
    <row r="10949" x14ac:dyDescent="0.2"/>
    <row r="10950" x14ac:dyDescent="0.2"/>
    <row r="10951" x14ac:dyDescent="0.2"/>
    <row r="10952" x14ac:dyDescent="0.2"/>
    <row r="10953" x14ac:dyDescent="0.2"/>
    <row r="10954" x14ac:dyDescent="0.2"/>
    <row r="10955" x14ac:dyDescent="0.2"/>
    <row r="10956" x14ac:dyDescent="0.2"/>
    <row r="10957" x14ac:dyDescent="0.2"/>
    <row r="10958" x14ac:dyDescent="0.2"/>
    <row r="10959" x14ac:dyDescent="0.2"/>
    <row r="10960" x14ac:dyDescent="0.2"/>
    <row r="10961" x14ac:dyDescent="0.2"/>
    <row r="10962" x14ac:dyDescent="0.2"/>
    <row r="10963" x14ac:dyDescent="0.2"/>
    <row r="10964" x14ac:dyDescent="0.2"/>
    <row r="10965" x14ac:dyDescent="0.2"/>
    <row r="10966" x14ac:dyDescent="0.2"/>
    <row r="10967" x14ac:dyDescent="0.2"/>
    <row r="10968" x14ac:dyDescent="0.2"/>
    <row r="10969" x14ac:dyDescent="0.2"/>
    <row r="10970" x14ac:dyDescent="0.2"/>
    <row r="10971" x14ac:dyDescent="0.2"/>
    <row r="10972" x14ac:dyDescent="0.2"/>
    <row r="10973" x14ac:dyDescent="0.2"/>
    <row r="10974" x14ac:dyDescent="0.2"/>
    <row r="10975" x14ac:dyDescent="0.2"/>
    <row r="10976" x14ac:dyDescent="0.2"/>
    <row r="10977" x14ac:dyDescent="0.2"/>
    <row r="10978" x14ac:dyDescent="0.2"/>
    <row r="10979" x14ac:dyDescent="0.2"/>
    <row r="10980" x14ac:dyDescent="0.2"/>
    <row r="10981" x14ac:dyDescent="0.2"/>
    <row r="10982" x14ac:dyDescent="0.2"/>
    <row r="10983" x14ac:dyDescent="0.2"/>
    <row r="10984" x14ac:dyDescent="0.2"/>
    <row r="10985" x14ac:dyDescent="0.2"/>
    <row r="10986" x14ac:dyDescent="0.2"/>
    <row r="10987" x14ac:dyDescent="0.2"/>
    <row r="10988" x14ac:dyDescent="0.2"/>
    <row r="10989" x14ac:dyDescent="0.2"/>
    <row r="10990" x14ac:dyDescent="0.2"/>
    <row r="10991" x14ac:dyDescent="0.2"/>
    <row r="10992" x14ac:dyDescent="0.2"/>
    <row r="10993" x14ac:dyDescent="0.2"/>
    <row r="10994" x14ac:dyDescent="0.2"/>
    <row r="10995" x14ac:dyDescent="0.2"/>
    <row r="10996" x14ac:dyDescent="0.2"/>
    <row r="10997" x14ac:dyDescent="0.2"/>
    <row r="10998" x14ac:dyDescent="0.2"/>
    <row r="10999" x14ac:dyDescent="0.2"/>
    <row r="11000" x14ac:dyDescent="0.2"/>
    <row r="11001" x14ac:dyDescent="0.2"/>
    <row r="11002" x14ac:dyDescent="0.2"/>
    <row r="11003" x14ac:dyDescent="0.2"/>
    <row r="11004" x14ac:dyDescent="0.2"/>
    <row r="11005" x14ac:dyDescent="0.2"/>
    <row r="11006" x14ac:dyDescent="0.2"/>
    <row r="11007" x14ac:dyDescent="0.2"/>
    <row r="11008" x14ac:dyDescent="0.2"/>
    <row r="11009" x14ac:dyDescent="0.2"/>
    <row r="11010" x14ac:dyDescent="0.2"/>
    <row r="11011" x14ac:dyDescent="0.2"/>
    <row r="11012" x14ac:dyDescent="0.2"/>
    <row r="11013" x14ac:dyDescent="0.2"/>
    <row r="11014" x14ac:dyDescent="0.2"/>
    <row r="11015" x14ac:dyDescent="0.2"/>
    <row r="11016" x14ac:dyDescent="0.2"/>
    <row r="11017" x14ac:dyDescent="0.2"/>
    <row r="11018" x14ac:dyDescent="0.2"/>
    <row r="11019" x14ac:dyDescent="0.2"/>
    <row r="11020" x14ac:dyDescent="0.2"/>
    <row r="11021" x14ac:dyDescent="0.2"/>
    <row r="11022" x14ac:dyDescent="0.2"/>
    <row r="11023" x14ac:dyDescent="0.2"/>
    <row r="11024" x14ac:dyDescent="0.2"/>
    <row r="11025" x14ac:dyDescent="0.2"/>
    <row r="11026" x14ac:dyDescent="0.2"/>
    <row r="11027" x14ac:dyDescent="0.2"/>
    <row r="11028" x14ac:dyDescent="0.2"/>
    <row r="11029" x14ac:dyDescent="0.2"/>
    <row r="11030" x14ac:dyDescent="0.2"/>
    <row r="11031" x14ac:dyDescent="0.2"/>
    <row r="11032" x14ac:dyDescent="0.2"/>
    <row r="11033" x14ac:dyDescent="0.2"/>
    <row r="11034" x14ac:dyDescent="0.2"/>
    <row r="11035" x14ac:dyDescent="0.2"/>
    <row r="11036" x14ac:dyDescent="0.2"/>
    <row r="11037" x14ac:dyDescent="0.2"/>
    <row r="11038" x14ac:dyDescent="0.2"/>
    <row r="11039" x14ac:dyDescent="0.2"/>
    <row r="11040" x14ac:dyDescent="0.2"/>
    <row r="11041" x14ac:dyDescent="0.2"/>
    <row r="11042" x14ac:dyDescent="0.2"/>
    <row r="11043" x14ac:dyDescent="0.2"/>
    <row r="11044" x14ac:dyDescent="0.2"/>
    <row r="11045" x14ac:dyDescent="0.2"/>
    <row r="11046" x14ac:dyDescent="0.2"/>
    <row r="11047" x14ac:dyDescent="0.2"/>
    <row r="11048" x14ac:dyDescent="0.2"/>
    <row r="11049" x14ac:dyDescent="0.2"/>
    <row r="11050" x14ac:dyDescent="0.2"/>
    <row r="11051" x14ac:dyDescent="0.2"/>
    <row r="11052" x14ac:dyDescent="0.2"/>
    <row r="11053" x14ac:dyDescent="0.2"/>
    <row r="11054" x14ac:dyDescent="0.2"/>
    <row r="11055" x14ac:dyDescent="0.2"/>
    <row r="11056" x14ac:dyDescent="0.2"/>
    <row r="11057" x14ac:dyDescent="0.2"/>
    <row r="11058" x14ac:dyDescent="0.2"/>
    <row r="11059" x14ac:dyDescent="0.2"/>
    <row r="11060" x14ac:dyDescent="0.2"/>
    <row r="11061" x14ac:dyDescent="0.2"/>
    <row r="11062" x14ac:dyDescent="0.2"/>
    <row r="11063" x14ac:dyDescent="0.2"/>
    <row r="11064" x14ac:dyDescent="0.2"/>
    <row r="11065" x14ac:dyDescent="0.2"/>
    <row r="11066" x14ac:dyDescent="0.2"/>
    <row r="11067" x14ac:dyDescent="0.2"/>
    <row r="11068" x14ac:dyDescent="0.2"/>
    <row r="11069" x14ac:dyDescent="0.2"/>
    <row r="11070" x14ac:dyDescent="0.2"/>
    <row r="11071" x14ac:dyDescent="0.2"/>
    <row r="11072" x14ac:dyDescent="0.2"/>
    <row r="11073" x14ac:dyDescent="0.2"/>
    <row r="11074" x14ac:dyDescent="0.2"/>
    <row r="11075" x14ac:dyDescent="0.2"/>
    <row r="11076" x14ac:dyDescent="0.2"/>
    <row r="11077" x14ac:dyDescent="0.2"/>
    <row r="11078" x14ac:dyDescent="0.2"/>
    <row r="11079" x14ac:dyDescent="0.2"/>
    <row r="11080" x14ac:dyDescent="0.2"/>
    <row r="11081" x14ac:dyDescent="0.2"/>
    <row r="11082" x14ac:dyDescent="0.2"/>
    <row r="11083" x14ac:dyDescent="0.2"/>
    <row r="11084" x14ac:dyDescent="0.2"/>
    <row r="11085" x14ac:dyDescent="0.2"/>
    <row r="11086" x14ac:dyDescent="0.2"/>
    <row r="11087" x14ac:dyDescent="0.2"/>
    <row r="11088" x14ac:dyDescent="0.2"/>
    <row r="11089" x14ac:dyDescent="0.2"/>
    <row r="11090" x14ac:dyDescent="0.2"/>
    <row r="11091" x14ac:dyDescent="0.2"/>
    <row r="11092" x14ac:dyDescent="0.2"/>
    <row r="11093" x14ac:dyDescent="0.2"/>
    <row r="11094" x14ac:dyDescent="0.2"/>
    <row r="11095" x14ac:dyDescent="0.2"/>
    <row r="11096" x14ac:dyDescent="0.2"/>
    <row r="11097" x14ac:dyDescent="0.2"/>
    <row r="11098" x14ac:dyDescent="0.2"/>
    <row r="11099" x14ac:dyDescent="0.2"/>
    <row r="11100" x14ac:dyDescent="0.2"/>
    <row r="11101" x14ac:dyDescent="0.2"/>
    <row r="11102" x14ac:dyDescent="0.2"/>
    <row r="11103" x14ac:dyDescent="0.2"/>
    <row r="11104" x14ac:dyDescent="0.2"/>
    <row r="11105" x14ac:dyDescent="0.2"/>
    <row r="11106" x14ac:dyDescent="0.2"/>
    <row r="11107" x14ac:dyDescent="0.2"/>
    <row r="11108" x14ac:dyDescent="0.2"/>
    <row r="11109" x14ac:dyDescent="0.2"/>
    <row r="11110" x14ac:dyDescent="0.2"/>
    <row r="11111" x14ac:dyDescent="0.2"/>
    <row r="11112" x14ac:dyDescent="0.2"/>
    <row r="11113" x14ac:dyDescent="0.2"/>
    <row r="11114" x14ac:dyDescent="0.2"/>
    <row r="11115" x14ac:dyDescent="0.2"/>
    <row r="11116" x14ac:dyDescent="0.2"/>
    <row r="11117" x14ac:dyDescent="0.2"/>
    <row r="11118" x14ac:dyDescent="0.2"/>
    <row r="11119" x14ac:dyDescent="0.2"/>
    <row r="11120" x14ac:dyDescent="0.2"/>
    <row r="11121" x14ac:dyDescent="0.2"/>
    <row r="11122" x14ac:dyDescent="0.2"/>
    <row r="11123" x14ac:dyDescent="0.2"/>
    <row r="11124" x14ac:dyDescent="0.2"/>
    <row r="11125" x14ac:dyDescent="0.2"/>
    <row r="11126" x14ac:dyDescent="0.2"/>
    <row r="11127" x14ac:dyDescent="0.2"/>
    <row r="11128" x14ac:dyDescent="0.2"/>
    <row r="11129" x14ac:dyDescent="0.2"/>
    <row r="11130" x14ac:dyDescent="0.2"/>
    <row r="11131" x14ac:dyDescent="0.2"/>
    <row r="11132" x14ac:dyDescent="0.2"/>
    <row r="11133" x14ac:dyDescent="0.2"/>
    <row r="11134" x14ac:dyDescent="0.2"/>
    <row r="11135" x14ac:dyDescent="0.2"/>
    <row r="11136" x14ac:dyDescent="0.2"/>
    <row r="11137" x14ac:dyDescent="0.2"/>
    <row r="11138" x14ac:dyDescent="0.2"/>
    <row r="11139" x14ac:dyDescent="0.2"/>
    <row r="11140" x14ac:dyDescent="0.2"/>
    <row r="11141" x14ac:dyDescent="0.2"/>
    <row r="11142" x14ac:dyDescent="0.2"/>
    <row r="11143" x14ac:dyDescent="0.2"/>
    <row r="11144" x14ac:dyDescent="0.2"/>
    <row r="11145" x14ac:dyDescent="0.2"/>
    <row r="11146" x14ac:dyDescent="0.2"/>
    <row r="11147" x14ac:dyDescent="0.2"/>
    <row r="11148" x14ac:dyDescent="0.2"/>
    <row r="11149" x14ac:dyDescent="0.2"/>
    <row r="11150" x14ac:dyDescent="0.2"/>
    <row r="11151" x14ac:dyDescent="0.2"/>
    <row r="11152" x14ac:dyDescent="0.2"/>
    <row r="11153" x14ac:dyDescent="0.2"/>
    <row r="11154" x14ac:dyDescent="0.2"/>
    <row r="11155" x14ac:dyDescent="0.2"/>
    <row r="11156" x14ac:dyDescent="0.2"/>
    <row r="11157" x14ac:dyDescent="0.2"/>
    <row r="11158" x14ac:dyDescent="0.2"/>
    <row r="11159" x14ac:dyDescent="0.2"/>
    <row r="11160" x14ac:dyDescent="0.2"/>
    <row r="11161" x14ac:dyDescent="0.2"/>
    <row r="11162" x14ac:dyDescent="0.2"/>
    <row r="11163" x14ac:dyDescent="0.2"/>
    <row r="11164" x14ac:dyDescent="0.2"/>
    <row r="11165" x14ac:dyDescent="0.2"/>
    <row r="11166" x14ac:dyDescent="0.2"/>
    <row r="11167" x14ac:dyDescent="0.2"/>
    <row r="11168" x14ac:dyDescent="0.2"/>
    <row r="11169" x14ac:dyDescent="0.2"/>
    <row r="11170" x14ac:dyDescent="0.2"/>
    <row r="11171" x14ac:dyDescent="0.2"/>
    <row r="11172" x14ac:dyDescent="0.2"/>
    <row r="11173" x14ac:dyDescent="0.2"/>
    <row r="11174" x14ac:dyDescent="0.2"/>
    <row r="11175" x14ac:dyDescent="0.2"/>
    <row r="11176" x14ac:dyDescent="0.2"/>
    <row r="11177" x14ac:dyDescent="0.2"/>
    <row r="11178" x14ac:dyDescent="0.2"/>
    <row r="11179" x14ac:dyDescent="0.2"/>
    <row r="11180" x14ac:dyDescent="0.2"/>
    <row r="11181" x14ac:dyDescent="0.2"/>
    <row r="11182" x14ac:dyDescent="0.2"/>
    <row r="11183" x14ac:dyDescent="0.2"/>
    <row r="11184" x14ac:dyDescent="0.2"/>
    <row r="11185" x14ac:dyDescent="0.2"/>
    <row r="11186" x14ac:dyDescent="0.2"/>
    <row r="11187" x14ac:dyDescent="0.2"/>
    <row r="11188" x14ac:dyDescent="0.2"/>
    <row r="11189" x14ac:dyDescent="0.2"/>
    <row r="11190" x14ac:dyDescent="0.2"/>
    <row r="11191" x14ac:dyDescent="0.2"/>
    <row r="11192" x14ac:dyDescent="0.2"/>
    <row r="11193" x14ac:dyDescent="0.2"/>
    <row r="11194" x14ac:dyDescent="0.2"/>
    <row r="11195" x14ac:dyDescent="0.2"/>
    <row r="11196" x14ac:dyDescent="0.2"/>
    <row r="11197" x14ac:dyDescent="0.2"/>
    <row r="11198" x14ac:dyDescent="0.2"/>
    <row r="11199" x14ac:dyDescent="0.2"/>
    <row r="11200" x14ac:dyDescent="0.2"/>
    <row r="11201" x14ac:dyDescent="0.2"/>
    <row r="11202" x14ac:dyDescent="0.2"/>
    <row r="11203" x14ac:dyDescent="0.2"/>
    <row r="11204" x14ac:dyDescent="0.2"/>
    <row r="11205" x14ac:dyDescent="0.2"/>
    <row r="11206" x14ac:dyDescent="0.2"/>
    <row r="11207" x14ac:dyDescent="0.2"/>
    <row r="11208" x14ac:dyDescent="0.2"/>
    <row r="11209" x14ac:dyDescent="0.2"/>
    <row r="11210" x14ac:dyDescent="0.2"/>
    <row r="11211" x14ac:dyDescent="0.2"/>
    <row r="11212" x14ac:dyDescent="0.2"/>
    <row r="11213" x14ac:dyDescent="0.2"/>
    <row r="11214" x14ac:dyDescent="0.2"/>
    <row r="11215" x14ac:dyDescent="0.2"/>
    <row r="11216" x14ac:dyDescent="0.2"/>
    <row r="11217" x14ac:dyDescent="0.2"/>
    <row r="11218" x14ac:dyDescent="0.2"/>
    <row r="11219" x14ac:dyDescent="0.2"/>
    <row r="11220" x14ac:dyDescent="0.2"/>
    <row r="11221" x14ac:dyDescent="0.2"/>
    <row r="11222" x14ac:dyDescent="0.2"/>
    <row r="11223" x14ac:dyDescent="0.2"/>
    <row r="11224" x14ac:dyDescent="0.2"/>
    <row r="11225" x14ac:dyDescent="0.2"/>
    <row r="11226" x14ac:dyDescent="0.2"/>
    <row r="11227" x14ac:dyDescent="0.2"/>
    <row r="11228" x14ac:dyDescent="0.2"/>
    <row r="11229" x14ac:dyDescent="0.2"/>
    <row r="11230" x14ac:dyDescent="0.2"/>
    <row r="11231" x14ac:dyDescent="0.2"/>
    <row r="11232" x14ac:dyDescent="0.2"/>
    <row r="11233" x14ac:dyDescent="0.2"/>
    <row r="11234" x14ac:dyDescent="0.2"/>
    <row r="11235" x14ac:dyDescent="0.2"/>
    <row r="11236" x14ac:dyDescent="0.2"/>
    <row r="11237" x14ac:dyDescent="0.2"/>
    <row r="11238" x14ac:dyDescent="0.2"/>
    <row r="11239" x14ac:dyDescent="0.2"/>
    <row r="11240" x14ac:dyDescent="0.2"/>
    <row r="11241" x14ac:dyDescent="0.2"/>
    <row r="11242" x14ac:dyDescent="0.2"/>
    <row r="11243" x14ac:dyDescent="0.2"/>
    <row r="11244" x14ac:dyDescent="0.2"/>
    <row r="11245" x14ac:dyDescent="0.2"/>
    <row r="11246" x14ac:dyDescent="0.2"/>
    <row r="11247" x14ac:dyDescent="0.2"/>
    <row r="11248" x14ac:dyDescent="0.2"/>
    <row r="11249" x14ac:dyDescent="0.2"/>
    <row r="11250" x14ac:dyDescent="0.2"/>
    <row r="11251" x14ac:dyDescent="0.2"/>
    <row r="11252" x14ac:dyDescent="0.2"/>
    <row r="11253" x14ac:dyDescent="0.2"/>
    <row r="11254" x14ac:dyDescent="0.2"/>
    <row r="11255" x14ac:dyDescent="0.2"/>
    <row r="11256" x14ac:dyDescent="0.2"/>
    <row r="11257" x14ac:dyDescent="0.2"/>
    <row r="11258" x14ac:dyDescent="0.2"/>
    <row r="11259" x14ac:dyDescent="0.2"/>
    <row r="11260" x14ac:dyDescent="0.2"/>
    <row r="11261" x14ac:dyDescent="0.2"/>
    <row r="11262" x14ac:dyDescent="0.2"/>
    <row r="11263" x14ac:dyDescent="0.2"/>
    <row r="11264" x14ac:dyDescent="0.2"/>
    <row r="11265" x14ac:dyDescent="0.2"/>
    <row r="11266" x14ac:dyDescent="0.2"/>
    <row r="11267" x14ac:dyDescent="0.2"/>
    <row r="11268" x14ac:dyDescent="0.2"/>
    <row r="11269" x14ac:dyDescent="0.2"/>
    <row r="11270" x14ac:dyDescent="0.2"/>
    <row r="11271" x14ac:dyDescent="0.2"/>
    <row r="11272" x14ac:dyDescent="0.2"/>
    <row r="11273" x14ac:dyDescent="0.2"/>
    <row r="11274" x14ac:dyDescent="0.2"/>
    <row r="11275" x14ac:dyDescent="0.2"/>
    <row r="11276" x14ac:dyDescent="0.2"/>
    <row r="11277" x14ac:dyDescent="0.2"/>
    <row r="11278" x14ac:dyDescent="0.2"/>
    <row r="11279" x14ac:dyDescent="0.2"/>
    <row r="11280" x14ac:dyDescent="0.2"/>
    <row r="11281" x14ac:dyDescent="0.2"/>
    <row r="11282" x14ac:dyDescent="0.2"/>
    <row r="11283" x14ac:dyDescent="0.2"/>
    <row r="11284" x14ac:dyDescent="0.2"/>
    <row r="11285" x14ac:dyDescent="0.2"/>
    <row r="11286" x14ac:dyDescent="0.2"/>
    <row r="11287" x14ac:dyDescent="0.2"/>
    <row r="11288" x14ac:dyDescent="0.2"/>
    <row r="11289" x14ac:dyDescent="0.2"/>
    <row r="11290" x14ac:dyDescent="0.2"/>
    <row r="11291" x14ac:dyDescent="0.2"/>
    <row r="11292" x14ac:dyDescent="0.2"/>
    <row r="11293" x14ac:dyDescent="0.2"/>
    <row r="11294" x14ac:dyDescent="0.2"/>
    <row r="11295" x14ac:dyDescent="0.2"/>
    <row r="11296" x14ac:dyDescent="0.2"/>
    <row r="11297" x14ac:dyDescent="0.2"/>
    <row r="11298" x14ac:dyDescent="0.2"/>
    <row r="11299" x14ac:dyDescent="0.2"/>
    <row r="11300" x14ac:dyDescent="0.2"/>
    <row r="11301" x14ac:dyDescent="0.2"/>
    <row r="11302" x14ac:dyDescent="0.2"/>
    <row r="11303" x14ac:dyDescent="0.2"/>
    <row r="11304" x14ac:dyDescent="0.2"/>
    <row r="11305" x14ac:dyDescent="0.2"/>
    <row r="11306" x14ac:dyDescent="0.2"/>
    <row r="11307" x14ac:dyDescent="0.2"/>
    <row r="11308" x14ac:dyDescent="0.2"/>
    <row r="11309" x14ac:dyDescent="0.2"/>
    <row r="11310" x14ac:dyDescent="0.2"/>
    <row r="11311" x14ac:dyDescent="0.2"/>
    <row r="11312" x14ac:dyDescent="0.2"/>
    <row r="11313" x14ac:dyDescent="0.2"/>
    <row r="11314" x14ac:dyDescent="0.2"/>
    <row r="11315" x14ac:dyDescent="0.2"/>
    <row r="11316" x14ac:dyDescent="0.2"/>
    <row r="11317" x14ac:dyDescent="0.2"/>
    <row r="11318" x14ac:dyDescent="0.2"/>
    <row r="11319" x14ac:dyDescent="0.2"/>
    <row r="11320" x14ac:dyDescent="0.2"/>
    <row r="11321" x14ac:dyDescent="0.2"/>
    <row r="11322" x14ac:dyDescent="0.2"/>
    <row r="11323" x14ac:dyDescent="0.2"/>
    <row r="11324" x14ac:dyDescent="0.2"/>
    <row r="11325" x14ac:dyDescent="0.2"/>
    <row r="11326" x14ac:dyDescent="0.2"/>
    <row r="11327" x14ac:dyDescent="0.2"/>
    <row r="11328" x14ac:dyDescent="0.2"/>
    <row r="11329" x14ac:dyDescent="0.2"/>
    <row r="11330" x14ac:dyDescent="0.2"/>
    <row r="11331" x14ac:dyDescent="0.2"/>
    <row r="11332" x14ac:dyDescent="0.2"/>
    <row r="11333" x14ac:dyDescent="0.2"/>
    <row r="11334" x14ac:dyDescent="0.2"/>
    <row r="11335" x14ac:dyDescent="0.2"/>
    <row r="11336" x14ac:dyDescent="0.2"/>
    <row r="11337" x14ac:dyDescent="0.2"/>
    <row r="11338" x14ac:dyDescent="0.2"/>
    <row r="11339" x14ac:dyDescent="0.2"/>
    <row r="11340" x14ac:dyDescent="0.2"/>
    <row r="11341" x14ac:dyDescent="0.2"/>
    <row r="11342" x14ac:dyDescent="0.2"/>
    <row r="11343" x14ac:dyDescent="0.2"/>
    <row r="11344" x14ac:dyDescent="0.2"/>
    <row r="11345" x14ac:dyDescent="0.2"/>
    <row r="11346" x14ac:dyDescent="0.2"/>
    <row r="11347" x14ac:dyDescent="0.2"/>
    <row r="11348" x14ac:dyDescent="0.2"/>
    <row r="11349" x14ac:dyDescent="0.2"/>
    <row r="11350" x14ac:dyDescent="0.2"/>
    <row r="11351" x14ac:dyDescent="0.2"/>
    <row r="11352" x14ac:dyDescent="0.2"/>
    <row r="11353" x14ac:dyDescent="0.2"/>
    <row r="11354" x14ac:dyDescent="0.2"/>
    <row r="11355" x14ac:dyDescent="0.2"/>
    <row r="11356" x14ac:dyDescent="0.2"/>
    <row r="11357" x14ac:dyDescent="0.2"/>
    <row r="11358" x14ac:dyDescent="0.2"/>
    <row r="11359" x14ac:dyDescent="0.2"/>
    <row r="11360" x14ac:dyDescent="0.2"/>
    <row r="11361" x14ac:dyDescent="0.2"/>
    <row r="11362" x14ac:dyDescent="0.2"/>
    <row r="11363" x14ac:dyDescent="0.2"/>
    <row r="11364" x14ac:dyDescent="0.2"/>
    <row r="11365" x14ac:dyDescent="0.2"/>
    <row r="11366" x14ac:dyDescent="0.2"/>
    <row r="11367" x14ac:dyDescent="0.2"/>
    <row r="11368" x14ac:dyDescent="0.2"/>
    <row r="11369" x14ac:dyDescent="0.2"/>
    <row r="11370" x14ac:dyDescent="0.2"/>
    <row r="11371" x14ac:dyDescent="0.2"/>
    <row r="11372" x14ac:dyDescent="0.2"/>
    <row r="11373" x14ac:dyDescent="0.2"/>
    <row r="11374" x14ac:dyDescent="0.2"/>
    <row r="11375" x14ac:dyDescent="0.2"/>
    <row r="11376" x14ac:dyDescent="0.2"/>
    <row r="11377" x14ac:dyDescent="0.2"/>
    <row r="11378" x14ac:dyDescent="0.2"/>
    <row r="11379" x14ac:dyDescent="0.2"/>
    <row r="11380" x14ac:dyDescent="0.2"/>
    <row r="11381" x14ac:dyDescent="0.2"/>
    <row r="11382" x14ac:dyDescent="0.2"/>
    <row r="11383" x14ac:dyDescent="0.2"/>
    <row r="11384" x14ac:dyDescent="0.2"/>
    <row r="11385" x14ac:dyDescent="0.2"/>
    <row r="11386" x14ac:dyDescent="0.2"/>
    <row r="11387" x14ac:dyDescent="0.2"/>
    <row r="11388" x14ac:dyDescent="0.2"/>
    <row r="11389" x14ac:dyDescent="0.2"/>
    <row r="11390" x14ac:dyDescent="0.2"/>
    <row r="11391" x14ac:dyDescent="0.2"/>
    <row r="11392" x14ac:dyDescent="0.2"/>
    <row r="11393" x14ac:dyDescent="0.2"/>
    <row r="11394" x14ac:dyDescent="0.2"/>
    <row r="11395" x14ac:dyDescent="0.2"/>
    <row r="11396" x14ac:dyDescent="0.2"/>
    <row r="11397" x14ac:dyDescent="0.2"/>
    <row r="11398" x14ac:dyDescent="0.2"/>
    <row r="11399" x14ac:dyDescent="0.2"/>
    <row r="11400" x14ac:dyDescent="0.2"/>
    <row r="11401" x14ac:dyDescent="0.2"/>
    <row r="11402" x14ac:dyDescent="0.2"/>
    <row r="11403" x14ac:dyDescent="0.2"/>
    <row r="11404" x14ac:dyDescent="0.2"/>
    <row r="11405" x14ac:dyDescent="0.2"/>
    <row r="11406" x14ac:dyDescent="0.2"/>
    <row r="11407" x14ac:dyDescent="0.2"/>
    <row r="11408" x14ac:dyDescent="0.2"/>
    <row r="11409" x14ac:dyDescent="0.2"/>
    <row r="11410" x14ac:dyDescent="0.2"/>
    <row r="11411" x14ac:dyDescent="0.2"/>
    <row r="11412" x14ac:dyDescent="0.2"/>
    <row r="11413" x14ac:dyDescent="0.2"/>
    <row r="11414" x14ac:dyDescent="0.2"/>
    <row r="11415" x14ac:dyDescent="0.2"/>
    <row r="11416" x14ac:dyDescent="0.2"/>
    <row r="11417" x14ac:dyDescent="0.2"/>
    <row r="11418" x14ac:dyDescent="0.2"/>
    <row r="11419" x14ac:dyDescent="0.2"/>
    <row r="11420" x14ac:dyDescent="0.2"/>
    <row r="11421" x14ac:dyDescent="0.2"/>
    <row r="11422" x14ac:dyDescent="0.2"/>
    <row r="11423" x14ac:dyDescent="0.2"/>
    <row r="11424" x14ac:dyDescent="0.2"/>
    <row r="11425" x14ac:dyDescent="0.2"/>
    <row r="11426" x14ac:dyDescent="0.2"/>
    <row r="11427" x14ac:dyDescent="0.2"/>
    <row r="11428" x14ac:dyDescent="0.2"/>
    <row r="11429" x14ac:dyDescent="0.2"/>
    <row r="11430" x14ac:dyDescent="0.2"/>
    <row r="11431" x14ac:dyDescent="0.2"/>
    <row r="11432" x14ac:dyDescent="0.2"/>
    <row r="11433" x14ac:dyDescent="0.2"/>
    <row r="11434" x14ac:dyDescent="0.2"/>
    <row r="11435" x14ac:dyDescent="0.2"/>
    <row r="11436" x14ac:dyDescent="0.2"/>
    <row r="11437" x14ac:dyDescent="0.2"/>
    <row r="11438" x14ac:dyDescent="0.2"/>
    <row r="11439" x14ac:dyDescent="0.2"/>
    <row r="11440" x14ac:dyDescent="0.2"/>
    <row r="11441" x14ac:dyDescent="0.2"/>
    <row r="11442" x14ac:dyDescent="0.2"/>
    <row r="11443" x14ac:dyDescent="0.2"/>
    <row r="11444" x14ac:dyDescent="0.2"/>
    <row r="11445" x14ac:dyDescent="0.2"/>
    <row r="11446" x14ac:dyDescent="0.2"/>
    <row r="11447" x14ac:dyDescent="0.2"/>
    <row r="11448" x14ac:dyDescent="0.2"/>
    <row r="11449" x14ac:dyDescent="0.2"/>
    <row r="11450" x14ac:dyDescent="0.2"/>
    <row r="11451" x14ac:dyDescent="0.2"/>
    <row r="11452" x14ac:dyDescent="0.2"/>
    <row r="11453" x14ac:dyDescent="0.2"/>
    <row r="11454" x14ac:dyDescent="0.2"/>
    <row r="11455" x14ac:dyDescent="0.2"/>
    <row r="11456" x14ac:dyDescent="0.2"/>
    <row r="11457" x14ac:dyDescent="0.2"/>
    <row r="11458" x14ac:dyDescent="0.2"/>
    <row r="11459" x14ac:dyDescent="0.2"/>
    <row r="11460" x14ac:dyDescent="0.2"/>
    <row r="11461" x14ac:dyDescent="0.2"/>
    <row r="11462" x14ac:dyDescent="0.2"/>
    <row r="11463" x14ac:dyDescent="0.2"/>
    <row r="11464" x14ac:dyDescent="0.2"/>
    <row r="11465" x14ac:dyDescent="0.2"/>
    <row r="11466" x14ac:dyDescent="0.2"/>
    <row r="11467" x14ac:dyDescent="0.2"/>
    <row r="11468" x14ac:dyDescent="0.2"/>
    <row r="11469" x14ac:dyDescent="0.2"/>
    <row r="11470" x14ac:dyDescent="0.2"/>
    <row r="11471" x14ac:dyDescent="0.2"/>
    <row r="11472" x14ac:dyDescent="0.2"/>
    <row r="11473" x14ac:dyDescent="0.2"/>
    <row r="11474" x14ac:dyDescent="0.2"/>
    <row r="11475" x14ac:dyDescent="0.2"/>
    <row r="11476" x14ac:dyDescent="0.2"/>
    <row r="11477" x14ac:dyDescent="0.2"/>
    <row r="11478" x14ac:dyDescent="0.2"/>
    <row r="11479" x14ac:dyDescent="0.2"/>
    <row r="11480" x14ac:dyDescent="0.2"/>
    <row r="11481" x14ac:dyDescent="0.2"/>
    <row r="11482" x14ac:dyDescent="0.2"/>
    <row r="11483" x14ac:dyDescent="0.2"/>
    <row r="11484" x14ac:dyDescent="0.2"/>
    <row r="11485" x14ac:dyDescent="0.2"/>
    <row r="11486" x14ac:dyDescent="0.2"/>
    <row r="11487" x14ac:dyDescent="0.2"/>
    <row r="11488" x14ac:dyDescent="0.2"/>
    <row r="11489" x14ac:dyDescent="0.2"/>
    <row r="11490" x14ac:dyDescent="0.2"/>
    <row r="11491" x14ac:dyDescent="0.2"/>
    <row r="11492" x14ac:dyDescent="0.2"/>
    <row r="11493" x14ac:dyDescent="0.2"/>
    <row r="11494" x14ac:dyDescent="0.2"/>
    <row r="11495" x14ac:dyDescent="0.2"/>
    <row r="11496" x14ac:dyDescent="0.2"/>
    <row r="11497" x14ac:dyDescent="0.2"/>
    <row r="11498" x14ac:dyDescent="0.2"/>
    <row r="11499" x14ac:dyDescent="0.2"/>
    <row r="11500" x14ac:dyDescent="0.2"/>
    <row r="11501" x14ac:dyDescent="0.2"/>
    <row r="11502" x14ac:dyDescent="0.2"/>
    <row r="11503" x14ac:dyDescent="0.2"/>
    <row r="11504" x14ac:dyDescent="0.2"/>
    <row r="11505" x14ac:dyDescent="0.2"/>
    <row r="11506" x14ac:dyDescent="0.2"/>
    <row r="11507" x14ac:dyDescent="0.2"/>
    <row r="11508" x14ac:dyDescent="0.2"/>
    <row r="11509" x14ac:dyDescent="0.2"/>
    <row r="11510" x14ac:dyDescent="0.2"/>
    <row r="11511" x14ac:dyDescent="0.2"/>
    <row r="11512" x14ac:dyDescent="0.2"/>
    <row r="11513" x14ac:dyDescent="0.2"/>
    <row r="11514" x14ac:dyDescent="0.2"/>
    <row r="11515" x14ac:dyDescent="0.2"/>
    <row r="11516" x14ac:dyDescent="0.2"/>
    <row r="11517" x14ac:dyDescent="0.2"/>
    <row r="11518" x14ac:dyDescent="0.2"/>
    <row r="11519" x14ac:dyDescent="0.2"/>
    <row r="11520" x14ac:dyDescent="0.2"/>
    <row r="11521" x14ac:dyDescent="0.2"/>
    <row r="11522" x14ac:dyDescent="0.2"/>
    <row r="11523" x14ac:dyDescent="0.2"/>
    <row r="11524" x14ac:dyDescent="0.2"/>
    <row r="11525" x14ac:dyDescent="0.2"/>
    <row r="11526" x14ac:dyDescent="0.2"/>
    <row r="11527" x14ac:dyDescent="0.2"/>
    <row r="11528" x14ac:dyDescent="0.2"/>
    <row r="11529" x14ac:dyDescent="0.2"/>
    <row r="11530" x14ac:dyDescent="0.2"/>
    <row r="11531" x14ac:dyDescent="0.2"/>
    <row r="11532" x14ac:dyDescent="0.2"/>
    <row r="11533" x14ac:dyDescent="0.2"/>
    <row r="11534" x14ac:dyDescent="0.2"/>
    <row r="11535" x14ac:dyDescent="0.2"/>
    <row r="11536" x14ac:dyDescent="0.2"/>
    <row r="11537" x14ac:dyDescent="0.2"/>
    <row r="11538" x14ac:dyDescent="0.2"/>
    <row r="11539" x14ac:dyDescent="0.2"/>
    <row r="11540" x14ac:dyDescent="0.2"/>
    <row r="11541" x14ac:dyDescent="0.2"/>
    <row r="11542" x14ac:dyDescent="0.2"/>
    <row r="11543" x14ac:dyDescent="0.2"/>
    <row r="11544" x14ac:dyDescent="0.2"/>
    <row r="11545" x14ac:dyDescent="0.2"/>
    <row r="11546" x14ac:dyDescent="0.2"/>
    <row r="11547" x14ac:dyDescent="0.2"/>
    <row r="11548" x14ac:dyDescent="0.2"/>
    <row r="11549" x14ac:dyDescent="0.2"/>
    <row r="11550" x14ac:dyDescent="0.2"/>
    <row r="11551" x14ac:dyDescent="0.2"/>
    <row r="11552" x14ac:dyDescent="0.2"/>
    <row r="11553" x14ac:dyDescent="0.2"/>
    <row r="11554" x14ac:dyDescent="0.2"/>
    <row r="11555" x14ac:dyDescent="0.2"/>
    <row r="11556" x14ac:dyDescent="0.2"/>
    <row r="11557" x14ac:dyDescent="0.2"/>
    <row r="11558" x14ac:dyDescent="0.2"/>
    <row r="11559" x14ac:dyDescent="0.2"/>
    <row r="11560" x14ac:dyDescent="0.2"/>
    <row r="11561" x14ac:dyDescent="0.2"/>
    <row r="11562" x14ac:dyDescent="0.2"/>
    <row r="11563" x14ac:dyDescent="0.2"/>
    <row r="11564" x14ac:dyDescent="0.2"/>
    <row r="11565" x14ac:dyDescent="0.2"/>
    <row r="11566" x14ac:dyDescent="0.2"/>
    <row r="11567" x14ac:dyDescent="0.2"/>
    <row r="11568" x14ac:dyDescent="0.2"/>
    <row r="11569" x14ac:dyDescent="0.2"/>
    <row r="11570" x14ac:dyDescent="0.2"/>
    <row r="11571" x14ac:dyDescent="0.2"/>
    <row r="11572" x14ac:dyDescent="0.2"/>
    <row r="11573" x14ac:dyDescent="0.2"/>
    <row r="11574" x14ac:dyDescent="0.2"/>
    <row r="11575" x14ac:dyDescent="0.2"/>
    <row r="11576" x14ac:dyDescent="0.2"/>
    <row r="11577" x14ac:dyDescent="0.2"/>
    <row r="11578" x14ac:dyDescent="0.2"/>
    <row r="11579" x14ac:dyDescent="0.2"/>
    <row r="11580" x14ac:dyDescent="0.2"/>
    <row r="11581" x14ac:dyDescent="0.2"/>
    <row r="11582" x14ac:dyDescent="0.2"/>
    <row r="11583" x14ac:dyDescent="0.2"/>
    <row r="11584" x14ac:dyDescent="0.2"/>
    <row r="11585" x14ac:dyDescent="0.2"/>
    <row r="11586" x14ac:dyDescent="0.2"/>
    <row r="11587" x14ac:dyDescent="0.2"/>
    <row r="11588" x14ac:dyDescent="0.2"/>
    <row r="11589" x14ac:dyDescent="0.2"/>
    <row r="11590" x14ac:dyDescent="0.2"/>
    <row r="11591" x14ac:dyDescent="0.2"/>
    <row r="11592" x14ac:dyDescent="0.2"/>
    <row r="11593" x14ac:dyDescent="0.2"/>
    <row r="11594" x14ac:dyDescent="0.2"/>
    <row r="11595" x14ac:dyDescent="0.2"/>
    <row r="11596" x14ac:dyDescent="0.2"/>
    <row r="11597" x14ac:dyDescent="0.2"/>
    <row r="11598" x14ac:dyDescent="0.2"/>
    <row r="11599" x14ac:dyDescent="0.2"/>
    <row r="11600" x14ac:dyDescent="0.2"/>
    <row r="11601" x14ac:dyDescent="0.2"/>
    <row r="11602" x14ac:dyDescent="0.2"/>
    <row r="11603" x14ac:dyDescent="0.2"/>
    <row r="11604" x14ac:dyDescent="0.2"/>
    <row r="11605" x14ac:dyDescent="0.2"/>
    <row r="11606" x14ac:dyDescent="0.2"/>
    <row r="11607" x14ac:dyDescent="0.2"/>
    <row r="11608" x14ac:dyDescent="0.2"/>
    <row r="11609" x14ac:dyDescent="0.2"/>
    <row r="11610" x14ac:dyDescent="0.2"/>
    <row r="11611" x14ac:dyDescent="0.2"/>
    <row r="11612" x14ac:dyDescent="0.2"/>
    <row r="11613" x14ac:dyDescent="0.2"/>
    <row r="11614" x14ac:dyDescent="0.2"/>
    <row r="11615" x14ac:dyDescent="0.2"/>
    <row r="11616" x14ac:dyDescent="0.2"/>
    <row r="11617" x14ac:dyDescent="0.2"/>
    <row r="11618" x14ac:dyDescent="0.2"/>
    <row r="11619" x14ac:dyDescent="0.2"/>
    <row r="11620" x14ac:dyDescent="0.2"/>
    <row r="11621" x14ac:dyDescent="0.2"/>
    <row r="11622" x14ac:dyDescent="0.2"/>
    <row r="11623" x14ac:dyDescent="0.2"/>
    <row r="11624" x14ac:dyDescent="0.2"/>
    <row r="11625" x14ac:dyDescent="0.2"/>
    <row r="11626" x14ac:dyDescent="0.2"/>
    <row r="11627" x14ac:dyDescent="0.2"/>
    <row r="11628" x14ac:dyDescent="0.2"/>
    <row r="11629" x14ac:dyDescent="0.2"/>
    <row r="11630" x14ac:dyDescent="0.2"/>
    <row r="11631" x14ac:dyDescent="0.2"/>
    <row r="11632" x14ac:dyDescent="0.2"/>
    <row r="11633" x14ac:dyDescent="0.2"/>
    <row r="11634" x14ac:dyDescent="0.2"/>
    <row r="11635" x14ac:dyDescent="0.2"/>
    <row r="11636" x14ac:dyDescent="0.2"/>
    <row r="11637" x14ac:dyDescent="0.2"/>
    <row r="11638" x14ac:dyDescent="0.2"/>
    <row r="11639" x14ac:dyDescent="0.2"/>
    <row r="11640" x14ac:dyDescent="0.2"/>
    <row r="11641" x14ac:dyDescent="0.2"/>
    <row r="11642" x14ac:dyDescent="0.2"/>
    <row r="11643" x14ac:dyDescent="0.2"/>
    <row r="11644" x14ac:dyDescent="0.2"/>
    <row r="11645" x14ac:dyDescent="0.2"/>
    <row r="11646" x14ac:dyDescent="0.2"/>
    <row r="11647" x14ac:dyDescent="0.2"/>
    <row r="11648" x14ac:dyDescent="0.2"/>
    <row r="11649" x14ac:dyDescent="0.2"/>
    <row r="11650" x14ac:dyDescent="0.2"/>
    <row r="11651" x14ac:dyDescent="0.2"/>
    <row r="11652" x14ac:dyDescent="0.2"/>
    <row r="11653" x14ac:dyDescent="0.2"/>
    <row r="11654" x14ac:dyDescent="0.2"/>
    <row r="11655" x14ac:dyDescent="0.2"/>
    <row r="11656" x14ac:dyDescent="0.2"/>
    <row r="11657" x14ac:dyDescent="0.2"/>
    <row r="11658" x14ac:dyDescent="0.2"/>
    <row r="11659" x14ac:dyDescent="0.2"/>
    <row r="11660" x14ac:dyDescent="0.2"/>
    <row r="11661" x14ac:dyDescent="0.2"/>
    <row r="11662" x14ac:dyDescent="0.2"/>
    <row r="11663" x14ac:dyDescent="0.2"/>
    <row r="11664" x14ac:dyDescent="0.2"/>
    <row r="11665" x14ac:dyDescent="0.2"/>
    <row r="11666" x14ac:dyDescent="0.2"/>
    <row r="11667" x14ac:dyDescent="0.2"/>
    <row r="11668" x14ac:dyDescent="0.2"/>
    <row r="11669" x14ac:dyDescent="0.2"/>
    <row r="11670" x14ac:dyDescent="0.2"/>
    <row r="11671" x14ac:dyDescent="0.2"/>
    <row r="11672" x14ac:dyDescent="0.2"/>
    <row r="11673" x14ac:dyDescent="0.2"/>
    <row r="11674" x14ac:dyDescent="0.2"/>
    <row r="11675" x14ac:dyDescent="0.2"/>
    <row r="11676" x14ac:dyDescent="0.2"/>
    <row r="11677" x14ac:dyDescent="0.2"/>
    <row r="11678" x14ac:dyDescent="0.2"/>
    <row r="11679" x14ac:dyDescent="0.2"/>
    <row r="11680" x14ac:dyDescent="0.2"/>
    <row r="11681" x14ac:dyDescent="0.2"/>
    <row r="11682" x14ac:dyDescent="0.2"/>
    <row r="11683" x14ac:dyDescent="0.2"/>
    <row r="11684" x14ac:dyDescent="0.2"/>
    <row r="11685" x14ac:dyDescent="0.2"/>
    <row r="11686" x14ac:dyDescent="0.2"/>
    <row r="11687" x14ac:dyDescent="0.2"/>
    <row r="11688" x14ac:dyDescent="0.2"/>
    <row r="11689" x14ac:dyDescent="0.2"/>
    <row r="11690" x14ac:dyDescent="0.2"/>
    <row r="11691" x14ac:dyDescent="0.2"/>
    <row r="11692" x14ac:dyDescent="0.2"/>
    <row r="11693" x14ac:dyDescent="0.2"/>
    <row r="11694" x14ac:dyDescent="0.2"/>
    <row r="11695" x14ac:dyDescent="0.2"/>
    <row r="11696" x14ac:dyDescent="0.2"/>
    <row r="11697" x14ac:dyDescent="0.2"/>
    <row r="11698" x14ac:dyDescent="0.2"/>
    <row r="11699" x14ac:dyDescent="0.2"/>
    <row r="11700" x14ac:dyDescent="0.2"/>
    <row r="11701" x14ac:dyDescent="0.2"/>
    <row r="11702" x14ac:dyDescent="0.2"/>
    <row r="11703" x14ac:dyDescent="0.2"/>
    <row r="11704" x14ac:dyDescent="0.2"/>
    <row r="11705" x14ac:dyDescent="0.2"/>
    <row r="11706" x14ac:dyDescent="0.2"/>
    <row r="11707" x14ac:dyDescent="0.2"/>
    <row r="11708" x14ac:dyDescent="0.2"/>
    <row r="11709" x14ac:dyDescent="0.2"/>
    <row r="11710" x14ac:dyDescent="0.2"/>
    <row r="11711" x14ac:dyDescent="0.2"/>
    <row r="11712" x14ac:dyDescent="0.2"/>
    <row r="11713" x14ac:dyDescent="0.2"/>
    <row r="11714" x14ac:dyDescent="0.2"/>
    <row r="11715" x14ac:dyDescent="0.2"/>
    <row r="11716" x14ac:dyDescent="0.2"/>
    <row r="11717" x14ac:dyDescent="0.2"/>
    <row r="11718" x14ac:dyDescent="0.2"/>
    <row r="11719" x14ac:dyDescent="0.2"/>
    <row r="11720" x14ac:dyDescent="0.2"/>
    <row r="11721" x14ac:dyDescent="0.2"/>
    <row r="11722" x14ac:dyDescent="0.2"/>
    <row r="11723" x14ac:dyDescent="0.2"/>
    <row r="11724" x14ac:dyDescent="0.2"/>
    <row r="11725" x14ac:dyDescent="0.2"/>
    <row r="11726" x14ac:dyDescent="0.2"/>
    <row r="11727" x14ac:dyDescent="0.2"/>
    <row r="11728" x14ac:dyDescent="0.2"/>
    <row r="11729" x14ac:dyDescent="0.2"/>
    <row r="11730" x14ac:dyDescent="0.2"/>
    <row r="11731" x14ac:dyDescent="0.2"/>
    <row r="11732" x14ac:dyDescent="0.2"/>
    <row r="11733" x14ac:dyDescent="0.2"/>
    <row r="11734" x14ac:dyDescent="0.2"/>
    <row r="11735" x14ac:dyDescent="0.2"/>
    <row r="11736" x14ac:dyDescent="0.2"/>
    <row r="11737" x14ac:dyDescent="0.2"/>
    <row r="11738" x14ac:dyDescent="0.2"/>
    <row r="11739" x14ac:dyDescent="0.2"/>
    <row r="11740" x14ac:dyDescent="0.2"/>
    <row r="11741" x14ac:dyDescent="0.2"/>
    <row r="11742" x14ac:dyDescent="0.2"/>
    <row r="11743" x14ac:dyDescent="0.2"/>
    <row r="11744" x14ac:dyDescent="0.2"/>
    <row r="11745" x14ac:dyDescent="0.2"/>
    <row r="11746" x14ac:dyDescent="0.2"/>
    <row r="11747" x14ac:dyDescent="0.2"/>
    <row r="11748" x14ac:dyDescent="0.2"/>
    <row r="11749" x14ac:dyDescent="0.2"/>
    <row r="11750" x14ac:dyDescent="0.2"/>
    <row r="11751" x14ac:dyDescent="0.2"/>
    <row r="11752" x14ac:dyDescent="0.2"/>
    <row r="11753" x14ac:dyDescent="0.2"/>
    <row r="11754" x14ac:dyDescent="0.2"/>
    <row r="11755" x14ac:dyDescent="0.2"/>
    <row r="11756" x14ac:dyDescent="0.2"/>
    <row r="11757" x14ac:dyDescent="0.2"/>
    <row r="11758" x14ac:dyDescent="0.2"/>
    <row r="11759" x14ac:dyDescent="0.2"/>
    <row r="11760" x14ac:dyDescent="0.2"/>
    <row r="11761" x14ac:dyDescent="0.2"/>
    <row r="11762" x14ac:dyDescent="0.2"/>
    <row r="11763" x14ac:dyDescent="0.2"/>
    <row r="11764" x14ac:dyDescent="0.2"/>
    <row r="11765" x14ac:dyDescent="0.2"/>
    <row r="11766" x14ac:dyDescent="0.2"/>
    <row r="11767" x14ac:dyDescent="0.2"/>
    <row r="11768" x14ac:dyDescent="0.2"/>
    <row r="11769" x14ac:dyDescent="0.2"/>
    <row r="11770" x14ac:dyDescent="0.2"/>
    <row r="11771" x14ac:dyDescent="0.2"/>
    <row r="11772" x14ac:dyDescent="0.2"/>
    <row r="11773" x14ac:dyDescent="0.2"/>
    <row r="11774" x14ac:dyDescent="0.2"/>
    <row r="11775" x14ac:dyDescent="0.2"/>
    <row r="11776" x14ac:dyDescent="0.2"/>
    <row r="11777" x14ac:dyDescent="0.2"/>
    <row r="11778" x14ac:dyDescent="0.2"/>
    <row r="11779" x14ac:dyDescent="0.2"/>
    <row r="11780" x14ac:dyDescent="0.2"/>
    <row r="11781" x14ac:dyDescent="0.2"/>
    <row r="11782" x14ac:dyDescent="0.2"/>
    <row r="11783" x14ac:dyDescent="0.2"/>
    <row r="11784" x14ac:dyDescent="0.2"/>
    <row r="11785" x14ac:dyDescent="0.2"/>
    <row r="11786" x14ac:dyDescent="0.2"/>
    <row r="11787" x14ac:dyDescent="0.2"/>
    <row r="11788" x14ac:dyDescent="0.2"/>
    <row r="11789" x14ac:dyDescent="0.2"/>
    <row r="11790" x14ac:dyDescent="0.2"/>
    <row r="11791" x14ac:dyDescent="0.2"/>
    <row r="11792" x14ac:dyDescent="0.2"/>
    <row r="11793" x14ac:dyDescent="0.2"/>
    <row r="11794" x14ac:dyDescent="0.2"/>
    <row r="11795" x14ac:dyDescent="0.2"/>
    <row r="11796" x14ac:dyDescent="0.2"/>
    <row r="11797" x14ac:dyDescent="0.2"/>
    <row r="11798" x14ac:dyDescent="0.2"/>
    <row r="11799" x14ac:dyDescent="0.2"/>
    <row r="11800" x14ac:dyDescent="0.2"/>
    <row r="11801" x14ac:dyDescent="0.2"/>
    <row r="11802" x14ac:dyDescent="0.2"/>
    <row r="11803" x14ac:dyDescent="0.2"/>
    <row r="11804" x14ac:dyDescent="0.2"/>
    <row r="11805" x14ac:dyDescent="0.2"/>
    <row r="11806" x14ac:dyDescent="0.2"/>
    <row r="11807" x14ac:dyDescent="0.2"/>
    <row r="11808" x14ac:dyDescent="0.2"/>
    <row r="11809" x14ac:dyDescent="0.2"/>
    <row r="11810" x14ac:dyDescent="0.2"/>
    <row r="11811" x14ac:dyDescent="0.2"/>
    <row r="11812" x14ac:dyDescent="0.2"/>
    <row r="11813" x14ac:dyDescent="0.2"/>
    <row r="11814" x14ac:dyDescent="0.2"/>
    <row r="11815" x14ac:dyDescent="0.2"/>
    <row r="11816" x14ac:dyDescent="0.2"/>
    <row r="11817" x14ac:dyDescent="0.2"/>
    <row r="11818" x14ac:dyDescent="0.2"/>
    <row r="11819" x14ac:dyDescent="0.2"/>
    <row r="11820" x14ac:dyDescent="0.2"/>
    <row r="11821" x14ac:dyDescent="0.2"/>
    <row r="11822" x14ac:dyDescent="0.2"/>
    <row r="11823" x14ac:dyDescent="0.2"/>
    <row r="11824" x14ac:dyDescent="0.2"/>
    <row r="11825" x14ac:dyDescent="0.2"/>
    <row r="11826" x14ac:dyDescent="0.2"/>
    <row r="11827" x14ac:dyDescent="0.2"/>
    <row r="11828" x14ac:dyDescent="0.2"/>
    <row r="11829" x14ac:dyDescent="0.2"/>
    <row r="11830" x14ac:dyDescent="0.2"/>
    <row r="11831" x14ac:dyDescent="0.2"/>
    <row r="11832" x14ac:dyDescent="0.2"/>
    <row r="11833" x14ac:dyDescent="0.2"/>
    <row r="11834" x14ac:dyDescent="0.2"/>
    <row r="11835" x14ac:dyDescent="0.2"/>
    <row r="11836" x14ac:dyDescent="0.2"/>
    <row r="11837" x14ac:dyDescent="0.2"/>
    <row r="11838" x14ac:dyDescent="0.2"/>
    <row r="11839" x14ac:dyDescent="0.2"/>
    <row r="11840" x14ac:dyDescent="0.2"/>
    <row r="11841" x14ac:dyDescent="0.2"/>
    <row r="11842" x14ac:dyDescent="0.2"/>
    <row r="11843" x14ac:dyDescent="0.2"/>
    <row r="11844" x14ac:dyDescent="0.2"/>
    <row r="11845" x14ac:dyDescent="0.2"/>
    <row r="11846" x14ac:dyDescent="0.2"/>
    <row r="11847" x14ac:dyDescent="0.2"/>
    <row r="11848" x14ac:dyDescent="0.2"/>
    <row r="11849" x14ac:dyDescent="0.2"/>
    <row r="11850" x14ac:dyDescent="0.2"/>
    <row r="11851" x14ac:dyDescent="0.2"/>
    <row r="11852" x14ac:dyDescent="0.2"/>
    <row r="11853" x14ac:dyDescent="0.2"/>
    <row r="11854" x14ac:dyDescent="0.2"/>
    <row r="11855" x14ac:dyDescent="0.2"/>
    <row r="11856" x14ac:dyDescent="0.2"/>
    <row r="11857" x14ac:dyDescent="0.2"/>
    <row r="11858" x14ac:dyDescent="0.2"/>
    <row r="11859" x14ac:dyDescent="0.2"/>
    <row r="11860" x14ac:dyDescent="0.2"/>
    <row r="11861" x14ac:dyDescent="0.2"/>
    <row r="11862" x14ac:dyDescent="0.2"/>
    <row r="11863" x14ac:dyDescent="0.2"/>
    <row r="11864" x14ac:dyDescent="0.2"/>
    <row r="11865" x14ac:dyDescent="0.2"/>
    <row r="11866" x14ac:dyDescent="0.2"/>
    <row r="11867" x14ac:dyDescent="0.2"/>
    <row r="11868" x14ac:dyDescent="0.2"/>
    <row r="11869" x14ac:dyDescent="0.2"/>
    <row r="11870" x14ac:dyDescent="0.2"/>
    <row r="11871" x14ac:dyDescent="0.2"/>
    <row r="11872" x14ac:dyDescent="0.2"/>
    <row r="11873" x14ac:dyDescent="0.2"/>
    <row r="11874" x14ac:dyDescent="0.2"/>
    <row r="11875" x14ac:dyDescent="0.2"/>
    <row r="11876" x14ac:dyDescent="0.2"/>
    <row r="11877" x14ac:dyDescent="0.2"/>
    <row r="11878" x14ac:dyDescent="0.2"/>
    <row r="11879" x14ac:dyDescent="0.2"/>
    <row r="11880" x14ac:dyDescent="0.2"/>
    <row r="11881" x14ac:dyDescent="0.2"/>
    <row r="11882" x14ac:dyDescent="0.2"/>
    <row r="11883" x14ac:dyDescent="0.2"/>
    <row r="11884" x14ac:dyDescent="0.2"/>
    <row r="11885" x14ac:dyDescent="0.2"/>
    <row r="11886" x14ac:dyDescent="0.2"/>
    <row r="11887" x14ac:dyDescent="0.2"/>
    <row r="11888" x14ac:dyDescent="0.2"/>
    <row r="11889" x14ac:dyDescent="0.2"/>
    <row r="11890" x14ac:dyDescent="0.2"/>
    <row r="11891" x14ac:dyDescent="0.2"/>
    <row r="11892" x14ac:dyDescent="0.2"/>
    <row r="11893" x14ac:dyDescent="0.2"/>
    <row r="11894" x14ac:dyDescent="0.2"/>
    <row r="11895" x14ac:dyDescent="0.2"/>
    <row r="11896" x14ac:dyDescent="0.2"/>
    <row r="11897" x14ac:dyDescent="0.2"/>
    <row r="11898" x14ac:dyDescent="0.2"/>
    <row r="11899" x14ac:dyDescent="0.2"/>
    <row r="11900" x14ac:dyDescent="0.2"/>
    <row r="11901" x14ac:dyDescent="0.2"/>
    <row r="11902" x14ac:dyDescent="0.2"/>
    <row r="11903" x14ac:dyDescent="0.2"/>
    <row r="11904" x14ac:dyDescent="0.2"/>
    <row r="11905" x14ac:dyDescent="0.2"/>
    <row r="11906" x14ac:dyDescent="0.2"/>
    <row r="11907" x14ac:dyDescent="0.2"/>
    <row r="11908" x14ac:dyDescent="0.2"/>
    <row r="11909" x14ac:dyDescent="0.2"/>
    <row r="11910" x14ac:dyDescent="0.2"/>
    <row r="11911" x14ac:dyDescent="0.2"/>
    <row r="11912" x14ac:dyDescent="0.2"/>
    <row r="11913" x14ac:dyDescent="0.2"/>
    <row r="11914" x14ac:dyDescent="0.2"/>
    <row r="11915" x14ac:dyDescent="0.2"/>
    <row r="11916" x14ac:dyDescent="0.2"/>
    <row r="11917" x14ac:dyDescent="0.2"/>
    <row r="11918" x14ac:dyDescent="0.2"/>
    <row r="11919" x14ac:dyDescent="0.2"/>
    <row r="11920" x14ac:dyDescent="0.2"/>
    <row r="11921" x14ac:dyDescent="0.2"/>
    <row r="11922" x14ac:dyDescent="0.2"/>
    <row r="11923" x14ac:dyDescent="0.2"/>
    <row r="11924" x14ac:dyDescent="0.2"/>
    <row r="11925" x14ac:dyDescent="0.2"/>
    <row r="11926" x14ac:dyDescent="0.2"/>
    <row r="11927" x14ac:dyDescent="0.2"/>
    <row r="11928" x14ac:dyDescent="0.2"/>
    <row r="11929" x14ac:dyDescent="0.2"/>
    <row r="11930" x14ac:dyDescent="0.2"/>
    <row r="11931" x14ac:dyDescent="0.2"/>
    <row r="11932" x14ac:dyDescent="0.2"/>
    <row r="11933" x14ac:dyDescent="0.2"/>
    <row r="11934" x14ac:dyDescent="0.2"/>
    <row r="11935" x14ac:dyDescent="0.2"/>
    <row r="11936" x14ac:dyDescent="0.2"/>
    <row r="11937" x14ac:dyDescent="0.2"/>
    <row r="11938" x14ac:dyDescent="0.2"/>
    <row r="11939" x14ac:dyDescent="0.2"/>
    <row r="11940" x14ac:dyDescent="0.2"/>
    <row r="11941" x14ac:dyDescent="0.2"/>
    <row r="11942" x14ac:dyDescent="0.2"/>
    <row r="11943" x14ac:dyDescent="0.2"/>
    <row r="11944" x14ac:dyDescent="0.2"/>
    <row r="11945" x14ac:dyDescent="0.2"/>
    <row r="11946" x14ac:dyDescent="0.2"/>
    <row r="11947" x14ac:dyDescent="0.2"/>
    <row r="11948" x14ac:dyDescent="0.2"/>
    <row r="11949" x14ac:dyDescent="0.2"/>
    <row r="11950" x14ac:dyDescent="0.2"/>
    <row r="11951" x14ac:dyDescent="0.2"/>
    <row r="11952" x14ac:dyDescent="0.2"/>
    <row r="11953" x14ac:dyDescent="0.2"/>
    <row r="11954" x14ac:dyDescent="0.2"/>
    <row r="11955" x14ac:dyDescent="0.2"/>
    <row r="11956" x14ac:dyDescent="0.2"/>
    <row r="11957" x14ac:dyDescent="0.2"/>
    <row r="11958" x14ac:dyDescent="0.2"/>
    <row r="11959" x14ac:dyDescent="0.2"/>
    <row r="11960" x14ac:dyDescent="0.2"/>
    <row r="11961" x14ac:dyDescent="0.2"/>
    <row r="11962" x14ac:dyDescent="0.2"/>
    <row r="11963" x14ac:dyDescent="0.2"/>
    <row r="11964" x14ac:dyDescent="0.2"/>
    <row r="11965" x14ac:dyDescent="0.2"/>
    <row r="11966" x14ac:dyDescent="0.2"/>
    <row r="11967" x14ac:dyDescent="0.2"/>
    <row r="11968" x14ac:dyDescent="0.2"/>
    <row r="11969" x14ac:dyDescent="0.2"/>
    <row r="11970" x14ac:dyDescent="0.2"/>
    <row r="11971" x14ac:dyDescent="0.2"/>
    <row r="11972" x14ac:dyDescent="0.2"/>
    <row r="11973" x14ac:dyDescent="0.2"/>
    <row r="11974" x14ac:dyDescent="0.2"/>
    <row r="11975" x14ac:dyDescent="0.2"/>
    <row r="11976" x14ac:dyDescent="0.2"/>
    <row r="11977" x14ac:dyDescent="0.2"/>
    <row r="11978" x14ac:dyDescent="0.2"/>
    <row r="11979" x14ac:dyDescent="0.2"/>
    <row r="11980" x14ac:dyDescent="0.2"/>
    <row r="11981" x14ac:dyDescent="0.2"/>
    <row r="11982" x14ac:dyDescent="0.2"/>
    <row r="11983" x14ac:dyDescent="0.2"/>
    <row r="11984" x14ac:dyDescent="0.2"/>
    <row r="11985" x14ac:dyDescent="0.2"/>
    <row r="11986" x14ac:dyDescent="0.2"/>
    <row r="11987" x14ac:dyDescent="0.2"/>
    <row r="11988" x14ac:dyDescent="0.2"/>
    <row r="11989" x14ac:dyDescent="0.2"/>
    <row r="11990" x14ac:dyDescent="0.2"/>
    <row r="11991" x14ac:dyDescent="0.2"/>
    <row r="11992" x14ac:dyDescent="0.2"/>
    <row r="11993" x14ac:dyDescent="0.2"/>
    <row r="11994" x14ac:dyDescent="0.2"/>
    <row r="11995" x14ac:dyDescent="0.2"/>
    <row r="11996" x14ac:dyDescent="0.2"/>
    <row r="11997" x14ac:dyDescent="0.2"/>
    <row r="11998" x14ac:dyDescent="0.2"/>
    <row r="11999" x14ac:dyDescent="0.2"/>
    <row r="12000" x14ac:dyDescent="0.2"/>
    <row r="12001" x14ac:dyDescent="0.2"/>
    <row r="12002" x14ac:dyDescent="0.2"/>
    <row r="12003" x14ac:dyDescent="0.2"/>
    <row r="12004" x14ac:dyDescent="0.2"/>
    <row r="12005" x14ac:dyDescent="0.2"/>
    <row r="12006" x14ac:dyDescent="0.2"/>
    <row r="12007" x14ac:dyDescent="0.2"/>
    <row r="12008" x14ac:dyDescent="0.2"/>
    <row r="12009" x14ac:dyDescent="0.2"/>
    <row r="12010" x14ac:dyDescent="0.2"/>
    <row r="12011" x14ac:dyDescent="0.2"/>
    <row r="12012" x14ac:dyDescent="0.2"/>
    <row r="12013" x14ac:dyDescent="0.2"/>
    <row r="12014" x14ac:dyDescent="0.2"/>
    <row r="12015" x14ac:dyDescent="0.2"/>
    <row r="12016" x14ac:dyDescent="0.2"/>
    <row r="12017" x14ac:dyDescent="0.2"/>
    <row r="12018" x14ac:dyDescent="0.2"/>
    <row r="12019" x14ac:dyDescent="0.2"/>
    <row r="12020" x14ac:dyDescent="0.2"/>
    <row r="12021" x14ac:dyDescent="0.2"/>
    <row r="12022" x14ac:dyDescent="0.2"/>
    <row r="12023" x14ac:dyDescent="0.2"/>
    <row r="12024" x14ac:dyDescent="0.2"/>
    <row r="12025" x14ac:dyDescent="0.2"/>
    <row r="12026" x14ac:dyDescent="0.2"/>
    <row r="12027" x14ac:dyDescent="0.2"/>
    <row r="12028" x14ac:dyDescent="0.2"/>
    <row r="12029" x14ac:dyDescent="0.2"/>
    <row r="12030" x14ac:dyDescent="0.2"/>
    <row r="12031" x14ac:dyDescent="0.2"/>
    <row r="12032" x14ac:dyDescent="0.2"/>
    <row r="12033" x14ac:dyDescent="0.2"/>
    <row r="12034" x14ac:dyDescent="0.2"/>
    <row r="12035" x14ac:dyDescent="0.2"/>
    <row r="12036" x14ac:dyDescent="0.2"/>
    <row r="12037" x14ac:dyDescent="0.2"/>
    <row r="12038" x14ac:dyDescent="0.2"/>
    <row r="12039" x14ac:dyDescent="0.2"/>
    <row r="12040" x14ac:dyDescent="0.2"/>
    <row r="12041" x14ac:dyDescent="0.2"/>
    <row r="12042" x14ac:dyDescent="0.2"/>
    <row r="12043" x14ac:dyDescent="0.2"/>
    <row r="12044" x14ac:dyDescent="0.2"/>
    <row r="12045" x14ac:dyDescent="0.2"/>
    <row r="12046" x14ac:dyDescent="0.2"/>
    <row r="12047" x14ac:dyDescent="0.2"/>
    <row r="12048" x14ac:dyDescent="0.2"/>
    <row r="12049" x14ac:dyDescent="0.2"/>
    <row r="12050" x14ac:dyDescent="0.2"/>
    <row r="12051" x14ac:dyDescent="0.2"/>
    <row r="12052" x14ac:dyDescent="0.2"/>
    <row r="12053" x14ac:dyDescent="0.2"/>
    <row r="12054" x14ac:dyDescent="0.2"/>
    <row r="12055" x14ac:dyDescent="0.2"/>
    <row r="12056" x14ac:dyDescent="0.2"/>
    <row r="12057" x14ac:dyDescent="0.2"/>
    <row r="12058" x14ac:dyDescent="0.2"/>
    <row r="12059" x14ac:dyDescent="0.2"/>
    <row r="12060" x14ac:dyDescent="0.2"/>
    <row r="12061" x14ac:dyDescent="0.2"/>
    <row r="12062" x14ac:dyDescent="0.2"/>
    <row r="12063" x14ac:dyDescent="0.2"/>
    <row r="12064" x14ac:dyDescent="0.2"/>
    <row r="12065" x14ac:dyDescent="0.2"/>
    <row r="12066" x14ac:dyDescent="0.2"/>
    <row r="12067" x14ac:dyDescent="0.2"/>
    <row r="12068" x14ac:dyDescent="0.2"/>
    <row r="12069" x14ac:dyDescent="0.2"/>
    <row r="12070" x14ac:dyDescent="0.2"/>
    <row r="12071" x14ac:dyDescent="0.2"/>
    <row r="12072" x14ac:dyDescent="0.2"/>
    <row r="12073" x14ac:dyDescent="0.2"/>
    <row r="12074" x14ac:dyDescent="0.2"/>
    <row r="12075" x14ac:dyDescent="0.2"/>
    <row r="12076" x14ac:dyDescent="0.2"/>
    <row r="12077" x14ac:dyDescent="0.2"/>
    <row r="12078" x14ac:dyDescent="0.2"/>
    <row r="12079" x14ac:dyDescent="0.2"/>
    <row r="12080" x14ac:dyDescent="0.2"/>
    <row r="12081" x14ac:dyDescent="0.2"/>
    <row r="12082" x14ac:dyDescent="0.2"/>
    <row r="12083" x14ac:dyDescent="0.2"/>
    <row r="12084" x14ac:dyDescent="0.2"/>
    <row r="12085" x14ac:dyDescent="0.2"/>
    <row r="12086" x14ac:dyDescent="0.2"/>
    <row r="12087" x14ac:dyDescent="0.2"/>
    <row r="12088" x14ac:dyDescent="0.2"/>
    <row r="12089" x14ac:dyDescent="0.2"/>
    <row r="12090" x14ac:dyDescent="0.2"/>
    <row r="12091" x14ac:dyDescent="0.2"/>
    <row r="12092" x14ac:dyDescent="0.2"/>
    <row r="12093" x14ac:dyDescent="0.2"/>
    <row r="12094" x14ac:dyDescent="0.2"/>
    <row r="12095" x14ac:dyDescent="0.2"/>
    <row r="12096" x14ac:dyDescent="0.2"/>
    <row r="12097" x14ac:dyDescent="0.2"/>
    <row r="12098" x14ac:dyDescent="0.2"/>
    <row r="12099" x14ac:dyDescent="0.2"/>
    <row r="12100" x14ac:dyDescent="0.2"/>
    <row r="12101" x14ac:dyDescent="0.2"/>
    <row r="12102" x14ac:dyDescent="0.2"/>
    <row r="12103" x14ac:dyDescent="0.2"/>
    <row r="12104" x14ac:dyDescent="0.2"/>
    <row r="12105" x14ac:dyDescent="0.2"/>
    <row r="12106" x14ac:dyDescent="0.2"/>
    <row r="12107" x14ac:dyDescent="0.2"/>
    <row r="12108" x14ac:dyDescent="0.2"/>
    <row r="12109" x14ac:dyDescent="0.2"/>
    <row r="12110" x14ac:dyDescent="0.2"/>
    <row r="12111" x14ac:dyDescent="0.2"/>
    <row r="12112" x14ac:dyDescent="0.2"/>
    <row r="12113" x14ac:dyDescent="0.2"/>
    <row r="12114" x14ac:dyDescent="0.2"/>
    <row r="12115" x14ac:dyDescent="0.2"/>
    <row r="12116" x14ac:dyDescent="0.2"/>
    <row r="12117" x14ac:dyDescent="0.2"/>
    <row r="12118" x14ac:dyDescent="0.2"/>
    <row r="12119" x14ac:dyDescent="0.2"/>
    <row r="12120" x14ac:dyDescent="0.2"/>
    <row r="12121" x14ac:dyDescent="0.2"/>
    <row r="12122" x14ac:dyDescent="0.2"/>
    <row r="12123" x14ac:dyDescent="0.2"/>
    <row r="12124" x14ac:dyDescent="0.2"/>
    <row r="12125" x14ac:dyDescent="0.2"/>
    <row r="12126" x14ac:dyDescent="0.2"/>
    <row r="12127" x14ac:dyDescent="0.2"/>
    <row r="12128" x14ac:dyDescent="0.2"/>
    <row r="12129" x14ac:dyDescent="0.2"/>
    <row r="12130" x14ac:dyDescent="0.2"/>
    <row r="12131" x14ac:dyDescent="0.2"/>
    <row r="12132" x14ac:dyDescent="0.2"/>
    <row r="12133" x14ac:dyDescent="0.2"/>
    <row r="12134" x14ac:dyDescent="0.2"/>
    <row r="12135" x14ac:dyDescent="0.2"/>
    <row r="12136" x14ac:dyDescent="0.2"/>
    <row r="12137" x14ac:dyDescent="0.2"/>
    <row r="12138" x14ac:dyDescent="0.2"/>
    <row r="12139" x14ac:dyDescent="0.2"/>
    <row r="12140" x14ac:dyDescent="0.2"/>
    <row r="12141" x14ac:dyDescent="0.2"/>
    <row r="12142" x14ac:dyDescent="0.2"/>
    <row r="12143" x14ac:dyDescent="0.2"/>
    <row r="12144" x14ac:dyDescent="0.2"/>
    <row r="12145" x14ac:dyDescent="0.2"/>
    <row r="12146" x14ac:dyDescent="0.2"/>
    <row r="12147" x14ac:dyDescent="0.2"/>
    <row r="12148" x14ac:dyDescent="0.2"/>
    <row r="12149" x14ac:dyDescent="0.2"/>
    <row r="12150" x14ac:dyDescent="0.2"/>
    <row r="12151" x14ac:dyDescent="0.2"/>
    <row r="12152" x14ac:dyDescent="0.2"/>
    <row r="12153" x14ac:dyDescent="0.2"/>
    <row r="12154" x14ac:dyDescent="0.2"/>
    <row r="12155" x14ac:dyDescent="0.2"/>
    <row r="12156" x14ac:dyDescent="0.2"/>
    <row r="12157" x14ac:dyDescent="0.2"/>
    <row r="12158" x14ac:dyDescent="0.2"/>
    <row r="12159" x14ac:dyDescent="0.2"/>
    <row r="12160" x14ac:dyDescent="0.2"/>
    <row r="12161" x14ac:dyDescent="0.2"/>
    <row r="12162" x14ac:dyDescent="0.2"/>
    <row r="12163" x14ac:dyDescent="0.2"/>
    <row r="12164" x14ac:dyDescent="0.2"/>
    <row r="12165" x14ac:dyDescent="0.2"/>
    <row r="12166" x14ac:dyDescent="0.2"/>
    <row r="12167" x14ac:dyDescent="0.2"/>
    <row r="12168" x14ac:dyDescent="0.2"/>
    <row r="12169" x14ac:dyDescent="0.2"/>
    <row r="12170" x14ac:dyDescent="0.2"/>
    <row r="12171" x14ac:dyDescent="0.2"/>
    <row r="12172" x14ac:dyDescent="0.2"/>
    <row r="12173" x14ac:dyDescent="0.2"/>
    <row r="12174" x14ac:dyDescent="0.2"/>
    <row r="12175" x14ac:dyDescent="0.2"/>
    <row r="12176" x14ac:dyDescent="0.2"/>
    <row r="12177" x14ac:dyDescent="0.2"/>
    <row r="12178" x14ac:dyDescent="0.2"/>
    <row r="12179" x14ac:dyDescent="0.2"/>
    <row r="12180" x14ac:dyDescent="0.2"/>
    <row r="12181" x14ac:dyDescent="0.2"/>
    <row r="12182" x14ac:dyDescent="0.2"/>
    <row r="12183" x14ac:dyDescent="0.2"/>
    <row r="12184" x14ac:dyDescent="0.2"/>
    <row r="12185" x14ac:dyDescent="0.2"/>
    <row r="12186" x14ac:dyDescent="0.2"/>
    <row r="12187" x14ac:dyDescent="0.2"/>
    <row r="12188" x14ac:dyDescent="0.2"/>
    <row r="12189" x14ac:dyDescent="0.2"/>
    <row r="12190" x14ac:dyDescent="0.2"/>
    <row r="12191" x14ac:dyDescent="0.2"/>
    <row r="12192" x14ac:dyDescent="0.2"/>
    <row r="12193" x14ac:dyDescent="0.2"/>
    <row r="12194" x14ac:dyDescent="0.2"/>
    <row r="12195" x14ac:dyDescent="0.2"/>
    <row r="12196" x14ac:dyDescent="0.2"/>
    <row r="12197" x14ac:dyDescent="0.2"/>
    <row r="12198" x14ac:dyDescent="0.2"/>
    <row r="12199" x14ac:dyDescent="0.2"/>
    <row r="12200" x14ac:dyDescent="0.2"/>
    <row r="12201" x14ac:dyDescent="0.2"/>
    <row r="12202" x14ac:dyDescent="0.2"/>
    <row r="12203" x14ac:dyDescent="0.2"/>
    <row r="12204" x14ac:dyDescent="0.2"/>
    <row r="12205" x14ac:dyDescent="0.2"/>
    <row r="12206" x14ac:dyDescent="0.2"/>
    <row r="12207" x14ac:dyDescent="0.2"/>
    <row r="12208" x14ac:dyDescent="0.2"/>
    <row r="12209" x14ac:dyDescent="0.2"/>
    <row r="12210" x14ac:dyDescent="0.2"/>
    <row r="12211" x14ac:dyDescent="0.2"/>
    <row r="12212" x14ac:dyDescent="0.2"/>
    <row r="12213" x14ac:dyDescent="0.2"/>
    <row r="12214" x14ac:dyDescent="0.2"/>
    <row r="12215" x14ac:dyDescent="0.2"/>
    <row r="12216" x14ac:dyDescent="0.2"/>
    <row r="12217" x14ac:dyDescent="0.2"/>
    <row r="12218" x14ac:dyDescent="0.2"/>
    <row r="12219" x14ac:dyDescent="0.2"/>
    <row r="12220" x14ac:dyDescent="0.2"/>
    <row r="12221" x14ac:dyDescent="0.2"/>
    <row r="12222" x14ac:dyDescent="0.2"/>
    <row r="12223" x14ac:dyDescent="0.2"/>
    <row r="12224" x14ac:dyDescent="0.2"/>
    <row r="12225" x14ac:dyDescent="0.2"/>
    <row r="12226" x14ac:dyDescent="0.2"/>
    <row r="12227" x14ac:dyDescent="0.2"/>
    <row r="12228" x14ac:dyDescent="0.2"/>
    <row r="12229" x14ac:dyDescent="0.2"/>
    <row r="12230" x14ac:dyDescent="0.2"/>
    <row r="12231" x14ac:dyDescent="0.2"/>
    <row r="12232" x14ac:dyDescent="0.2"/>
    <row r="12233" x14ac:dyDescent="0.2"/>
    <row r="12234" x14ac:dyDescent="0.2"/>
    <row r="12235" x14ac:dyDescent="0.2"/>
    <row r="12236" x14ac:dyDescent="0.2"/>
    <row r="12237" x14ac:dyDescent="0.2"/>
    <row r="12238" x14ac:dyDescent="0.2"/>
    <row r="12239" x14ac:dyDescent="0.2"/>
    <row r="12240" x14ac:dyDescent="0.2"/>
    <row r="12241" x14ac:dyDescent="0.2"/>
    <row r="12242" x14ac:dyDescent="0.2"/>
    <row r="12243" x14ac:dyDescent="0.2"/>
    <row r="12244" x14ac:dyDescent="0.2"/>
    <row r="12245" x14ac:dyDescent="0.2"/>
    <row r="12246" x14ac:dyDescent="0.2"/>
    <row r="12247" x14ac:dyDescent="0.2"/>
    <row r="12248" x14ac:dyDescent="0.2"/>
    <row r="12249" x14ac:dyDescent="0.2"/>
    <row r="12250" x14ac:dyDescent="0.2"/>
    <row r="12251" x14ac:dyDescent="0.2"/>
    <row r="12252" x14ac:dyDescent="0.2"/>
    <row r="12253" x14ac:dyDescent="0.2"/>
    <row r="12254" x14ac:dyDescent="0.2"/>
    <row r="12255" x14ac:dyDescent="0.2"/>
    <row r="12256" x14ac:dyDescent="0.2"/>
    <row r="12257" x14ac:dyDescent="0.2"/>
    <row r="12258" x14ac:dyDescent="0.2"/>
    <row r="12259" x14ac:dyDescent="0.2"/>
    <row r="12260" x14ac:dyDescent="0.2"/>
    <row r="12261" x14ac:dyDescent="0.2"/>
    <row r="12262" x14ac:dyDescent="0.2"/>
    <row r="12263" x14ac:dyDescent="0.2"/>
    <row r="12264" x14ac:dyDescent="0.2"/>
    <row r="12265" x14ac:dyDescent="0.2"/>
    <row r="12266" x14ac:dyDescent="0.2"/>
    <row r="12267" x14ac:dyDescent="0.2"/>
    <row r="12268" x14ac:dyDescent="0.2"/>
    <row r="12269" x14ac:dyDescent="0.2"/>
    <row r="12270" x14ac:dyDescent="0.2"/>
    <row r="12271" x14ac:dyDescent="0.2"/>
    <row r="12272" x14ac:dyDescent="0.2"/>
    <row r="12273" x14ac:dyDescent="0.2"/>
    <row r="12274" x14ac:dyDescent="0.2"/>
    <row r="12275" x14ac:dyDescent="0.2"/>
    <row r="12276" x14ac:dyDescent="0.2"/>
    <row r="12277" x14ac:dyDescent="0.2"/>
    <row r="12278" x14ac:dyDescent="0.2"/>
    <row r="12279" x14ac:dyDescent="0.2"/>
    <row r="12280" x14ac:dyDescent="0.2"/>
    <row r="12281" x14ac:dyDescent="0.2"/>
    <row r="12282" x14ac:dyDescent="0.2"/>
    <row r="12283" x14ac:dyDescent="0.2"/>
    <row r="12284" x14ac:dyDescent="0.2"/>
    <row r="12285" x14ac:dyDescent="0.2"/>
    <row r="12286" x14ac:dyDescent="0.2"/>
    <row r="12287" x14ac:dyDescent="0.2"/>
    <row r="12288" x14ac:dyDescent="0.2"/>
    <row r="12289" x14ac:dyDescent="0.2"/>
    <row r="12290" x14ac:dyDescent="0.2"/>
    <row r="12291" x14ac:dyDescent="0.2"/>
    <row r="12292" x14ac:dyDescent="0.2"/>
    <row r="12293" x14ac:dyDescent="0.2"/>
    <row r="12294" x14ac:dyDescent="0.2"/>
    <row r="12295" x14ac:dyDescent="0.2"/>
    <row r="12296" x14ac:dyDescent="0.2"/>
    <row r="12297" x14ac:dyDescent="0.2"/>
    <row r="12298" x14ac:dyDescent="0.2"/>
    <row r="12299" x14ac:dyDescent="0.2"/>
    <row r="12300" x14ac:dyDescent="0.2"/>
    <row r="12301" x14ac:dyDescent="0.2"/>
    <row r="12302" x14ac:dyDescent="0.2"/>
    <row r="12303" x14ac:dyDescent="0.2"/>
    <row r="12304" x14ac:dyDescent="0.2"/>
    <row r="12305" x14ac:dyDescent="0.2"/>
    <row r="12306" x14ac:dyDescent="0.2"/>
    <row r="12307" x14ac:dyDescent="0.2"/>
    <row r="12308" x14ac:dyDescent="0.2"/>
    <row r="12309" x14ac:dyDescent="0.2"/>
    <row r="12310" x14ac:dyDescent="0.2"/>
    <row r="12311" x14ac:dyDescent="0.2"/>
    <row r="12312" x14ac:dyDescent="0.2"/>
    <row r="12313" x14ac:dyDescent="0.2"/>
    <row r="12314" x14ac:dyDescent="0.2"/>
    <row r="12315" x14ac:dyDescent="0.2"/>
    <row r="12316" x14ac:dyDescent="0.2"/>
    <row r="12317" x14ac:dyDescent="0.2"/>
    <row r="12318" x14ac:dyDescent="0.2"/>
    <row r="12319" x14ac:dyDescent="0.2"/>
    <row r="12320" x14ac:dyDescent="0.2"/>
    <row r="12321" x14ac:dyDescent="0.2"/>
    <row r="12322" x14ac:dyDescent="0.2"/>
    <row r="12323" x14ac:dyDescent="0.2"/>
    <row r="12324" x14ac:dyDescent="0.2"/>
    <row r="12325" x14ac:dyDescent="0.2"/>
    <row r="12326" x14ac:dyDescent="0.2"/>
    <row r="12327" x14ac:dyDescent="0.2"/>
    <row r="12328" x14ac:dyDescent="0.2"/>
    <row r="12329" x14ac:dyDescent="0.2"/>
    <row r="12330" x14ac:dyDescent="0.2"/>
    <row r="12331" x14ac:dyDescent="0.2"/>
    <row r="12332" x14ac:dyDescent="0.2"/>
    <row r="12333" x14ac:dyDescent="0.2"/>
    <row r="12334" x14ac:dyDescent="0.2"/>
    <row r="12335" x14ac:dyDescent="0.2"/>
    <row r="12336" x14ac:dyDescent="0.2"/>
    <row r="12337" x14ac:dyDescent="0.2"/>
    <row r="12338" x14ac:dyDescent="0.2"/>
    <row r="12339" x14ac:dyDescent="0.2"/>
    <row r="12340" x14ac:dyDescent="0.2"/>
    <row r="12341" x14ac:dyDescent="0.2"/>
    <row r="12342" x14ac:dyDescent="0.2"/>
    <row r="12343" x14ac:dyDescent="0.2"/>
    <row r="12344" x14ac:dyDescent="0.2"/>
    <row r="12345" x14ac:dyDescent="0.2"/>
    <row r="12346" x14ac:dyDescent="0.2"/>
    <row r="12347" x14ac:dyDescent="0.2"/>
    <row r="12348" x14ac:dyDescent="0.2"/>
    <row r="12349" x14ac:dyDescent="0.2"/>
    <row r="12350" x14ac:dyDescent="0.2"/>
    <row r="12351" x14ac:dyDescent="0.2"/>
    <row r="12352" x14ac:dyDescent="0.2"/>
    <row r="12353" x14ac:dyDescent="0.2"/>
    <row r="12354" x14ac:dyDescent="0.2"/>
    <row r="12355" x14ac:dyDescent="0.2"/>
    <row r="12356" x14ac:dyDescent="0.2"/>
    <row r="12357" x14ac:dyDescent="0.2"/>
    <row r="12358" x14ac:dyDescent="0.2"/>
    <row r="12359" x14ac:dyDescent="0.2"/>
    <row r="12360" x14ac:dyDescent="0.2"/>
    <row r="12361" x14ac:dyDescent="0.2"/>
    <row r="12362" x14ac:dyDescent="0.2"/>
    <row r="12363" x14ac:dyDescent="0.2"/>
    <row r="12364" x14ac:dyDescent="0.2"/>
    <row r="12365" x14ac:dyDescent="0.2"/>
    <row r="12366" x14ac:dyDescent="0.2"/>
    <row r="12367" x14ac:dyDescent="0.2"/>
    <row r="12368" x14ac:dyDescent="0.2"/>
    <row r="12369" x14ac:dyDescent="0.2"/>
    <row r="12370" x14ac:dyDescent="0.2"/>
    <row r="12371" x14ac:dyDescent="0.2"/>
    <row r="12372" x14ac:dyDescent="0.2"/>
    <row r="12373" x14ac:dyDescent="0.2"/>
    <row r="12374" x14ac:dyDescent="0.2"/>
    <row r="12375" x14ac:dyDescent="0.2"/>
    <row r="12376" x14ac:dyDescent="0.2"/>
    <row r="12377" x14ac:dyDescent="0.2"/>
    <row r="12378" x14ac:dyDescent="0.2"/>
    <row r="12379" x14ac:dyDescent="0.2"/>
    <row r="12380" x14ac:dyDescent="0.2"/>
    <row r="12381" x14ac:dyDescent="0.2"/>
    <row r="12382" x14ac:dyDescent="0.2"/>
    <row r="12383" x14ac:dyDescent="0.2"/>
    <row r="12384" x14ac:dyDescent="0.2"/>
    <row r="12385" x14ac:dyDescent="0.2"/>
    <row r="12386" x14ac:dyDescent="0.2"/>
    <row r="12387" x14ac:dyDescent="0.2"/>
    <row r="12388" x14ac:dyDescent="0.2"/>
    <row r="12389" x14ac:dyDescent="0.2"/>
    <row r="12390" x14ac:dyDescent="0.2"/>
    <row r="12391" x14ac:dyDescent="0.2"/>
    <row r="12392" x14ac:dyDescent="0.2"/>
    <row r="12393" x14ac:dyDescent="0.2"/>
    <row r="12394" x14ac:dyDescent="0.2"/>
    <row r="12395" x14ac:dyDescent="0.2"/>
    <row r="12396" x14ac:dyDescent="0.2"/>
    <row r="12397" x14ac:dyDescent="0.2"/>
    <row r="12398" x14ac:dyDescent="0.2"/>
    <row r="12399" x14ac:dyDescent="0.2"/>
    <row r="12400" x14ac:dyDescent="0.2"/>
    <row r="12401" x14ac:dyDescent="0.2"/>
    <row r="12402" x14ac:dyDescent="0.2"/>
    <row r="12403" x14ac:dyDescent="0.2"/>
    <row r="12404" x14ac:dyDescent="0.2"/>
    <row r="12405" x14ac:dyDescent="0.2"/>
    <row r="12406" x14ac:dyDescent="0.2"/>
    <row r="12407" x14ac:dyDescent="0.2"/>
    <row r="12408" x14ac:dyDescent="0.2"/>
    <row r="12409" x14ac:dyDescent="0.2"/>
    <row r="12410" x14ac:dyDescent="0.2"/>
    <row r="12411" x14ac:dyDescent="0.2"/>
    <row r="12412" x14ac:dyDescent="0.2"/>
    <row r="12413" x14ac:dyDescent="0.2"/>
    <row r="12414" x14ac:dyDescent="0.2"/>
    <row r="12415" x14ac:dyDescent="0.2"/>
    <row r="12416" x14ac:dyDescent="0.2"/>
    <row r="12417" x14ac:dyDescent="0.2"/>
    <row r="12418" x14ac:dyDescent="0.2"/>
    <row r="12419" x14ac:dyDescent="0.2"/>
    <row r="12420" x14ac:dyDescent="0.2"/>
    <row r="12421" x14ac:dyDescent="0.2"/>
    <row r="12422" x14ac:dyDescent="0.2"/>
    <row r="12423" x14ac:dyDescent="0.2"/>
    <row r="12424" x14ac:dyDescent="0.2"/>
    <row r="12425" x14ac:dyDescent="0.2"/>
    <row r="12426" x14ac:dyDescent="0.2"/>
    <row r="12427" x14ac:dyDescent="0.2"/>
    <row r="12428" x14ac:dyDescent="0.2"/>
    <row r="12429" x14ac:dyDescent="0.2"/>
    <row r="12430" x14ac:dyDescent="0.2"/>
    <row r="12431" x14ac:dyDescent="0.2"/>
    <row r="12432" x14ac:dyDescent="0.2"/>
    <row r="12433" x14ac:dyDescent="0.2"/>
    <row r="12434" x14ac:dyDescent="0.2"/>
    <row r="12435" x14ac:dyDescent="0.2"/>
    <row r="12436" x14ac:dyDescent="0.2"/>
    <row r="12437" x14ac:dyDescent="0.2"/>
    <row r="12438" x14ac:dyDescent="0.2"/>
    <row r="12439" x14ac:dyDescent="0.2"/>
    <row r="12440" x14ac:dyDescent="0.2"/>
    <row r="12441" x14ac:dyDescent="0.2"/>
    <row r="12442" x14ac:dyDescent="0.2"/>
    <row r="12443" x14ac:dyDescent="0.2"/>
    <row r="12444" x14ac:dyDescent="0.2"/>
    <row r="12445" x14ac:dyDescent="0.2"/>
    <row r="12446" x14ac:dyDescent="0.2"/>
    <row r="12447" x14ac:dyDescent="0.2"/>
    <row r="12448" x14ac:dyDescent="0.2"/>
    <row r="12449" x14ac:dyDescent="0.2"/>
    <row r="12450" x14ac:dyDescent="0.2"/>
    <row r="12451" x14ac:dyDescent="0.2"/>
    <row r="12452" x14ac:dyDescent="0.2"/>
    <row r="12453" x14ac:dyDescent="0.2"/>
    <row r="12454" x14ac:dyDescent="0.2"/>
    <row r="12455" x14ac:dyDescent="0.2"/>
    <row r="12456" x14ac:dyDescent="0.2"/>
    <row r="12457" x14ac:dyDescent="0.2"/>
    <row r="12458" x14ac:dyDescent="0.2"/>
    <row r="12459" x14ac:dyDescent="0.2"/>
    <row r="12460" x14ac:dyDescent="0.2"/>
    <row r="12461" x14ac:dyDescent="0.2"/>
    <row r="12462" x14ac:dyDescent="0.2"/>
    <row r="12463" x14ac:dyDescent="0.2"/>
    <row r="12464" x14ac:dyDescent="0.2"/>
    <row r="12465" x14ac:dyDescent="0.2"/>
    <row r="12466" x14ac:dyDescent="0.2"/>
    <row r="12467" x14ac:dyDescent="0.2"/>
    <row r="12468" x14ac:dyDescent="0.2"/>
    <row r="12469" x14ac:dyDescent="0.2"/>
    <row r="12470" x14ac:dyDescent="0.2"/>
    <row r="12471" x14ac:dyDescent="0.2"/>
    <row r="12472" x14ac:dyDescent="0.2"/>
    <row r="12473" x14ac:dyDescent="0.2"/>
    <row r="12474" x14ac:dyDescent="0.2"/>
    <row r="12475" x14ac:dyDescent="0.2"/>
    <row r="12476" x14ac:dyDescent="0.2"/>
    <row r="12477" x14ac:dyDescent="0.2"/>
    <row r="12478" x14ac:dyDescent="0.2"/>
    <row r="12479" x14ac:dyDescent="0.2"/>
    <row r="12480" x14ac:dyDescent="0.2"/>
    <row r="12481" x14ac:dyDescent="0.2"/>
    <row r="12482" x14ac:dyDescent="0.2"/>
    <row r="12483" x14ac:dyDescent="0.2"/>
    <row r="12484" x14ac:dyDescent="0.2"/>
    <row r="12485" x14ac:dyDescent="0.2"/>
    <row r="12486" x14ac:dyDescent="0.2"/>
    <row r="12487" x14ac:dyDescent="0.2"/>
    <row r="12488" x14ac:dyDescent="0.2"/>
    <row r="12489" x14ac:dyDescent="0.2"/>
    <row r="12490" x14ac:dyDescent="0.2"/>
    <row r="12491" x14ac:dyDescent="0.2"/>
    <row r="12492" x14ac:dyDescent="0.2"/>
    <row r="12493" x14ac:dyDescent="0.2"/>
    <row r="12494" x14ac:dyDescent="0.2"/>
    <row r="12495" x14ac:dyDescent="0.2"/>
    <row r="12496" x14ac:dyDescent="0.2"/>
    <row r="12497" x14ac:dyDescent="0.2"/>
    <row r="12498" x14ac:dyDescent="0.2"/>
    <row r="12499" x14ac:dyDescent="0.2"/>
    <row r="12500" x14ac:dyDescent="0.2"/>
    <row r="12501" x14ac:dyDescent="0.2"/>
    <row r="12502" x14ac:dyDescent="0.2"/>
    <row r="12503" x14ac:dyDescent="0.2"/>
    <row r="12504" x14ac:dyDescent="0.2"/>
    <row r="12505" x14ac:dyDescent="0.2"/>
    <row r="12506" x14ac:dyDescent="0.2"/>
    <row r="12507" x14ac:dyDescent="0.2"/>
    <row r="12508" x14ac:dyDescent="0.2"/>
    <row r="12509" x14ac:dyDescent="0.2"/>
    <row r="12510" x14ac:dyDescent="0.2"/>
    <row r="12511" x14ac:dyDescent="0.2"/>
    <row r="12512" x14ac:dyDescent="0.2"/>
    <row r="12513" x14ac:dyDescent="0.2"/>
    <row r="12514" x14ac:dyDescent="0.2"/>
    <row r="12515" x14ac:dyDescent="0.2"/>
    <row r="12516" x14ac:dyDescent="0.2"/>
    <row r="12517" x14ac:dyDescent="0.2"/>
    <row r="12518" x14ac:dyDescent="0.2"/>
    <row r="12519" x14ac:dyDescent="0.2"/>
    <row r="12520" x14ac:dyDescent="0.2"/>
    <row r="12521" x14ac:dyDescent="0.2"/>
    <row r="12522" x14ac:dyDescent="0.2"/>
    <row r="12523" x14ac:dyDescent="0.2"/>
    <row r="12524" x14ac:dyDescent="0.2"/>
    <row r="12525" x14ac:dyDescent="0.2"/>
    <row r="12526" x14ac:dyDescent="0.2"/>
    <row r="12527" x14ac:dyDescent="0.2"/>
    <row r="12528" x14ac:dyDescent="0.2"/>
    <row r="12529" x14ac:dyDescent="0.2"/>
    <row r="12530" x14ac:dyDescent="0.2"/>
    <row r="12531" x14ac:dyDescent="0.2"/>
    <row r="12532" x14ac:dyDescent="0.2"/>
    <row r="12533" x14ac:dyDescent="0.2"/>
    <row r="12534" x14ac:dyDescent="0.2"/>
    <row r="12535" x14ac:dyDescent="0.2"/>
    <row r="12536" x14ac:dyDescent="0.2"/>
    <row r="12537" x14ac:dyDescent="0.2"/>
    <row r="12538" x14ac:dyDescent="0.2"/>
    <row r="12539" x14ac:dyDescent="0.2"/>
    <row r="12540" x14ac:dyDescent="0.2"/>
    <row r="12541" x14ac:dyDescent="0.2"/>
    <row r="12542" x14ac:dyDescent="0.2"/>
    <row r="12543" x14ac:dyDescent="0.2"/>
    <row r="12544" x14ac:dyDescent="0.2"/>
    <row r="12545" x14ac:dyDescent="0.2"/>
    <row r="12546" x14ac:dyDescent="0.2"/>
    <row r="12547" x14ac:dyDescent="0.2"/>
    <row r="12548" x14ac:dyDescent="0.2"/>
    <row r="12549" x14ac:dyDescent="0.2"/>
    <row r="12550" x14ac:dyDescent="0.2"/>
    <row r="12551" x14ac:dyDescent="0.2"/>
    <row r="12552" x14ac:dyDescent="0.2"/>
    <row r="12553" x14ac:dyDescent="0.2"/>
    <row r="12554" x14ac:dyDescent="0.2"/>
    <row r="12555" x14ac:dyDescent="0.2"/>
    <row r="12556" x14ac:dyDescent="0.2"/>
    <row r="12557" x14ac:dyDescent="0.2"/>
    <row r="12558" x14ac:dyDescent="0.2"/>
    <row r="12559" x14ac:dyDescent="0.2"/>
    <row r="12560" x14ac:dyDescent="0.2"/>
    <row r="12561" x14ac:dyDescent="0.2"/>
    <row r="12562" x14ac:dyDescent="0.2"/>
    <row r="12563" x14ac:dyDescent="0.2"/>
    <row r="12564" x14ac:dyDescent="0.2"/>
    <row r="12565" x14ac:dyDescent="0.2"/>
    <row r="12566" x14ac:dyDescent="0.2"/>
    <row r="12567" x14ac:dyDescent="0.2"/>
    <row r="12568" x14ac:dyDescent="0.2"/>
    <row r="12569" x14ac:dyDescent="0.2"/>
    <row r="12570" x14ac:dyDescent="0.2"/>
    <row r="12571" x14ac:dyDescent="0.2"/>
    <row r="12572" x14ac:dyDescent="0.2"/>
    <row r="12573" x14ac:dyDescent="0.2"/>
    <row r="12574" x14ac:dyDescent="0.2"/>
    <row r="12575" x14ac:dyDescent="0.2"/>
    <row r="12576" x14ac:dyDescent="0.2"/>
    <row r="12577" x14ac:dyDescent="0.2"/>
    <row r="12578" x14ac:dyDescent="0.2"/>
    <row r="12579" x14ac:dyDescent="0.2"/>
    <row r="12580" x14ac:dyDescent="0.2"/>
    <row r="12581" x14ac:dyDescent="0.2"/>
    <row r="12582" x14ac:dyDescent="0.2"/>
    <row r="12583" x14ac:dyDescent="0.2"/>
    <row r="12584" x14ac:dyDescent="0.2"/>
    <row r="12585" x14ac:dyDescent="0.2"/>
    <row r="12586" x14ac:dyDescent="0.2"/>
    <row r="12587" x14ac:dyDescent="0.2"/>
    <row r="12588" x14ac:dyDescent="0.2"/>
    <row r="12589" x14ac:dyDescent="0.2"/>
    <row r="12590" x14ac:dyDescent="0.2"/>
    <row r="12591" x14ac:dyDescent="0.2"/>
    <row r="12592" x14ac:dyDescent="0.2"/>
    <row r="12593" x14ac:dyDescent="0.2"/>
    <row r="12594" x14ac:dyDescent="0.2"/>
    <row r="12595" x14ac:dyDescent="0.2"/>
    <row r="12596" x14ac:dyDescent="0.2"/>
    <row r="12597" x14ac:dyDescent="0.2"/>
    <row r="12598" x14ac:dyDescent="0.2"/>
    <row r="12599" x14ac:dyDescent="0.2"/>
    <row r="12600" x14ac:dyDescent="0.2"/>
    <row r="12601" x14ac:dyDescent="0.2"/>
    <row r="12602" x14ac:dyDescent="0.2"/>
    <row r="12603" x14ac:dyDescent="0.2"/>
    <row r="12604" x14ac:dyDescent="0.2"/>
    <row r="12605" x14ac:dyDescent="0.2"/>
    <row r="12606" x14ac:dyDescent="0.2"/>
    <row r="12607" x14ac:dyDescent="0.2"/>
    <row r="12608" x14ac:dyDescent="0.2"/>
    <row r="12609" x14ac:dyDescent="0.2"/>
    <row r="12610" x14ac:dyDescent="0.2"/>
    <row r="12611" x14ac:dyDescent="0.2"/>
    <row r="12612" x14ac:dyDescent="0.2"/>
    <row r="12613" x14ac:dyDescent="0.2"/>
    <row r="12614" x14ac:dyDescent="0.2"/>
    <row r="12615" x14ac:dyDescent="0.2"/>
    <row r="12616" x14ac:dyDescent="0.2"/>
    <row r="12617" x14ac:dyDescent="0.2"/>
    <row r="12618" x14ac:dyDescent="0.2"/>
    <row r="12619" x14ac:dyDescent="0.2"/>
    <row r="12620" x14ac:dyDescent="0.2"/>
    <row r="12621" x14ac:dyDescent="0.2"/>
    <row r="12622" x14ac:dyDescent="0.2"/>
    <row r="12623" x14ac:dyDescent="0.2"/>
    <row r="12624" x14ac:dyDescent="0.2"/>
    <row r="12625" x14ac:dyDescent="0.2"/>
    <row r="12626" x14ac:dyDescent="0.2"/>
    <row r="12627" x14ac:dyDescent="0.2"/>
    <row r="12628" x14ac:dyDescent="0.2"/>
    <row r="12629" x14ac:dyDescent="0.2"/>
    <row r="12630" x14ac:dyDescent="0.2"/>
    <row r="12631" x14ac:dyDescent="0.2"/>
    <row r="12632" x14ac:dyDescent="0.2"/>
    <row r="12633" x14ac:dyDescent="0.2"/>
    <row r="12634" x14ac:dyDescent="0.2"/>
    <row r="12635" x14ac:dyDescent="0.2"/>
    <row r="12636" x14ac:dyDescent="0.2"/>
    <row r="12637" x14ac:dyDescent="0.2"/>
    <row r="12638" x14ac:dyDescent="0.2"/>
    <row r="12639" x14ac:dyDescent="0.2"/>
    <row r="12640" x14ac:dyDescent="0.2"/>
    <row r="12641" x14ac:dyDescent="0.2"/>
    <row r="12642" x14ac:dyDescent="0.2"/>
    <row r="12643" x14ac:dyDescent="0.2"/>
    <row r="12644" x14ac:dyDescent="0.2"/>
    <row r="12645" x14ac:dyDescent="0.2"/>
    <row r="12646" x14ac:dyDescent="0.2"/>
    <row r="12647" x14ac:dyDescent="0.2"/>
    <row r="12648" x14ac:dyDescent="0.2"/>
    <row r="12649" x14ac:dyDescent="0.2"/>
    <row r="12650" x14ac:dyDescent="0.2"/>
    <row r="12651" x14ac:dyDescent="0.2"/>
    <row r="12652" x14ac:dyDescent="0.2"/>
    <row r="12653" x14ac:dyDescent="0.2"/>
    <row r="12654" x14ac:dyDescent="0.2"/>
    <row r="12655" x14ac:dyDescent="0.2"/>
    <row r="12656" x14ac:dyDescent="0.2"/>
    <row r="12657" x14ac:dyDescent="0.2"/>
    <row r="12658" x14ac:dyDescent="0.2"/>
    <row r="12659" x14ac:dyDescent="0.2"/>
    <row r="12660" x14ac:dyDescent="0.2"/>
    <row r="12661" x14ac:dyDescent="0.2"/>
    <row r="12662" x14ac:dyDescent="0.2"/>
    <row r="12663" x14ac:dyDescent="0.2"/>
    <row r="12664" x14ac:dyDescent="0.2"/>
    <row r="12665" x14ac:dyDescent="0.2"/>
    <row r="12666" x14ac:dyDescent="0.2"/>
    <row r="12667" x14ac:dyDescent="0.2"/>
    <row r="12668" x14ac:dyDescent="0.2"/>
    <row r="12669" x14ac:dyDescent="0.2"/>
    <row r="12670" x14ac:dyDescent="0.2"/>
    <row r="12671" x14ac:dyDescent="0.2"/>
    <row r="12672" x14ac:dyDescent="0.2"/>
    <row r="12673" x14ac:dyDescent="0.2"/>
    <row r="12674" x14ac:dyDescent="0.2"/>
    <row r="12675" x14ac:dyDescent="0.2"/>
    <row r="12676" x14ac:dyDescent="0.2"/>
    <row r="12677" x14ac:dyDescent="0.2"/>
    <row r="12678" x14ac:dyDescent="0.2"/>
    <row r="12679" x14ac:dyDescent="0.2"/>
    <row r="12680" x14ac:dyDescent="0.2"/>
    <row r="12681" x14ac:dyDescent="0.2"/>
    <row r="12682" x14ac:dyDescent="0.2"/>
    <row r="12683" x14ac:dyDescent="0.2"/>
    <row r="12684" x14ac:dyDescent="0.2"/>
    <row r="12685" x14ac:dyDescent="0.2"/>
    <row r="12686" x14ac:dyDescent="0.2"/>
    <row r="12687" x14ac:dyDescent="0.2"/>
    <row r="12688" x14ac:dyDescent="0.2"/>
    <row r="12689" x14ac:dyDescent="0.2"/>
    <row r="12690" x14ac:dyDescent="0.2"/>
    <row r="12691" x14ac:dyDescent="0.2"/>
    <row r="12692" x14ac:dyDescent="0.2"/>
    <row r="12693" x14ac:dyDescent="0.2"/>
    <row r="12694" x14ac:dyDescent="0.2"/>
    <row r="12695" x14ac:dyDescent="0.2"/>
    <row r="12696" x14ac:dyDescent="0.2"/>
    <row r="12697" x14ac:dyDescent="0.2"/>
    <row r="12698" x14ac:dyDescent="0.2"/>
    <row r="12699" x14ac:dyDescent="0.2"/>
    <row r="12700" x14ac:dyDescent="0.2"/>
    <row r="12701" x14ac:dyDescent="0.2"/>
    <row r="12702" x14ac:dyDescent="0.2"/>
    <row r="12703" x14ac:dyDescent="0.2"/>
    <row r="12704" x14ac:dyDescent="0.2"/>
    <row r="12705" x14ac:dyDescent="0.2"/>
    <row r="12706" x14ac:dyDescent="0.2"/>
    <row r="12707" x14ac:dyDescent="0.2"/>
    <row r="12708" x14ac:dyDescent="0.2"/>
    <row r="12709" x14ac:dyDescent="0.2"/>
    <row r="12710" x14ac:dyDescent="0.2"/>
    <row r="12711" x14ac:dyDescent="0.2"/>
    <row r="12712" x14ac:dyDescent="0.2"/>
    <row r="12713" x14ac:dyDescent="0.2"/>
    <row r="12714" x14ac:dyDescent="0.2"/>
    <row r="12715" x14ac:dyDescent="0.2"/>
    <row r="12716" x14ac:dyDescent="0.2"/>
    <row r="12717" x14ac:dyDescent="0.2"/>
    <row r="12718" x14ac:dyDescent="0.2"/>
    <row r="12719" x14ac:dyDescent="0.2"/>
    <row r="12720" x14ac:dyDescent="0.2"/>
    <row r="12721" x14ac:dyDescent="0.2"/>
    <row r="12722" x14ac:dyDescent="0.2"/>
    <row r="12723" x14ac:dyDescent="0.2"/>
    <row r="12724" x14ac:dyDescent="0.2"/>
    <row r="12725" x14ac:dyDescent="0.2"/>
    <row r="12726" x14ac:dyDescent="0.2"/>
    <row r="12727" x14ac:dyDescent="0.2"/>
    <row r="12728" x14ac:dyDescent="0.2"/>
    <row r="12729" x14ac:dyDescent="0.2"/>
    <row r="12730" x14ac:dyDescent="0.2"/>
    <row r="12731" x14ac:dyDescent="0.2"/>
    <row r="12732" x14ac:dyDescent="0.2"/>
    <row r="12733" x14ac:dyDescent="0.2"/>
    <row r="12734" x14ac:dyDescent="0.2"/>
    <row r="12735" x14ac:dyDescent="0.2"/>
    <row r="12736" x14ac:dyDescent="0.2"/>
    <row r="12737" x14ac:dyDescent="0.2"/>
    <row r="12738" x14ac:dyDescent="0.2"/>
    <row r="12739" x14ac:dyDescent="0.2"/>
    <row r="12740" x14ac:dyDescent="0.2"/>
    <row r="12741" x14ac:dyDescent="0.2"/>
    <row r="12742" x14ac:dyDescent="0.2"/>
    <row r="12743" x14ac:dyDescent="0.2"/>
    <row r="12744" x14ac:dyDescent="0.2"/>
    <row r="12745" x14ac:dyDescent="0.2"/>
    <row r="12746" x14ac:dyDescent="0.2"/>
    <row r="12747" x14ac:dyDescent="0.2"/>
    <row r="12748" x14ac:dyDescent="0.2"/>
    <row r="12749" x14ac:dyDescent="0.2"/>
    <row r="12750" x14ac:dyDescent="0.2"/>
    <row r="12751" x14ac:dyDescent="0.2"/>
    <row r="12752" x14ac:dyDescent="0.2"/>
    <row r="12753" x14ac:dyDescent="0.2"/>
    <row r="12754" x14ac:dyDescent="0.2"/>
    <row r="12755" x14ac:dyDescent="0.2"/>
    <row r="12756" x14ac:dyDescent="0.2"/>
    <row r="12757" x14ac:dyDescent="0.2"/>
    <row r="12758" x14ac:dyDescent="0.2"/>
    <row r="12759" x14ac:dyDescent="0.2"/>
    <row r="12760" x14ac:dyDescent="0.2"/>
    <row r="12761" x14ac:dyDescent="0.2"/>
    <row r="12762" x14ac:dyDescent="0.2"/>
    <row r="12763" x14ac:dyDescent="0.2"/>
    <row r="12764" x14ac:dyDescent="0.2"/>
    <row r="12765" x14ac:dyDescent="0.2"/>
    <row r="12766" x14ac:dyDescent="0.2"/>
    <row r="12767" x14ac:dyDescent="0.2"/>
    <row r="12768" x14ac:dyDescent="0.2"/>
    <row r="12769" x14ac:dyDescent="0.2"/>
    <row r="12770" x14ac:dyDescent="0.2"/>
    <row r="12771" x14ac:dyDescent="0.2"/>
    <row r="12772" x14ac:dyDescent="0.2"/>
    <row r="12773" x14ac:dyDescent="0.2"/>
    <row r="12774" x14ac:dyDescent="0.2"/>
    <row r="12775" x14ac:dyDescent="0.2"/>
    <row r="12776" x14ac:dyDescent="0.2"/>
    <row r="12777" x14ac:dyDescent="0.2"/>
    <row r="12778" x14ac:dyDescent="0.2"/>
    <row r="12779" x14ac:dyDescent="0.2"/>
    <row r="12780" x14ac:dyDescent="0.2"/>
    <row r="12781" x14ac:dyDescent="0.2"/>
    <row r="12782" x14ac:dyDescent="0.2"/>
    <row r="12783" x14ac:dyDescent="0.2"/>
    <row r="12784" x14ac:dyDescent="0.2"/>
    <row r="12785" x14ac:dyDescent="0.2"/>
    <row r="12786" x14ac:dyDescent="0.2"/>
    <row r="12787" x14ac:dyDescent="0.2"/>
    <row r="12788" x14ac:dyDescent="0.2"/>
    <row r="12789" x14ac:dyDescent="0.2"/>
    <row r="12790" x14ac:dyDescent="0.2"/>
    <row r="12791" x14ac:dyDescent="0.2"/>
    <row r="12792" x14ac:dyDescent="0.2"/>
    <row r="12793" x14ac:dyDescent="0.2"/>
    <row r="12794" x14ac:dyDescent="0.2"/>
    <row r="12795" x14ac:dyDescent="0.2"/>
    <row r="12796" x14ac:dyDescent="0.2"/>
    <row r="12797" x14ac:dyDescent="0.2"/>
    <row r="12798" x14ac:dyDescent="0.2"/>
    <row r="12799" x14ac:dyDescent="0.2"/>
    <row r="12800" x14ac:dyDescent="0.2"/>
    <row r="12801" x14ac:dyDescent="0.2"/>
    <row r="12802" x14ac:dyDescent="0.2"/>
    <row r="12803" x14ac:dyDescent="0.2"/>
    <row r="12804" x14ac:dyDescent="0.2"/>
    <row r="12805" x14ac:dyDescent="0.2"/>
    <row r="12806" x14ac:dyDescent="0.2"/>
    <row r="12807" x14ac:dyDescent="0.2"/>
    <row r="12808" x14ac:dyDescent="0.2"/>
    <row r="12809" x14ac:dyDescent="0.2"/>
    <row r="12810" x14ac:dyDescent="0.2"/>
    <row r="12811" x14ac:dyDescent="0.2"/>
    <row r="12812" x14ac:dyDescent="0.2"/>
    <row r="12813" x14ac:dyDescent="0.2"/>
    <row r="12814" x14ac:dyDescent="0.2"/>
    <row r="12815" x14ac:dyDescent="0.2"/>
    <row r="12816" x14ac:dyDescent="0.2"/>
    <row r="12817" x14ac:dyDescent="0.2"/>
    <row r="12818" x14ac:dyDescent="0.2"/>
    <row r="12819" x14ac:dyDescent="0.2"/>
    <row r="12820" x14ac:dyDescent="0.2"/>
    <row r="12821" x14ac:dyDescent="0.2"/>
    <row r="12822" x14ac:dyDescent="0.2"/>
    <row r="12823" x14ac:dyDescent="0.2"/>
    <row r="12824" x14ac:dyDescent="0.2"/>
    <row r="12825" x14ac:dyDescent="0.2"/>
    <row r="12826" x14ac:dyDescent="0.2"/>
    <row r="12827" x14ac:dyDescent="0.2"/>
    <row r="12828" x14ac:dyDescent="0.2"/>
    <row r="12829" x14ac:dyDescent="0.2"/>
    <row r="12830" x14ac:dyDescent="0.2"/>
    <row r="12831" x14ac:dyDescent="0.2"/>
    <row r="12832" x14ac:dyDescent="0.2"/>
    <row r="12833" x14ac:dyDescent="0.2"/>
    <row r="12834" x14ac:dyDescent="0.2"/>
    <row r="12835" x14ac:dyDescent="0.2"/>
    <row r="12836" x14ac:dyDescent="0.2"/>
    <row r="12837" x14ac:dyDescent="0.2"/>
    <row r="12838" x14ac:dyDescent="0.2"/>
    <row r="12839" x14ac:dyDescent="0.2"/>
    <row r="12840" x14ac:dyDescent="0.2"/>
    <row r="12841" x14ac:dyDescent="0.2"/>
    <row r="12842" x14ac:dyDescent="0.2"/>
    <row r="12843" x14ac:dyDescent="0.2"/>
    <row r="12844" x14ac:dyDescent="0.2"/>
    <row r="12845" x14ac:dyDescent="0.2"/>
    <row r="12846" x14ac:dyDescent="0.2"/>
    <row r="12847" x14ac:dyDescent="0.2"/>
    <row r="12848" x14ac:dyDescent="0.2"/>
    <row r="12849" x14ac:dyDescent="0.2"/>
    <row r="12850" x14ac:dyDescent="0.2"/>
    <row r="12851" x14ac:dyDescent="0.2"/>
    <row r="12852" x14ac:dyDescent="0.2"/>
    <row r="12853" x14ac:dyDescent="0.2"/>
    <row r="12854" x14ac:dyDescent="0.2"/>
    <row r="12855" x14ac:dyDescent="0.2"/>
    <row r="12856" x14ac:dyDescent="0.2"/>
    <row r="12857" x14ac:dyDescent="0.2"/>
    <row r="12858" x14ac:dyDescent="0.2"/>
    <row r="12859" x14ac:dyDescent="0.2"/>
    <row r="12860" x14ac:dyDescent="0.2"/>
    <row r="12861" x14ac:dyDescent="0.2"/>
    <row r="12862" x14ac:dyDescent="0.2"/>
    <row r="12863" x14ac:dyDescent="0.2"/>
    <row r="12864" x14ac:dyDescent="0.2"/>
    <row r="12865" x14ac:dyDescent="0.2"/>
    <row r="12866" x14ac:dyDescent="0.2"/>
    <row r="12867" x14ac:dyDescent="0.2"/>
    <row r="12868" x14ac:dyDescent="0.2"/>
    <row r="12869" x14ac:dyDescent="0.2"/>
    <row r="12870" x14ac:dyDescent="0.2"/>
    <row r="12871" x14ac:dyDescent="0.2"/>
    <row r="12872" x14ac:dyDescent="0.2"/>
    <row r="12873" x14ac:dyDescent="0.2"/>
    <row r="12874" x14ac:dyDescent="0.2"/>
    <row r="12875" x14ac:dyDescent="0.2"/>
    <row r="12876" x14ac:dyDescent="0.2"/>
    <row r="12877" x14ac:dyDescent="0.2"/>
    <row r="12878" x14ac:dyDescent="0.2"/>
    <row r="12879" x14ac:dyDescent="0.2"/>
    <row r="12880" x14ac:dyDescent="0.2"/>
    <row r="12881" x14ac:dyDescent="0.2"/>
    <row r="12882" x14ac:dyDescent="0.2"/>
    <row r="12883" x14ac:dyDescent="0.2"/>
    <row r="12884" x14ac:dyDescent="0.2"/>
    <row r="12885" x14ac:dyDescent="0.2"/>
    <row r="12886" x14ac:dyDescent="0.2"/>
    <row r="12887" x14ac:dyDescent="0.2"/>
    <row r="12888" x14ac:dyDescent="0.2"/>
    <row r="12889" x14ac:dyDescent="0.2"/>
    <row r="12890" x14ac:dyDescent="0.2"/>
    <row r="12891" x14ac:dyDescent="0.2"/>
    <row r="12892" x14ac:dyDescent="0.2"/>
    <row r="12893" x14ac:dyDescent="0.2"/>
    <row r="12894" x14ac:dyDescent="0.2"/>
    <row r="12895" x14ac:dyDescent="0.2"/>
    <row r="12896" x14ac:dyDescent="0.2"/>
    <row r="12897" x14ac:dyDescent="0.2"/>
    <row r="12898" x14ac:dyDescent="0.2"/>
    <row r="12899" x14ac:dyDescent="0.2"/>
    <row r="12900" x14ac:dyDescent="0.2"/>
    <row r="12901" x14ac:dyDescent="0.2"/>
    <row r="12902" x14ac:dyDescent="0.2"/>
    <row r="12903" x14ac:dyDescent="0.2"/>
    <row r="12904" x14ac:dyDescent="0.2"/>
    <row r="12905" x14ac:dyDescent="0.2"/>
    <row r="12906" x14ac:dyDescent="0.2"/>
    <row r="12907" x14ac:dyDescent="0.2"/>
    <row r="12908" x14ac:dyDescent="0.2"/>
    <row r="12909" x14ac:dyDescent="0.2"/>
    <row r="12910" x14ac:dyDescent="0.2"/>
    <row r="12911" x14ac:dyDescent="0.2"/>
    <row r="12912" x14ac:dyDescent="0.2"/>
    <row r="12913" x14ac:dyDescent="0.2"/>
    <row r="12914" x14ac:dyDescent="0.2"/>
    <row r="12915" x14ac:dyDescent="0.2"/>
    <row r="12916" x14ac:dyDescent="0.2"/>
    <row r="12917" x14ac:dyDescent="0.2"/>
    <row r="12918" x14ac:dyDescent="0.2"/>
    <row r="12919" x14ac:dyDescent="0.2"/>
    <row r="12920" x14ac:dyDescent="0.2"/>
    <row r="12921" x14ac:dyDescent="0.2"/>
    <row r="12922" x14ac:dyDescent="0.2"/>
    <row r="12923" x14ac:dyDescent="0.2"/>
    <row r="12924" x14ac:dyDescent="0.2"/>
    <row r="12925" x14ac:dyDescent="0.2"/>
    <row r="12926" x14ac:dyDescent="0.2"/>
    <row r="12927" x14ac:dyDescent="0.2"/>
    <row r="12928" x14ac:dyDescent="0.2"/>
    <row r="12929" x14ac:dyDescent="0.2"/>
    <row r="12930" x14ac:dyDescent="0.2"/>
    <row r="12931" x14ac:dyDescent="0.2"/>
    <row r="12932" x14ac:dyDescent="0.2"/>
    <row r="12933" x14ac:dyDescent="0.2"/>
    <row r="12934" x14ac:dyDescent="0.2"/>
    <row r="12935" x14ac:dyDescent="0.2"/>
    <row r="12936" x14ac:dyDescent="0.2"/>
    <row r="12937" x14ac:dyDescent="0.2"/>
    <row r="12938" x14ac:dyDescent="0.2"/>
    <row r="12939" x14ac:dyDescent="0.2"/>
    <row r="12940" x14ac:dyDescent="0.2"/>
    <row r="12941" x14ac:dyDescent="0.2"/>
    <row r="12942" x14ac:dyDescent="0.2"/>
    <row r="12943" x14ac:dyDescent="0.2"/>
    <row r="12944" x14ac:dyDescent="0.2"/>
    <row r="12945" x14ac:dyDescent="0.2"/>
    <row r="12946" x14ac:dyDescent="0.2"/>
    <row r="12947" x14ac:dyDescent="0.2"/>
    <row r="12948" x14ac:dyDescent="0.2"/>
    <row r="12949" x14ac:dyDescent="0.2"/>
    <row r="12950" x14ac:dyDescent="0.2"/>
    <row r="12951" x14ac:dyDescent="0.2"/>
    <row r="12952" x14ac:dyDescent="0.2"/>
    <row r="12953" x14ac:dyDescent="0.2"/>
    <row r="12954" x14ac:dyDescent="0.2"/>
    <row r="12955" x14ac:dyDescent="0.2"/>
    <row r="12956" x14ac:dyDescent="0.2"/>
    <row r="12957" x14ac:dyDescent="0.2"/>
    <row r="12958" x14ac:dyDescent="0.2"/>
    <row r="12959" x14ac:dyDescent="0.2"/>
    <row r="12960" x14ac:dyDescent="0.2"/>
    <row r="12961" x14ac:dyDescent="0.2"/>
    <row r="12962" x14ac:dyDescent="0.2"/>
    <row r="12963" x14ac:dyDescent="0.2"/>
    <row r="12964" x14ac:dyDescent="0.2"/>
    <row r="12965" x14ac:dyDescent="0.2"/>
    <row r="12966" x14ac:dyDescent="0.2"/>
    <row r="12967" x14ac:dyDescent="0.2"/>
    <row r="12968" x14ac:dyDescent="0.2"/>
    <row r="12969" x14ac:dyDescent="0.2"/>
    <row r="12970" x14ac:dyDescent="0.2"/>
    <row r="12971" x14ac:dyDescent="0.2"/>
    <row r="12972" x14ac:dyDescent="0.2"/>
    <row r="12973" x14ac:dyDescent="0.2"/>
    <row r="12974" x14ac:dyDescent="0.2"/>
    <row r="12975" x14ac:dyDescent="0.2"/>
    <row r="12976" x14ac:dyDescent="0.2"/>
    <row r="12977" x14ac:dyDescent="0.2"/>
    <row r="12978" x14ac:dyDescent="0.2"/>
    <row r="12979" x14ac:dyDescent="0.2"/>
    <row r="12980" x14ac:dyDescent="0.2"/>
    <row r="12981" x14ac:dyDescent="0.2"/>
    <row r="12982" x14ac:dyDescent="0.2"/>
    <row r="12983" x14ac:dyDescent="0.2"/>
    <row r="12984" x14ac:dyDescent="0.2"/>
    <row r="12985" x14ac:dyDescent="0.2"/>
    <row r="12986" x14ac:dyDescent="0.2"/>
    <row r="12987" x14ac:dyDescent="0.2"/>
    <row r="12988" x14ac:dyDescent="0.2"/>
    <row r="12989" x14ac:dyDescent="0.2"/>
    <row r="12990" x14ac:dyDescent="0.2"/>
    <row r="12991" x14ac:dyDescent="0.2"/>
    <row r="12992" x14ac:dyDescent="0.2"/>
    <row r="12993" x14ac:dyDescent="0.2"/>
    <row r="12994" x14ac:dyDescent="0.2"/>
    <row r="12995" x14ac:dyDescent="0.2"/>
    <row r="12996" x14ac:dyDescent="0.2"/>
    <row r="12997" x14ac:dyDescent="0.2"/>
    <row r="12998" x14ac:dyDescent="0.2"/>
    <row r="12999" x14ac:dyDescent="0.2"/>
    <row r="13000" x14ac:dyDescent="0.2"/>
    <row r="13001" x14ac:dyDescent="0.2"/>
    <row r="13002" x14ac:dyDescent="0.2"/>
    <row r="13003" x14ac:dyDescent="0.2"/>
    <row r="13004" x14ac:dyDescent="0.2"/>
    <row r="13005" x14ac:dyDescent="0.2"/>
    <row r="13006" x14ac:dyDescent="0.2"/>
    <row r="13007" x14ac:dyDescent="0.2"/>
    <row r="13008" x14ac:dyDescent="0.2"/>
    <row r="13009" x14ac:dyDescent="0.2"/>
    <row r="13010" x14ac:dyDescent="0.2"/>
    <row r="13011" x14ac:dyDescent="0.2"/>
    <row r="13012" x14ac:dyDescent="0.2"/>
    <row r="13013" x14ac:dyDescent="0.2"/>
    <row r="13014" x14ac:dyDescent="0.2"/>
    <row r="13015" x14ac:dyDescent="0.2"/>
    <row r="13016" x14ac:dyDescent="0.2"/>
    <row r="13017" x14ac:dyDescent="0.2"/>
    <row r="13018" x14ac:dyDescent="0.2"/>
    <row r="13019" x14ac:dyDescent="0.2"/>
    <row r="13020" x14ac:dyDescent="0.2"/>
    <row r="13021" x14ac:dyDescent="0.2"/>
    <row r="13022" x14ac:dyDescent="0.2"/>
    <row r="13023" x14ac:dyDescent="0.2"/>
    <row r="13024" x14ac:dyDescent="0.2"/>
    <row r="13025" x14ac:dyDescent="0.2"/>
    <row r="13026" x14ac:dyDescent="0.2"/>
    <row r="13027" x14ac:dyDescent="0.2"/>
    <row r="13028" x14ac:dyDescent="0.2"/>
    <row r="13029" x14ac:dyDescent="0.2"/>
    <row r="13030" x14ac:dyDescent="0.2"/>
    <row r="13031" x14ac:dyDescent="0.2"/>
    <row r="13032" x14ac:dyDescent="0.2"/>
    <row r="13033" x14ac:dyDescent="0.2"/>
    <row r="13034" x14ac:dyDescent="0.2"/>
    <row r="13035" x14ac:dyDescent="0.2"/>
    <row r="13036" x14ac:dyDescent="0.2"/>
    <row r="13037" x14ac:dyDescent="0.2"/>
    <row r="13038" x14ac:dyDescent="0.2"/>
    <row r="13039" x14ac:dyDescent="0.2"/>
    <row r="13040" x14ac:dyDescent="0.2"/>
    <row r="13041" x14ac:dyDescent="0.2"/>
    <row r="13042" x14ac:dyDescent="0.2"/>
    <row r="13043" x14ac:dyDescent="0.2"/>
    <row r="13044" x14ac:dyDescent="0.2"/>
    <row r="13045" x14ac:dyDescent="0.2"/>
    <row r="13046" x14ac:dyDescent="0.2"/>
    <row r="13047" x14ac:dyDescent="0.2"/>
    <row r="13048" x14ac:dyDescent="0.2"/>
    <row r="13049" x14ac:dyDescent="0.2"/>
    <row r="13050" x14ac:dyDescent="0.2"/>
    <row r="13051" x14ac:dyDescent="0.2"/>
    <row r="13052" x14ac:dyDescent="0.2"/>
    <row r="13053" x14ac:dyDescent="0.2"/>
    <row r="13054" x14ac:dyDescent="0.2"/>
    <row r="13055" x14ac:dyDescent="0.2"/>
    <row r="13056" x14ac:dyDescent="0.2"/>
    <row r="13057" x14ac:dyDescent="0.2"/>
    <row r="13058" x14ac:dyDescent="0.2"/>
    <row r="13059" x14ac:dyDescent="0.2"/>
    <row r="13060" x14ac:dyDescent="0.2"/>
    <row r="13061" x14ac:dyDescent="0.2"/>
    <row r="13062" x14ac:dyDescent="0.2"/>
    <row r="13063" x14ac:dyDescent="0.2"/>
    <row r="13064" x14ac:dyDescent="0.2"/>
    <row r="13065" x14ac:dyDescent="0.2"/>
    <row r="13066" x14ac:dyDescent="0.2"/>
    <row r="13067" x14ac:dyDescent="0.2"/>
    <row r="13068" x14ac:dyDescent="0.2"/>
    <row r="13069" x14ac:dyDescent="0.2"/>
    <row r="13070" x14ac:dyDescent="0.2"/>
    <row r="13071" x14ac:dyDescent="0.2"/>
    <row r="13072" x14ac:dyDescent="0.2"/>
    <row r="13073" x14ac:dyDescent="0.2"/>
    <row r="13074" x14ac:dyDescent="0.2"/>
    <row r="13075" x14ac:dyDescent="0.2"/>
    <row r="13076" x14ac:dyDescent="0.2"/>
    <row r="13077" x14ac:dyDescent="0.2"/>
    <row r="13078" x14ac:dyDescent="0.2"/>
    <row r="13079" x14ac:dyDescent="0.2"/>
    <row r="13080" x14ac:dyDescent="0.2"/>
    <row r="13081" x14ac:dyDescent="0.2"/>
    <row r="13082" x14ac:dyDescent="0.2"/>
    <row r="13083" x14ac:dyDescent="0.2"/>
    <row r="13084" x14ac:dyDescent="0.2"/>
    <row r="13085" x14ac:dyDescent="0.2"/>
    <row r="13086" x14ac:dyDescent="0.2"/>
    <row r="13087" x14ac:dyDescent="0.2"/>
    <row r="13088" x14ac:dyDescent="0.2"/>
    <row r="13089" x14ac:dyDescent="0.2"/>
    <row r="13090" x14ac:dyDescent="0.2"/>
    <row r="13091" x14ac:dyDescent="0.2"/>
    <row r="13092" x14ac:dyDescent="0.2"/>
    <row r="13093" x14ac:dyDescent="0.2"/>
    <row r="13094" x14ac:dyDescent="0.2"/>
    <row r="13095" x14ac:dyDescent="0.2"/>
    <row r="13096" x14ac:dyDescent="0.2"/>
    <row r="13097" x14ac:dyDescent="0.2"/>
    <row r="13098" x14ac:dyDescent="0.2"/>
    <row r="13099" x14ac:dyDescent="0.2"/>
    <row r="13100" x14ac:dyDescent="0.2"/>
    <row r="13101" x14ac:dyDescent="0.2"/>
    <row r="13102" x14ac:dyDescent="0.2"/>
    <row r="13103" x14ac:dyDescent="0.2"/>
    <row r="13104" x14ac:dyDescent="0.2"/>
    <row r="13105" x14ac:dyDescent="0.2"/>
    <row r="13106" x14ac:dyDescent="0.2"/>
    <row r="13107" x14ac:dyDescent="0.2"/>
    <row r="13108" x14ac:dyDescent="0.2"/>
    <row r="13109" x14ac:dyDescent="0.2"/>
    <row r="13110" x14ac:dyDescent="0.2"/>
    <row r="13111" x14ac:dyDescent="0.2"/>
    <row r="13112" x14ac:dyDescent="0.2"/>
    <row r="13113" x14ac:dyDescent="0.2"/>
    <row r="13114" x14ac:dyDescent="0.2"/>
    <row r="13115" x14ac:dyDescent="0.2"/>
    <row r="13116" x14ac:dyDescent="0.2"/>
    <row r="13117" x14ac:dyDescent="0.2"/>
    <row r="13118" x14ac:dyDescent="0.2"/>
    <row r="13119" x14ac:dyDescent="0.2"/>
    <row r="13120" x14ac:dyDescent="0.2"/>
    <row r="13121" x14ac:dyDescent="0.2"/>
    <row r="13122" x14ac:dyDescent="0.2"/>
    <row r="13123" x14ac:dyDescent="0.2"/>
    <row r="13124" x14ac:dyDescent="0.2"/>
    <row r="13125" x14ac:dyDescent="0.2"/>
    <row r="13126" x14ac:dyDescent="0.2"/>
    <row r="13127" x14ac:dyDescent="0.2"/>
    <row r="13128" x14ac:dyDescent="0.2"/>
    <row r="13129" x14ac:dyDescent="0.2"/>
    <row r="13130" x14ac:dyDescent="0.2"/>
    <row r="13131" x14ac:dyDescent="0.2"/>
    <row r="13132" x14ac:dyDescent="0.2"/>
    <row r="13133" x14ac:dyDescent="0.2"/>
    <row r="13134" x14ac:dyDescent="0.2"/>
    <row r="13135" x14ac:dyDescent="0.2"/>
    <row r="13136" x14ac:dyDescent="0.2"/>
    <row r="13137" x14ac:dyDescent="0.2"/>
    <row r="13138" x14ac:dyDescent="0.2"/>
    <row r="13139" x14ac:dyDescent="0.2"/>
    <row r="13140" x14ac:dyDescent="0.2"/>
    <row r="13141" x14ac:dyDescent="0.2"/>
    <row r="13142" x14ac:dyDescent="0.2"/>
    <row r="13143" x14ac:dyDescent="0.2"/>
    <row r="13144" x14ac:dyDescent="0.2"/>
    <row r="13145" x14ac:dyDescent="0.2"/>
    <row r="13146" x14ac:dyDescent="0.2"/>
    <row r="13147" x14ac:dyDescent="0.2"/>
    <row r="13148" x14ac:dyDescent="0.2"/>
    <row r="13149" x14ac:dyDescent="0.2"/>
    <row r="13150" x14ac:dyDescent="0.2"/>
    <row r="13151" x14ac:dyDescent="0.2"/>
    <row r="13152" x14ac:dyDescent="0.2"/>
    <row r="13153" x14ac:dyDescent="0.2"/>
    <row r="13154" x14ac:dyDescent="0.2"/>
    <row r="13155" x14ac:dyDescent="0.2"/>
    <row r="13156" x14ac:dyDescent="0.2"/>
    <row r="13157" x14ac:dyDescent="0.2"/>
    <row r="13158" x14ac:dyDescent="0.2"/>
    <row r="13159" x14ac:dyDescent="0.2"/>
    <row r="13160" x14ac:dyDescent="0.2"/>
    <row r="13161" x14ac:dyDescent="0.2"/>
    <row r="13162" x14ac:dyDescent="0.2"/>
    <row r="13163" x14ac:dyDescent="0.2"/>
    <row r="13164" x14ac:dyDescent="0.2"/>
    <row r="13165" x14ac:dyDescent="0.2"/>
    <row r="13166" x14ac:dyDescent="0.2"/>
    <row r="13167" x14ac:dyDescent="0.2"/>
    <row r="13168" x14ac:dyDescent="0.2"/>
    <row r="13169" x14ac:dyDescent="0.2"/>
    <row r="13170" x14ac:dyDescent="0.2"/>
    <row r="13171" x14ac:dyDescent="0.2"/>
    <row r="13172" x14ac:dyDescent="0.2"/>
    <row r="13173" x14ac:dyDescent="0.2"/>
    <row r="13174" x14ac:dyDescent="0.2"/>
    <row r="13175" x14ac:dyDescent="0.2"/>
    <row r="13176" x14ac:dyDescent="0.2"/>
    <row r="13177" x14ac:dyDescent="0.2"/>
    <row r="13178" x14ac:dyDescent="0.2"/>
    <row r="13179" x14ac:dyDescent="0.2"/>
    <row r="13180" x14ac:dyDescent="0.2"/>
    <row r="13181" x14ac:dyDescent="0.2"/>
    <row r="13182" x14ac:dyDescent="0.2"/>
    <row r="13183" x14ac:dyDescent="0.2"/>
    <row r="13184" x14ac:dyDescent="0.2"/>
    <row r="13185" x14ac:dyDescent="0.2"/>
    <row r="13186" x14ac:dyDescent="0.2"/>
    <row r="13187" x14ac:dyDescent="0.2"/>
    <row r="13188" x14ac:dyDescent="0.2"/>
    <row r="13189" x14ac:dyDescent="0.2"/>
    <row r="13190" x14ac:dyDescent="0.2"/>
    <row r="13191" x14ac:dyDescent="0.2"/>
    <row r="13192" x14ac:dyDescent="0.2"/>
    <row r="13193" x14ac:dyDescent="0.2"/>
    <row r="13194" x14ac:dyDescent="0.2"/>
    <row r="13195" x14ac:dyDescent="0.2"/>
    <row r="13196" x14ac:dyDescent="0.2"/>
    <row r="13197" x14ac:dyDescent="0.2"/>
    <row r="13198" x14ac:dyDescent="0.2"/>
    <row r="13199" x14ac:dyDescent="0.2"/>
    <row r="13200" x14ac:dyDescent="0.2"/>
    <row r="13201" x14ac:dyDescent="0.2"/>
    <row r="13202" x14ac:dyDescent="0.2"/>
    <row r="13203" x14ac:dyDescent="0.2"/>
    <row r="13204" x14ac:dyDescent="0.2"/>
    <row r="13205" x14ac:dyDescent="0.2"/>
    <row r="13206" x14ac:dyDescent="0.2"/>
    <row r="13207" x14ac:dyDescent="0.2"/>
    <row r="13208" x14ac:dyDescent="0.2"/>
    <row r="13209" x14ac:dyDescent="0.2"/>
    <row r="13210" x14ac:dyDescent="0.2"/>
    <row r="13211" x14ac:dyDescent="0.2"/>
    <row r="13212" x14ac:dyDescent="0.2"/>
    <row r="13213" x14ac:dyDescent="0.2"/>
    <row r="13214" x14ac:dyDescent="0.2"/>
    <row r="13215" x14ac:dyDescent="0.2"/>
    <row r="13216" x14ac:dyDescent="0.2"/>
    <row r="13217" x14ac:dyDescent="0.2"/>
    <row r="13218" x14ac:dyDescent="0.2"/>
    <row r="13219" x14ac:dyDescent="0.2"/>
    <row r="13220" x14ac:dyDescent="0.2"/>
    <row r="13221" x14ac:dyDescent="0.2"/>
    <row r="13222" x14ac:dyDescent="0.2"/>
    <row r="13223" x14ac:dyDescent="0.2"/>
    <row r="13224" x14ac:dyDescent="0.2"/>
    <row r="13225" x14ac:dyDescent="0.2"/>
    <row r="13226" x14ac:dyDescent="0.2"/>
    <row r="13227" x14ac:dyDescent="0.2"/>
    <row r="13228" x14ac:dyDescent="0.2"/>
    <row r="13229" x14ac:dyDescent="0.2"/>
    <row r="13230" x14ac:dyDescent="0.2"/>
    <row r="13231" x14ac:dyDescent="0.2"/>
    <row r="13232" x14ac:dyDescent="0.2"/>
    <row r="13233" x14ac:dyDescent="0.2"/>
    <row r="13234" x14ac:dyDescent="0.2"/>
    <row r="13235" x14ac:dyDescent="0.2"/>
    <row r="13236" x14ac:dyDescent="0.2"/>
    <row r="13237" x14ac:dyDescent="0.2"/>
    <row r="13238" x14ac:dyDescent="0.2"/>
    <row r="13239" x14ac:dyDescent="0.2"/>
    <row r="13240" x14ac:dyDescent="0.2"/>
    <row r="13241" x14ac:dyDescent="0.2"/>
    <row r="13242" x14ac:dyDescent="0.2"/>
    <row r="13243" x14ac:dyDescent="0.2"/>
    <row r="13244" x14ac:dyDescent="0.2"/>
    <row r="13245" x14ac:dyDescent="0.2"/>
    <row r="13246" x14ac:dyDescent="0.2"/>
    <row r="13247" x14ac:dyDescent="0.2"/>
    <row r="13248" x14ac:dyDescent="0.2"/>
    <row r="13249" x14ac:dyDescent="0.2"/>
    <row r="13250" x14ac:dyDescent="0.2"/>
    <row r="13251" x14ac:dyDescent="0.2"/>
    <row r="13252" x14ac:dyDescent="0.2"/>
    <row r="13253" x14ac:dyDescent="0.2"/>
    <row r="13254" x14ac:dyDescent="0.2"/>
    <row r="13255" x14ac:dyDescent="0.2"/>
    <row r="13256" x14ac:dyDescent="0.2"/>
    <row r="13257" x14ac:dyDescent="0.2"/>
    <row r="13258" x14ac:dyDescent="0.2"/>
    <row r="13259" x14ac:dyDescent="0.2"/>
    <row r="13260" x14ac:dyDescent="0.2"/>
    <row r="13261" x14ac:dyDescent="0.2"/>
    <row r="13262" x14ac:dyDescent="0.2"/>
    <row r="13263" x14ac:dyDescent="0.2"/>
    <row r="13264" x14ac:dyDescent="0.2"/>
    <row r="13265" x14ac:dyDescent="0.2"/>
    <row r="13266" x14ac:dyDescent="0.2"/>
    <row r="13267" x14ac:dyDescent="0.2"/>
    <row r="13268" x14ac:dyDescent="0.2"/>
    <row r="13269" x14ac:dyDescent="0.2"/>
    <row r="13270" x14ac:dyDescent="0.2"/>
    <row r="13271" x14ac:dyDescent="0.2"/>
    <row r="13272" x14ac:dyDescent="0.2"/>
    <row r="13273" x14ac:dyDescent="0.2"/>
    <row r="13274" x14ac:dyDescent="0.2"/>
    <row r="13275" x14ac:dyDescent="0.2"/>
    <row r="13276" x14ac:dyDescent="0.2"/>
    <row r="13277" x14ac:dyDescent="0.2"/>
    <row r="13278" x14ac:dyDescent="0.2"/>
    <row r="13279" x14ac:dyDescent="0.2"/>
    <row r="13280" x14ac:dyDescent="0.2"/>
    <row r="13281" x14ac:dyDescent="0.2"/>
    <row r="13282" x14ac:dyDescent="0.2"/>
    <row r="13283" x14ac:dyDescent="0.2"/>
    <row r="13284" x14ac:dyDescent="0.2"/>
    <row r="13285" x14ac:dyDescent="0.2"/>
    <row r="13286" x14ac:dyDescent="0.2"/>
    <row r="13287" x14ac:dyDescent="0.2"/>
    <row r="13288" x14ac:dyDescent="0.2"/>
    <row r="13289" x14ac:dyDescent="0.2"/>
    <row r="13290" x14ac:dyDescent="0.2"/>
    <row r="13291" x14ac:dyDescent="0.2"/>
    <row r="13292" x14ac:dyDescent="0.2"/>
    <row r="13293" x14ac:dyDescent="0.2"/>
    <row r="13294" x14ac:dyDescent="0.2"/>
    <row r="13295" x14ac:dyDescent="0.2"/>
    <row r="13296" x14ac:dyDescent="0.2"/>
    <row r="13297" x14ac:dyDescent="0.2"/>
    <row r="13298" x14ac:dyDescent="0.2"/>
    <row r="13299" x14ac:dyDescent="0.2"/>
    <row r="13300" x14ac:dyDescent="0.2"/>
    <row r="13301" x14ac:dyDescent="0.2"/>
    <row r="13302" x14ac:dyDescent="0.2"/>
    <row r="13303" x14ac:dyDescent="0.2"/>
    <row r="13304" x14ac:dyDescent="0.2"/>
    <row r="13305" x14ac:dyDescent="0.2"/>
    <row r="13306" x14ac:dyDescent="0.2"/>
    <row r="13307" x14ac:dyDescent="0.2"/>
    <row r="13308" x14ac:dyDescent="0.2"/>
    <row r="13309" x14ac:dyDescent="0.2"/>
    <row r="13310" x14ac:dyDescent="0.2"/>
    <row r="13311" x14ac:dyDescent="0.2"/>
    <row r="13312" x14ac:dyDescent="0.2"/>
    <row r="13313" x14ac:dyDescent="0.2"/>
    <row r="13314" x14ac:dyDescent="0.2"/>
    <row r="13315" x14ac:dyDescent="0.2"/>
    <row r="13316" x14ac:dyDescent="0.2"/>
    <row r="13317" x14ac:dyDescent="0.2"/>
    <row r="13318" x14ac:dyDescent="0.2"/>
    <row r="13319" x14ac:dyDescent="0.2"/>
    <row r="13320" x14ac:dyDescent="0.2"/>
    <row r="13321" x14ac:dyDescent="0.2"/>
    <row r="13322" x14ac:dyDescent="0.2"/>
    <row r="13323" x14ac:dyDescent="0.2"/>
    <row r="13324" x14ac:dyDescent="0.2"/>
    <row r="13325" x14ac:dyDescent="0.2"/>
    <row r="13326" x14ac:dyDescent="0.2"/>
    <row r="13327" x14ac:dyDescent="0.2"/>
    <row r="13328" x14ac:dyDescent="0.2"/>
    <row r="13329" x14ac:dyDescent="0.2"/>
    <row r="13330" x14ac:dyDescent="0.2"/>
    <row r="13331" x14ac:dyDescent="0.2"/>
    <row r="13332" x14ac:dyDescent="0.2"/>
    <row r="13333" x14ac:dyDescent="0.2"/>
    <row r="13334" x14ac:dyDescent="0.2"/>
    <row r="13335" x14ac:dyDescent="0.2"/>
    <row r="13336" x14ac:dyDescent="0.2"/>
    <row r="13337" x14ac:dyDescent="0.2"/>
    <row r="13338" x14ac:dyDescent="0.2"/>
    <row r="13339" x14ac:dyDescent="0.2"/>
    <row r="13340" x14ac:dyDescent="0.2"/>
    <row r="13341" x14ac:dyDescent="0.2"/>
    <row r="13342" x14ac:dyDescent="0.2"/>
    <row r="13343" x14ac:dyDescent="0.2"/>
    <row r="13344" x14ac:dyDescent="0.2"/>
    <row r="13345" x14ac:dyDescent="0.2"/>
    <row r="13346" x14ac:dyDescent="0.2"/>
    <row r="13347" x14ac:dyDescent="0.2"/>
    <row r="13348" x14ac:dyDescent="0.2"/>
    <row r="13349" x14ac:dyDescent="0.2"/>
    <row r="13350" x14ac:dyDescent="0.2"/>
    <row r="13351" x14ac:dyDescent="0.2"/>
    <row r="13352" x14ac:dyDescent="0.2"/>
    <row r="13353" x14ac:dyDescent="0.2"/>
    <row r="13354" x14ac:dyDescent="0.2"/>
    <row r="13355" x14ac:dyDescent="0.2"/>
    <row r="13356" x14ac:dyDescent="0.2"/>
    <row r="13357" x14ac:dyDescent="0.2"/>
    <row r="13358" x14ac:dyDescent="0.2"/>
    <row r="13359" x14ac:dyDescent="0.2"/>
    <row r="13360" x14ac:dyDescent="0.2"/>
    <row r="13361" x14ac:dyDescent="0.2"/>
    <row r="13362" x14ac:dyDescent="0.2"/>
    <row r="13363" x14ac:dyDescent="0.2"/>
    <row r="13364" x14ac:dyDescent="0.2"/>
    <row r="13365" x14ac:dyDescent="0.2"/>
    <row r="13366" x14ac:dyDescent="0.2"/>
    <row r="13367" x14ac:dyDescent="0.2"/>
    <row r="13368" x14ac:dyDescent="0.2"/>
    <row r="13369" x14ac:dyDescent="0.2"/>
    <row r="13370" x14ac:dyDescent="0.2"/>
    <row r="13371" x14ac:dyDescent="0.2"/>
    <row r="13372" x14ac:dyDescent="0.2"/>
    <row r="13373" x14ac:dyDescent="0.2"/>
    <row r="13374" x14ac:dyDescent="0.2"/>
    <row r="13375" x14ac:dyDescent="0.2"/>
    <row r="13376" x14ac:dyDescent="0.2"/>
    <row r="13377" x14ac:dyDescent="0.2"/>
    <row r="13378" x14ac:dyDescent="0.2"/>
    <row r="13379" x14ac:dyDescent="0.2"/>
    <row r="13380" x14ac:dyDescent="0.2"/>
    <row r="13381" x14ac:dyDescent="0.2"/>
    <row r="13382" x14ac:dyDescent="0.2"/>
    <row r="13383" x14ac:dyDescent="0.2"/>
    <row r="13384" x14ac:dyDescent="0.2"/>
    <row r="13385" x14ac:dyDescent="0.2"/>
    <row r="13386" x14ac:dyDescent="0.2"/>
    <row r="13387" x14ac:dyDescent="0.2"/>
    <row r="13388" x14ac:dyDescent="0.2"/>
    <row r="13389" x14ac:dyDescent="0.2"/>
    <row r="13390" x14ac:dyDescent="0.2"/>
    <row r="13391" x14ac:dyDescent="0.2"/>
    <row r="13392" x14ac:dyDescent="0.2"/>
    <row r="13393" x14ac:dyDescent="0.2"/>
    <row r="13394" x14ac:dyDescent="0.2"/>
    <row r="13395" x14ac:dyDescent="0.2"/>
    <row r="13396" x14ac:dyDescent="0.2"/>
    <row r="13397" x14ac:dyDescent="0.2"/>
    <row r="13398" x14ac:dyDescent="0.2"/>
    <row r="13399" x14ac:dyDescent="0.2"/>
    <row r="13400" x14ac:dyDescent="0.2"/>
    <row r="13401" x14ac:dyDescent="0.2"/>
    <row r="13402" x14ac:dyDescent="0.2"/>
    <row r="13403" x14ac:dyDescent="0.2"/>
    <row r="13404" x14ac:dyDescent="0.2"/>
    <row r="13405" x14ac:dyDescent="0.2"/>
    <row r="13406" x14ac:dyDescent="0.2"/>
    <row r="13407" x14ac:dyDescent="0.2"/>
    <row r="13408" x14ac:dyDescent="0.2"/>
    <row r="13409" x14ac:dyDescent="0.2"/>
    <row r="13410" x14ac:dyDescent="0.2"/>
    <row r="13411" x14ac:dyDescent="0.2"/>
    <row r="13412" x14ac:dyDescent="0.2"/>
    <row r="13413" x14ac:dyDescent="0.2"/>
    <row r="13414" x14ac:dyDescent="0.2"/>
    <row r="13415" x14ac:dyDescent="0.2"/>
    <row r="13416" x14ac:dyDescent="0.2"/>
    <row r="13417" x14ac:dyDescent="0.2"/>
    <row r="13418" x14ac:dyDescent="0.2"/>
    <row r="13419" x14ac:dyDescent="0.2"/>
    <row r="13420" x14ac:dyDescent="0.2"/>
    <row r="13421" x14ac:dyDescent="0.2"/>
    <row r="13422" x14ac:dyDescent="0.2"/>
    <row r="13423" x14ac:dyDescent="0.2"/>
    <row r="13424" x14ac:dyDescent="0.2"/>
    <row r="13425" x14ac:dyDescent="0.2"/>
    <row r="13426" x14ac:dyDescent="0.2"/>
    <row r="13427" x14ac:dyDescent="0.2"/>
    <row r="13428" x14ac:dyDescent="0.2"/>
    <row r="13429" x14ac:dyDescent="0.2"/>
    <row r="13430" x14ac:dyDescent="0.2"/>
    <row r="13431" x14ac:dyDescent="0.2"/>
    <row r="13432" x14ac:dyDescent="0.2"/>
    <row r="13433" x14ac:dyDescent="0.2"/>
    <row r="13434" x14ac:dyDescent="0.2"/>
    <row r="13435" x14ac:dyDescent="0.2"/>
    <row r="13436" x14ac:dyDescent="0.2"/>
    <row r="13437" x14ac:dyDescent="0.2"/>
    <row r="13438" x14ac:dyDescent="0.2"/>
    <row r="13439" x14ac:dyDescent="0.2"/>
    <row r="13440" x14ac:dyDescent="0.2"/>
    <row r="13441" x14ac:dyDescent="0.2"/>
    <row r="13442" x14ac:dyDescent="0.2"/>
    <row r="13443" x14ac:dyDescent="0.2"/>
    <row r="13444" x14ac:dyDescent="0.2"/>
    <row r="13445" x14ac:dyDescent="0.2"/>
    <row r="13446" x14ac:dyDescent="0.2"/>
    <row r="13447" x14ac:dyDescent="0.2"/>
    <row r="13448" x14ac:dyDescent="0.2"/>
    <row r="13449" x14ac:dyDescent="0.2"/>
    <row r="13450" x14ac:dyDescent="0.2"/>
    <row r="13451" x14ac:dyDescent="0.2"/>
    <row r="13452" x14ac:dyDescent="0.2"/>
    <row r="13453" x14ac:dyDescent="0.2"/>
    <row r="13454" x14ac:dyDescent="0.2"/>
    <row r="13455" x14ac:dyDescent="0.2"/>
    <row r="13456" x14ac:dyDescent="0.2"/>
    <row r="13457" x14ac:dyDescent="0.2"/>
    <row r="13458" x14ac:dyDescent="0.2"/>
    <row r="13459" x14ac:dyDescent="0.2"/>
    <row r="13460" x14ac:dyDescent="0.2"/>
    <row r="13461" x14ac:dyDescent="0.2"/>
    <row r="13462" x14ac:dyDescent="0.2"/>
    <row r="13463" x14ac:dyDescent="0.2"/>
    <row r="13464" x14ac:dyDescent="0.2"/>
    <row r="13465" x14ac:dyDescent="0.2"/>
    <row r="13466" x14ac:dyDescent="0.2"/>
    <row r="13467" x14ac:dyDescent="0.2"/>
    <row r="13468" x14ac:dyDescent="0.2"/>
    <row r="13469" x14ac:dyDescent="0.2"/>
    <row r="13470" x14ac:dyDescent="0.2"/>
    <row r="13471" x14ac:dyDescent="0.2"/>
    <row r="13472" x14ac:dyDescent="0.2"/>
    <row r="13473" x14ac:dyDescent="0.2"/>
    <row r="13474" x14ac:dyDescent="0.2"/>
    <row r="13475" x14ac:dyDescent="0.2"/>
    <row r="13476" x14ac:dyDescent="0.2"/>
    <row r="13477" x14ac:dyDescent="0.2"/>
    <row r="13478" x14ac:dyDescent="0.2"/>
    <row r="13479" x14ac:dyDescent="0.2"/>
    <row r="13480" x14ac:dyDescent="0.2"/>
    <row r="13481" x14ac:dyDescent="0.2"/>
    <row r="13482" x14ac:dyDescent="0.2"/>
    <row r="13483" x14ac:dyDescent="0.2"/>
    <row r="13484" x14ac:dyDescent="0.2"/>
    <row r="13485" x14ac:dyDescent="0.2"/>
    <row r="13486" x14ac:dyDescent="0.2"/>
    <row r="13487" x14ac:dyDescent="0.2"/>
    <row r="13488" x14ac:dyDescent="0.2"/>
    <row r="13489" x14ac:dyDescent="0.2"/>
    <row r="13490" x14ac:dyDescent="0.2"/>
    <row r="13491" x14ac:dyDescent="0.2"/>
    <row r="13492" x14ac:dyDescent="0.2"/>
    <row r="13493" x14ac:dyDescent="0.2"/>
    <row r="13494" x14ac:dyDescent="0.2"/>
    <row r="13495" x14ac:dyDescent="0.2"/>
    <row r="13496" x14ac:dyDescent="0.2"/>
    <row r="13497" x14ac:dyDescent="0.2"/>
    <row r="13498" x14ac:dyDescent="0.2"/>
    <row r="13499" x14ac:dyDescent="0.2"/>
    <row r="13500" x14ac:dyDescent="0.2"/>
    <row r="13501" x14ac:dyDescent="0.2"/>
    <row r="13502" x14ac:dyDescent="0.2"/>
    <row r="13503" x14ac:dyDescent="0.2"/>
    <row r="13504" x14ac:dyDescent="0.2"/>
    <row r="13505" x14ac:dyDescent="0.2"/>
    <row r="13506" x14ac:dyDescent="0.2"/>
    <row r="13507" x14ac:dyDescent="0.2"/>
    <row r="13508" x14ac:dyDescent="0.2"/>
    <row r="13509" x14ac:dyDescent="0.2"/>
    <row r="13510" x14ac:dyDescent="0.2"/>
    <row r="13511" x14ac:dyDescent="0.2"/>
    <row r="13512" x14ac:dyDescent="0.2"/>
    <row r="13513" x14ac:dyDescent="0.2"/>
    <row r="13514" x14ac:dyDescent="0.2"/>
    <row r="13515" x14ac:dyDescent="0.2"/>
    <row r="13516" x14ac:dyDescent="0.2"/>
    <row r="13517" x14ac:dyDescent="0.2"/>
    <row r="13518" x14ac:dyDescent="0.2"/>
    <row r="13519" x14ac:dyDescent="0.2"/>
    <row r="13520" x14ac:dyDescent="0.2"/>
    <row r="13521" x14ac:dyDescent="0.2"/>
    <row r="13522" x14ac:dyDescent="0.2"/>
    <row r="13523" x14ac:dyDescent="0.2"/>
    <row r="13524" x14ac:dyDescent="0.2"/>
    <row r="13525" x14ac:dyDescent="0.2"/>
    <row r="13526" x14ac:dyDescent="0.2"/>
    <row r="13527" x14ac:dyDescent="0.2"/>
    <row r="13528" x14ac:dyDescent="0.2"/>
    <row r="13529" x14ac:dyDescent="0.2"/>
    <row r="13530" x14ac:dyDescent="0.2"/>
    <row r="13531" x14ac:dyDescent="0.2"/>
    <row r="13532" x14ac:dyDescent="0.2"/>
    <row r="13533" x14ac:dyDescent="0.2"/>
    <row r="13534" x14ac:dyDescent="0.2"/>
    <row r="13535" x14ac:dyDescent="0.2"/>
    <row r="13536" x14ac:dyDescent="0.2"/>
    <row r="13537" x14ac:dyDescent="0.2"/>
    <row r="13538" x14ac:dyDescent="0.2"/>
    <row r="13539" x14ac:dyDescent="0.2"/>
    <row r="13540" x14ac:dyDescent="0.2"/>
    <row r="13541" x14ac:dyDescent="0.2"/>
    <row r="13542" x14ac:dyDescent="0.2"/>
    <row r="13543" x14ac:dyDescent="0.2"/>
    <row r="13544" x14ac:dyDescent="0.2"/>
    <row r="13545" x14ac:dyDescent="0.2"/>
    <row r="13546" x14ac:dyDescent="0.2"/>
    <row r="13547" x14ac:dyDescent="0.2"/>
    <row r="13548" x14ac:dyDescent="0.2"/>
    <row r="13549" x14ac:dyDescent="0.2"/>
    <row r="13550" x14ac:dyDescent="0.2"/>
    <row r="13551" x14ac:dyDescent="0.2"/>
    <row r="13552" x14ac:dyDescent="0.2"/>
    <row r="13553" x14ac:dyDescent="0.2"/>
    <row r="13554" x14ac:dyDescent="0.2"/>
    <row r="13555" x14ac:dyDescent="0.2"/>
    <row r="13556" x14ac:dyDescent="0.2"/>
    <row r="13557" x14ac:dyDescent="0.2"/>
    <row r="13558" x14ac:dyDescent="0.2"/>
    <row r="13559" x14ac:dyDescent="0.2"/>
    <row r="13560" x14ac:dyDescent="0.2"/>
    <row r="13561" x14ac:dyDescent="0.2"/>
    <row r="13562" x14ac:dyDescent="0.2"/>
    <row r="13563" x14ac:dyDescent="0.2"/>
    <row r="13564" x14ac:dyDescent="0.2"/>
    <row r="13565" x14ac:dyDescent="0.2"/>
    <row r="13566" x14ac:dyDescent="0.2"/>
    <row r="13567" x14ac:dyDescent="0.2"/>
    <row r="13568" x14ac:dyDescent="0.2"/>
    <row r="13569" x14ac:dyDescent="0.2"/>
    <row r="13570" x14ac:dyDescent="0.2"/>
    <row r="13571" x14ac:dyDescent="0.2"/>
    <row r="13572" x14ac:dyDescent="0.2"/>
    <row r="13573" x14ac:dyDescent="0.2"/>
    <row r="13574" x14ac:dyDescent="0.2"/>
    <row r="13575" x14ac:dyDescent="0.2"/>
    <row r="13576" x14ac:dyDescent="0.2"/>
    <row r="13577" x14ac:dyDescent="0.2"/>
    <row r="13578" x14ac:dyDescent="0.2"/>
    <row r="13579" x14ac:dyDescent="0.2"/>
    <row r="13580" x14ac:dyDescent="0.2"/>
    <row r="13581" x14ac:dyDescent="0.2"/>
    <row r="13582" x14ac:dyDescent="0.2"/>
    <row r="13583" x14ac:dyDescent="0.2"/>
    <row r="13584" x14ac:dyDescent="0.2"/>
    <row r="13585" x14ac:dyDescent="0.2"/>
    <row r="13586" x14ac:dyDescent="0.2"/>
    <row r="13587" x14ac:dyDescent="0.2"/>
    <row r="13588" x14ac:dyDescent="0.2"/>
    <row r="13589" x14ac:dyDescent="0.2"/>
    <row r="13590" x14ac:dyDescent="0.2"/>
    <row r="13591" x14ac:dyDescent="0.2"/>
    <row r="13592" x14ac:dyDescent="0.2"/>
    <row r="13593" x14ac:dyDescent="0.2"/>
    <row r="13594" x14ac:dyDescent="0.2"/>
    <row r="13595" x14ac:dyDescent="0.2"/>
    <row r="13596" x14ac:dyDescent="0.2"/>
    <row r="13597" x14ac:dyDescent="0.2"/>
    <row r="13598" x14ac:dyDescent="0.2"/>
    <row r="13599" x14ac:dyDescent="0.2"/>
    <row r="13600" x14ac:dyDescent="0.2"/>
    <row r="13601" x14ac:dyDescent="0.2"/>
    <row r="13602" x14ac:dyDescent="0.2"/>
    <row r="13603" x14ac:dyDescent="0.2"/>
    <row r="13604" x14ac:dyDescent="0.2"/>
    <row r="13605" x14ac:dyDescent="0.2"/>
    <row r="13606" x14ac:dyDescent="0.2"/>
    <row r="13607" x14ac:dyDescent="0.2"/>
    <row r="13608" x14ac:dyDescent="0.2"/>
    <row r="13609" x14ac:dyDescent="0.2"/>
    <row r="13610" x14ac:dyDescent="0.2"/>
    <row r="13611" x14ac:dyDescent="0.2"/>
    <row r="13612" x14ac:dyDescent="0.2"/>
    <row r="13613" x14ac:dyDescent="0.2"/>
    <row r="13614" x14ac:dyDescent="0.2"/>
    <row r="13615" x14ac:dyDescent="0.2"/>
    <row r="13616" x14ac:dyDescent="0.2"/>
    <row r="13617" x14ac:dyDescent="0.2"/>
    <row r="13618" x14ac:dyDescent="0.2"/>
    <row r="13619" x14ac:dyDescent="0.2"/>
    <row r="13620" x14ac:dyDescent="0.2"/>
    <row r="13621" x14ac:dyDescent="0.2"/>
    <row r="13622" x14ac:dyDescent="0.2"/>
    <row r="13623" x14ac:dyDescent="0.2"/>
    <row r="13624" x14ac:dyDescent="0.2"/>
    <row r="13625" x14ac:dyDescent="0.2"/>
    <row r="13626" x14ac:dyDescent="0.2"/>
    <row r="13627" x14ac:dyDescent="0.2"/>
    <row r="13628" x14ac:dyDescent="0.2"/>
    <row r="13629" x14ac:dyDescent="0.2"/>
    <row r="13630" x14ac:dyDescent="0.2"/>
    <row r="13631" x14ac:dyDescent="0.2"/>
    <row r="13632" x14ac:dyDescent="0.2"/>
    <row r="13633" x14ac:dyDescent="0.2"/>
    <row r="13634" x14ac:dyDescent="0.2"/>
    <row r="13635" x14ac:dyDescent="0.2"/>
    <row r="13636" x14ac:dyDescent="0.2"/>
    <row r="13637" x14ac:dyDescent="0.2"/>
    <row r="13638" x14ac:dyDescent="0.2"/>
    <row r="13639" x14ac:dyDescent="0.2"/>
    <row r="13640" x14ac:dyDescent="0.2"/>
    <row r="13641" x14ac:dyDescent="0.2"/>
    <row r="13642" x14ac:dyDescent="0.2"/>
    <row r="13643" x14ac:dyDescent="0.2"/>
    <row r="13644" x14ac:dyDescent="0.2"/>
    <row r="13645" x14ac:dyDescent="0.2"/>
    <row r="13646" x14ac:dyDescent="0.2"/>
    <row r="13647" x14ac:dyDescent="0.2"/>
    <row r="13648" x14ac:dyDescent="0.2"/>
    <row r="13649" x14ac:dyDescent="0.2"/>
    <row r="13650" x14ac:dyDescent="0.2"/>
    <row r="13651" x14ac:dyDescent="0.2"/>
    <row r="13652" x14ac:dyDescent="0.2"/>
    <row r="13653" x14ac:dyDescent="0.2"/>
    <row r="13654" x14ac:dyDescent="0.2"/>
    <row r="13655" x14ac:dyDescent="0.2"/>
    <row r="13656" x14ac:dyDescent="0.2"/>
    <row r="13657" x14ac:dyDescent="0.2"/>
    <row r="13658" x14ac:dyDescent="0.2"/>
    <row r="13659" x14ac:dyDescent="0.2"/>
    <row r="13660" x14ac:dyDescent="0.2"/>
    <row r="13661" x14ac:dyDescent="0.2"/>
    <row r="13662" x14ac:dyDescent="0.2"/>
    <row r="13663" x14ac:dyDescent="0.2"/>
    <row r="13664" x14ac:dyDescent="0.2"/>
    <row r="13665" x14ac:dyDescent="0.2"/>
    <row r="13666" x14ac:dyDescent="0.2"/>
    <row r="13667" x14ac:dyDescent="0.2"/>
    <row r="13668" x14ac:dyDescent="0.2"/>
    <row r="13669" x14ac:dyDescent="0.2"/>
    <row r="13670" x14ac:dyDescent="0.2"/>
    <row r="13671" x14ac:dyDescent="0.2"/>
    <row r="13672" x14ac:dyDescent="0.2"/>
    <row r="13673" x14ac:dyDescent="0.2"/>
    <row r="13674" x14ac:dyDescent="0.2"/>
    <row r="13675" x14ac:dyDescent="0.2"/>
    <row r="13676" x14ac:dyDescent="0.2"/>
    <row r="13677" x14ac:dyDescent="0.2"/>
    <row r="13678" x14ac:dyDescent="0.2"/>
    <row r="13679" x14ac:dyDescent="0.2"/>
    <row r="13680" x14ac:dyDescent="0.2"/>
    <row r="13681" x14ac:dyDescent="0.2"/>
    <row r="13682" x14ac:dyDescent="0.2"/>
    <row r="13683" x14ac:dyDescent="0.2"/>
    <row r="13684" x14ac:dyDescent="0.2"/>
    <row r="13685" x14ac:dyDescent="0.2"/>
    <row r="13686" x14ac:dyDescent="0.2"/>
    <row r="13687" x14ac:dyDescent="0.2"/>
    <row r="13688" x14ac:dyDescent="0.2"/>
    <row r="13689" x14ac:dyDescent="0.2"/>
    <row r="13690" x14ac:dyDescent="0.2"/>
    <row r="13691" x14ac:dyDescent="0.2"/>
    <row r="13692" x14ac:dyDescent="0.2"/>
    <row r="13693" x14ac:dyDescent="0.2"/>
    <row r="13694" x14ac:dyDescent="0.2"/>
    <row r="13695" x14ac:dyDescent="0.2"/>
    <row r="13696" x14ac:dyDescent="0.2"/>
    <row r="13697" x14ac:dyDescent="0.2"/>
    <row r="13698" x14ac:dyDescent="0.2"/>
    <row r="13699" x14ac:dyDescent="0.2"/>
    <row r="13700" x14ac:dyDescent="0.2"/>
    <row r="13701" x14ac:dyDescent="0.2"/>
    <row r="13702" x14ac:dyDescent="0.2"/>
    <row r="13703" x14ac:dyDescent="0.2"/>
    <row r="13704" x14ac:dyDescent="0.2"/>
    <row r="13705" x14ac:dyDescent="0.2"/>
    <row r="13706" x14ac:dyDescent="0.2"/>
    <row r="13707" x14ac:dyDescent="0.2"/>
    <row r="13708" x14ac:dyDescent="0.2"/>
    <row r="13709" x14ac:dyDescent="0.2"/>
    <row r="13710" x14ac:dyDescent="0.2"/>
    <row r="13711" x14ac:dyDescent="0.2"/>
    <row r="13712" x14ac:dyDescent="0.2"/>
    <row r="13713" x14ac:dyDescent="0.2"/>
    <row r="13714" x14ac:dyDescent="0.2"/>
    <row r="13715" x14ac:dyDescent="0.2"/>
    <row r="13716" x14ac:dyDescent="0.2"/>
    <row r="13717" x14ac:dyDescent="0.2"/>
    <row r="13718" x14ac:dyDescent="0.2"/>
    <row r="13719" x14ac:dyDescent="0.2"/>
    <row r="13720" x14ac:dyDescent="0.2"/>
    <row r="13721" x14ac:dyDescent="0.2"/>
    <row r="13722" x14ac:dyDescent="0.2"/>
    <row r="13723" x14ac:dyDescent="0.2"/>
    <row r="13724" x14ac:dyDescent="0.2"/>
    <row r="13725" x14ac:dyDescent="0.2"/>
    <row r="13726" x14ac:dyDescent="0.2"/>
    <row r="13727" x14ac:dyDescent="0.2"/>
    <row r="13728" x14ac:dyDescent="0.2"/>
    <row r="13729" x14ac:dyDescent="0.2"/>
    <row r="13730" x14ac:dyDescent="0.2"/>
    <row r="13731" x14ac:dyDescent="0.2"/>
    <row r="13732" x14ac:dyDescent="0.2"/>
    <row r="13733" x14ac:dyDescent="0.2"/>
    <row r="13734" x14ac:dyDescent="0.2"/>
    <row r="13735" x14ac:dyDescent="0.2"/>
    <row r="13736" x14ac:dyDescent="0.2"/>
    <row r="13737" x14ac:dyDescent="0.2"/>
    <row r="13738" x14ac:dyDescent="0.2"/>
    <row r="13739" x14ac:dyDescent="0.2"/>
    <row r="13740" x14ac:dyDescent="0.2"/>
    <row r="13741" x14ac:dyDescent="0.2"/>
    <row r="13742" x14ac:dyDescent="0.2"/>
    <row r="13743" x14ac:dyDescent="0.2"/>
    <row r="13744" x14ac:dyDescent="0.2"/>
    <row r="13745" x14ac:dyDescent="0.2"/>
    <row r="13746" x14ac:dyDescent="0.2"/>
    <row r="13747" x14ac:dyDescent="0.2"/>
    <row r="13748" x14ac:dyDescent="0.2"/>
    <row r="13749" x14ac:dyDescent="0.2"/>
    <row r="13750" x14ac:dyDescent="0.2"/>
    <row r="13751" x14ac:dyDescent="0.2"/>
    <row r="13752" x14ac:dyDescent="0.2"/>
    <row r="13753" x14ac:dyDescent="0.2"/>
    <row r="13754" x14ac:dyDescent="0.2"/>
    <row r="13755" x14ac:dyDescent="0.2"/>
    <row r="13756" x14ac:dyDescent="0.2"/>
    <row r="13757" x14ac:dyDescent="0.2"/>
    <row r="13758" x14ac:dyDescent="0.2"/>
    <row r="13759" x14ac:dyDescent="0.2"/>
    <row r="13760" x14ac:dyDescent="0.2"/>
    <row r="13761" x14ac:dyDescent="0.2"/>
    <row r="13762" x14ac:dyDescent="0.2"/>
    <row r="13763" x14ac:dyDescent="0.2"/>
    <row r="13764" x14ac:dyDescent="0.2"/>
    <row r="13765" x14ac:dyDescent="0.2"/>
    <row r="13766" x14ac:dyDescent="0.2"/>
    <row r="13767" x14ac:dyDescent="0.2"/>
    <row r="13768" x14ac:dyDescent="0.2"/>
    <row r="13769" x14ac:dyDescent="0.2"/>
    <row r="13770" x14ac:dyDescent="0.2"/>
    <row r="13771" x14ac:dyDescent="0.2"/>
    <row r="13772" x14ac:dyDescent="0.2"/>
    <row r="13773" x14ac:dyDescent="0.2"/>
    <row r="13774" x14ac:dyDescent="0.2"/>
    <row r="13775" x14ac:dyDescent="0.2"/>
    <row r="13776" x14ac:dyDescent="0.2"/>
    <row r="13777" x14ac:dyDescent="0.2"/>
    <row r="13778" x14ac:dyDescent="0.2"/>
    <row r="13779" x14ac:dyDescent="0.2"/>
    <row r="13780" x14ac:dyDescent="0.2"/>
    <row r="13781" x14ac:dyDescent="0.2"/>
    <row r="13782" x14ac:dyDescent="0.2"/>
    <row r="13783" x14ac:dyDescent="0.2"/>
    <row r="13784" x14ac:dyDescent="0.2"/>
    <row r="13785" x14ac:dyDescent="0.2"/>
    <row r="13786" x14ac:dyDescent="0.2"/>
    <row r="13787" x14ac:dyDescent="0.2"/>
    <row r="13788" x14ac:dyDescent="0.2"/>
    <row r="13789" x14ac:dyDescent="0.2"/>
    <row r="13790" x14ac:dyDescent="0.2"/>
    <row r="13791" x14ac:dyDescent="0.2"/>
    <row r="13792" x14ac:dyDescent="0.2"/>
    <row r="13793" x14ac:dyDescent="0.2"/>
    <row r="13794" x14ac:dyDescent="0.2"/>
    <row r="13795" x14ac:dyDescent="0.2"/>
    <row r="13796" x14ac:dyDescent="0.2"/>
    <row r="13797" x14ac:dyDescent="0.2"/>
    <row r="13798" x14ac:dyDescent="0.2"/>
    <row r="13799" x14ac:dyDescent="0.2"/>
    <row r="13800" x14ac:dyDescent="0.2"/>
    <row r="13801" x14ac:dyDescent="0.2"/>
    <row r="13802" x14ac:dyDescent="0.2"/>
    <row r="13803" x14ac:dyDescent="0.2"/>
    <row r="13804" x14ac:dyDescent="0.2"/>
    <row r="13805" x14ac:dyDescent="0.2"/>
    <row r="13806" x14ac:dyDescent="0.2"/>
    <row r="13807" x14ac:dyDescent="0.2"/>
    <row r="13808" x14ac:dyDescent="0.2"/>
    <row r="13809" x14ac:dyDescent="0.2"/>
    <row r="13810" x14ac:dyDescent="0.2"/>
    <row r="13811" x14ac:dyDescent="0.2"/>
    <row r="13812" x14ac:dyDescent="0.2"/>
    <row r="13813" x14ac:dyDescent="0.2"/>
    <row r="13814" x14ac:dyDescent="0.2"/>
    <row r="13815" x14ac:dyDescent="0.2"/>
    <row r="13816" x14ac:dyDescent="0.2"/>
    <row r="13817" x14ac:dyDescent="0.2"/>
    <row r="13818" x14ac:dyDescent="0.2"/>
    <row r="13819" x14ac:dyDescent="0.2"/>
    <row r="13820" x14ac:dyDescent="0.2"/>
    <row r="13821" x14ac:dyDescent="0.2"/>
    <row r="13822" x14ac:dyDescent="0.2"/>
    <row r="13823" x14ac:dyDescent="0.2"/>
    <row r="13824" x14ac:dyDescent="0.2"/>
    <row r="13825" x14ac:dyDescent="0.2"/>
    <row r="13826" x14ac:dyDescent="0.2"/>
    <row r="13827" x14ac:dyDescent="0.2"/>
    <row r="13828" x14ac:dyDescent="0.2"/>
    <row r="13829" x14ac:dyDescent="0.2"/>
    <row r="13830" x14ac:dyDescent="0.2"/>
    <row r="13831" x14ac:dyDescent="0.2"/>
    <row r="13832" x14ac:dyDescent="0.2"/>
    <row r="13833" x14ac:dyDescent="0.2"/>
    <row r="13834" x14ac:dyDescent="0.2"/>
    <row r="13835" x14ac:dyDescent="0.2"/>
    <row r="13836" x14ac:dyDescent="0.2"/>
    <row r="13837" x14ac:dyDescent="0.2"/>
    <row r="13838" x14ac:dyDescent="0.2"/>
    <row r="13839" x14ac:dyDescent="0.2"/>
    <row r="13840" x14ac:dyDescent="0.2"/>
    <row r="13841" x14ac:dyDescent="0.2"/>
    <row r="13842" x14ac:dyDescent="0.2"/>
    <row r="13843" x14ac:dyDescent="0.2"/>
    <row r="13844" x14ac:dyDescent="0.2"/>
    <row r="13845" x14ac:dyDescent="0.2"/>
    <row r="13846" x14ac:dyDescent="0.2"/>
    <row r="13847" x14ac:dyDescent="0.2"/>
    <row r="13848" x14ac:dyDescent="0.2"/>
    <row r="13849" x14ac:dyDescent="0.2"/>
    <row r="13850" x14ac:dyDescent="0.2"/>
    <row r="13851" x14ac:dyDescent="0.2"/>
    <row r="13852" x14ac:dyDescent="0.2"/>
    <row r="13853" x14ac:dyDescent="0.2"/>
    <row r="13854" x14ac:dyDescent="0.2"/>
    <row r="13855" x14ac:dyDescent="0.2"/>
    <row r="13856" x14ac:dyDescent="0.2"/>
    <row r="13857" x14ac:dyDescent="0.2"/>
    <row r="13858" x14ac:dyDescent="0.2"/>
    <row r="13859" x14ac:dyDescent="0.2"/>
    <row r="13860" x14ac:dyDescent="0.2"/>
    <row r="13861" x14ac:dyDescent="0.2"/>
    <row r="13862" x14ac:dyDescent="0.2"/>
    <row r="13863" x14ac:dyDescent="0.2"/>
    <row r="13864" x14ac:dyDescent="0.2"/>
    <row r="13865" x14ac:dyDescent="0.2"/>
    <row r="13866" x14ac:dyDescent="0.2"/>
    <row r="13867" x14ac:dyDescent="0.2"/>
    <row r="13868" x14ac:dyDescent="0.2"/>
    <row r="13869" x14ac:dyDescent="0.2"/>
    <row r="13870" x14ac:dyDescent="0.2"/>
    <row r="13871" x14ac:dyDescent="0.2"/>
    <row r="13872" x14ac:dyDescent="0.2"/>
    <row r="13873" x14ac:dyDescent="0.2"/>
    <row r="13874" x14ac:dyDescent="0.2"/>
    <row r="13875" x14ac:dyDescent="0.2"/>
    <row r="13876" x14ac:dyDescent="0.2"/>
    <row r="13877" x14ac:dyDescent="0.2"/>
    <row r="13878" x14ac:dyDescent="0.2"/>
    <row r="13879" x14ac:dyDescent="0.2"/>
    <row r="13880" x14ac:dyDescent="0.2"/>
    <row r="13881" x14ac:dyDescent="0.2"/>
    <row r="13882" x14ac:dyDescent="0.2"/>
    <row r="13883" x14ac:dyDescent="0.2"/>
    <row r="13884" x14ac:dyDescent="0.2"/>
    <row r="13885" x14ac:dyDescent="0.2"/>
    <row r="13886" x14ac:dyDescent="0.2"/>
    <row r="13887" x14ac:dyDescent="0.2"/>
    <row r="13888" x14ac:dyDescent="0.2"/>
    <row r="13889" x14ac:dyDescent="0.2"/>
    <row r="13890" x14ac:dyDescent="0.2"/>
    <row r="13891" x14ac:dyDescent="0.2"/>
    <row r="13892" x14ac:dyDescent="0.2"/>
    <row r="13893" x14ac:dyDescent="0.2"/>
    <row r="13894" x14ac:dyDescent="0.2"/>
    <row r="13895" x14ac:dyDescent="0.2"/>
    <row r="13896" x14ac:dyDescent="0.2"/>
    <row r="13897" x14ac:dyDescent="0.2"/>
    <row r="13898" x14ac:dyDescent="0.2"/>
    <row r="13899" x14ac:dyDescent="0.2"/>
    <row r="13900" x14ac:dyDescent="0.2"/>
    <row r="13901" x14ac:dyDescent="0.2"/>
    <row r="13902" x14ac:dyDescent="0.2"/>
    <row r="13903" x14ac:dyDescent="0.2"/>
    <row r="13904" x14ac:dyDescent="0.2"/>
    <row r="13905" x14ac:dyDescent="0.2"/>
    <row r="13906" x14ac:dyDescent="0.2"/>
    <row r="13907" x14ac:dyDescent="0.2"/>
    <row r="13908" x14ac:dyDescent="0.2"/>
    <row r="13909" x14ac:dyDescent="0.2"/>
    <row r="13910" x14ac:dyDescent="0.2"/>
    <row r="13911" x14ac:dyDescent="0.2"/>
    <row r="13912" x14ac:dyDescent="0.2"/>
    <row r="13913" x14ac:dyDescent="0.2"/>
    <row r="13914" x14ac:dyDescent="0.2"/>
    <row r="13915" x14ac:dyDescent="0.2"/>
    <row r="13916" x14ac:dyDescent="0.2"/>
    <row r="13917" x14ac:dyDescent="0.2"/>
    <row r="13918" x14ac:dyDescent="0.2"/>
    <row r="13919" x14ac:dyDescent="0.2"/>
    <row r="13920" x14ac:dyDescent="0.2"/>
    <row r="13921" x14ac:dyDescent="0.2"/>
    <row r="13922" x14ac:dyDescent="0.2"/>
    <row r="13923" x14ac:dyDescent="0.2"/>
    <row r="13924" x14ac:dyDescent="0.2"/>
    <row r="13925" x14ac:dyDescent="0.2"/>
    <row r="13926" x14ac:dyDescent="0.2"/>
    <row r="13927" x14ac:dyDescent="0.2"/>
    <row r="13928" x14ac:dyDescent="0.2"/>
    <row r="13929" x14ac:dyDescent="0.2"/>
    <row r="13930" x14ac:dyDescent="0.2"/>
    <row r="13931" x14ac:dyDescent="0.2"/>
    <row r="13932" x14ac:dyDescent="0.2"/>
    <row r="13933" x14ac:dyDescent="0.2"/>
    <row r="13934" x14ac:dyDescent="0.2"/>
    <row r="13935" x14ac:dyDescent="0.2"/>
    <row r="13936" x14ac:dyDescent="0.2"/>
    <row r="13937" x14ac:dyDescent="0.2"/>
    <row r="13938" x14ac:dyDescent="0.2"/>
    <row r="13939" x14ac:dyDescent="0.2"/>
    <row r="13940" x14ac:dyDescent="0.2"/>
    <row r="13941" x14ac:dyDescent="0.2"/>
    <row r="13942" x14ac:dyDescent="0.2"/>
    <row r="13943" x14ac:dyDescent="0.2"/>
    <row r="13944" x14ac:dyDescent="0.2"/>
    <row r="13945" x14ac:dyDescent="0.2"/>
    <row r="13946" x14ac:dyDescent="0.2"/>
    <row r="13947" x14ac:dyDescent="0.2"/>
    <row r="13948" x14ac:dyDescent="0.2"/>
    <row r="13949" x14ac:dyDescent="0.2"/>
    <row r="13950" x14ac:dyDescent="0.2"/>
    <row r="13951" x14ac:dyDescent="0.2"/>
    <row r="13952" x14ac:dyDescent="0.2"/>
    <row r="13953" x14ac:dyDescent="0.2"/>
    <row r="13954" x14ac:dyDescent="0.2"/>
    <row r="13955" x14ac:dyDescent="0.2"/>
    <row r="13956" x14ac:dyDescent="0.2"/>
    <row r="13957" x14ac:dyDescent="0.2"/>
    <row r="13958" x14ac:dyDescent="0.2"/>
    <row r="13959" x14ac:dyDescent="0.2"/>
    <row r="13960" x14ac:dyDescent="0.2"/>
    <row r="13961" x14ac:dyDescent="0.2"/>
    <row r="13962" x14ac:dyDescent="0.2"/>
    <row r="13963" x14ac:dyDescent="0.2"/>
    <row r="13964" x14ac:dyDescent="0.2"/>
    <row r="13965" x14ac:dyDescent="0.2"/>
    <row r="13966" x14ac:dyDescent="0.2"/>
    <row r="13967" x14ac:dyDescent="0.2"/>
    <row r="13968" x14ac:dyDescent="0.2"/>
    <row r="13969" x14ac:dyDescent="0.2"/>
    <row r="13970" x14ac:dyDescent="0.2"/>
    <row r="13971" x14ac:dyDescent="0.2"/>
    <row r="13972" x14ac:dyDescent="0.2"/>
    <row r="13973" x14ac:dyDescent="0.2"/>
    <row r="13974" x14ac:dyDescent="0.2"/>
    <row r="13975" x14ac:dyDescent="0.2"/>
    <row r="13976" x14ac:dyDescent="0.2"/>
    <row r="13977" x14ac:dyDescent="0.2"/>
    <row r="13978" x14ac:dyDescent="0.2"/>
    <row r="13979" x14ac:dyDescent="0.2"/>
    <row r="13980" x14ac:dyDescent="0.2"/>
    <row r="13981" x14ac:dyDescent="0.2"/>
    <row r="13982" x14ac:dyDescent="0.2"/>
    <row r="13983" x14ac:dyDescent="0.2"/>
    <row r="13984" x14ac:dyDescent="0.2"/>
    <row r="13985" x14ac:dyDescent="0.2"/>
    <row r="13986" x14ac:dyDescent="0.2"/>
    <row r="13987" x14ac:dyDescent="0.2"/>
    <row r="13988" x14ac:dyDescent="0.2"/>
    <row r="13989" x14ac:dyDescent="0.2"/>
    <row r="13990" x14ac:dyDescent="0.2"/>
    <row r="13991" x14ac:dyDescent="0.2"/>
    <row r="13992" x14ac:dyDescent="0.2"/>
    <row r="13993" x14ac:dyDescent="0.2"/>
    <row r="13994" x14ac:dyDescent="0.2"/>
    <row r="13995" x14ac:dyDescent="0.2"/>
    <row r="13996" x14ac:dyDescent="0.2"/>
    <row r="13997" x14ac:dyDescent="0.2"/>
    <row r="13998" x14ac:dyDescent="0.2"/>
    <row r="13999" x14ac:dyDescent="0.2"/>
    <row r="14000" x14ac:dyDescent="0.2"/>
    <row r="14001" x14ac:dyDescent="0.2"/>
    <row r="14002" x14ac:dyDescent="0.2"/>
    <row r="14003" x14ac:dyDescent="0.2"/>
    <row r="14004" x14ac:dyDescent="0.2"/>
    <row r="14005" x14ac:dyDescent="0.2"/>
    <row r="14006" x14ac:dyDescent="0.2"/>
    <row r="14007" x14ac:dyDescent="0.2"/>
    <row r="14008" x14ac:dyDescent="0.2"/>
    <row r="14009" x14ac:dyDescent="0.2"/>
    <row r="14010" x14ac:dyDescent="0.2"/>
    <row r="14011" x14ac:dyDescent="0.2"/>
    <row r="14012" x14ac:dyDescent="0.2"/>
    <row r="14013" x14ac:dyDescent="0.2"/>
    <row r="14014" x14ac:dyDescent="0.2"/>
    <row r="14015" x14ac:dyDescent="0.2"/>
    <row r="14016" x14ac:dyDescent="0.2"/>
    <row r="14017" x14ac:dyDescent="0.2"/>
    <row r="14018" x14ac:dyDescent="0.2"/>
    <row r="14019" x14ac:dyDescent="0.2"/>
    <row r="14020" x14ac:dyDescent="0.2"/>
    <row r="14021" x14ac:dyDescent="0.2"/>
    <row r="14022" x14ac:dyDescent="0.2"/>
    <row r="14023" x14ac:dyDescent="0.2"/>
    <row r="14024" x14ac:dyDescent="0.2"/>
    <row r="14025" x14ac:dyDescent="0.2"/>
    <row r="14026" x14ac:dyDescent="0.2"/>
    <row r="14027" x14ac:dyDescent="0.2"/>
    <row r="14028" x14ac:dyDescent="0.2"/>
    <row r="14029" x14ac:dyDescent="0.2"/>
    <row r="14030" x14ac:dyDescent="0.2"/>
    <row r="14031" x14ac:dyDescent="0.2"/>
    <row r="14032" x14ac:dyDescent="0.2"/>
    <row r="14033" x14ac:dyDescent="0.2"/>
    <row r="14034" x14ac:dyDescent="0.2"/>
    <row r="14035" x14ac:dyDescent="0.2"/>
    <row r="14036" x14ac:dyDescent="0.2"/>
    <row r="14037" x14ac:dyDescent="0.2"/>
    <row r="14038" x14ac:dyDescent="0.2"/>
    <row r="14039" x14ac:dyDescent="0.2"/>
    <row r="14040" x14ac:dyDescent="0.2"/>
    <row r="14041" x14ac:dyDescent="0.2"/>
    <row r="14042" x14ac:dyDescent="0.2"/>
    <row r="14043" x14ac:dyDescent="0.2"/>
    <row r="14044" x14ac:dyDescent="0.2"/>
    <row r="14045" x14ac:dyDescent="0.2"/>
    <row r="14046" x14ac:dyDescent="0.2"/>
    <row r="14047" x14ac:dyDescent="0.2"/>
    <row r="14048" x14ac:dyDescent="0.2"/>
    <row r="14049" x14ac:dyDescent="0.2"/>
    <row r="14050" x14ac:dyDescent="0.2"/>
    <row r="14051" x14ac:dyDescent="0.2"/>
    <row r="14052" x14ac:dyDescent="0.2"/>
    <row r="14053" x14ac:dyDescent="0.2"/>
    <row r="14054" x14ac:dyDescent="0.2"/>
    <row r="14055" x14ac:dyDescent="0.2"/>
    <row r="14056" x14ac:dyDescent="0.2"/>
    <row r="14057" x14ac:dyDescent="0.2"/>
    <row r="14058" x14ac:dyDescent="0.2"/>
    <row r="14059" x14ac:dyDescent="0.2"/>
    <row r="14060" x14ac:dyDescent="0.2"/>
    <row r="14061" x14ac:dyDescent="0.2"/>
    <row r="14062" x14ac:dyDescent="0.2"/>
    <row r="14063" x14ac:dyDescent="0.2"/>
    <row r="14064" x14ac:dyDescent="0.2"/>
    <row r="14065" x14ac:dyDescent="0.2"/>
    <row r="14066" x14ac:dyDescent="0.2"/>
    <row r="14067" x14ac:dyDescent="0.2"/>
    <row r="14068" x14ac:dyDescent="0.2"/>
    <row r="14069" x14ac:dyDescent="0.2"/>
    <row r="14070" x14ac:dyDescent="0.2"/>
    <row r="14071" x14ac:dyDescent="0.2"/>
    <row r="14072" x14ac:dyDescent="0.2"/>
    <row r="14073" x14ac:dyDescent="0.2"/>
    <row r="14074" x14ac:dyDescent="0.2"/>
    <row r="14075" x14ac:dyDescent="0.2"/>
    <row r="14076" x14ac:dyDescent="0.2"/>
    <row r="14077" x14ac:dyDescent="0.2"/>
    <row r="14078" x14ac:dyDescent="0.2"/>
    <row r="14079" x14ac:dyDescent="0.2"/>
    <row r="14080" x14ac:dyDescent="0.2"/>
    <row r="14081" x14ac:dyDescent="0.2"/>
    <row r="14082" x14ac:dyDescent="0.2"/>
    <row r="14083" x14ac:dyDescent="0.2"/>
    <row r="14084" x14ac:dyDescent="0.2"/>
    <row r="14085" x14ac:dyDescent="0.2"/>
    <row r="14086" x14ac:dyDescent="0.2"/>
    <row r="14087" x14ac:dyDescent="0.2"/>
    <row r="14088" x14ac:dyDescent="0.2"/>
    <row r="14089" x14ac:dyDescent="0.2"/>
    <row r="14090" x14ac:dyDescent="0.2"/>
    <row r="14091" x14ac:dyDescent="0.2"/>
    <row r="14092" x14ac:dyDescent="0.2"/>
    <row r="14093" x14ac:dyDescent="0.2"/>
    <row r="14094" x14ac:dyDescent="0.2"/>
    <row r="14095" x14ac:dyDescent="0.2"/>
    <row r="14096" x14ac:dyDescent="0.2"/>
    <row r="14097" x14ac:dyDescent="0.2"/>
    <row r="14098" x14ac:dyDescent="0.2"/>
    <row r="14099" x14ac:dyDescent="0.2"/>
    <row r="14100" x14ac:dyDescent="0.2"/>
    <row r="14101" x14ac:dyDescent="0.2"/>
    <row r="14102" x14ac:dyDescent="0.2"/>
    <row r="14103" x14ac:dyDescent="0.2"/>
    <row r="14104" x14ac:dyDescent="0.2"/>
    <row r="14105" x14ac:dyDescent="0.2"/>
    <row r="14106" x14ac:dyDescent="0.2"/>
    <row r="14107" x14ac:dyDescent="0.2"/>
    <row r="14108" x14ac:dyDescent="0.2"/>
    <row r="14109" x14ac:dyDescent="0.2"/>
    <row r="14110" x14ac:dyDescent="0.2"/>
    <row r="14111" x14ac:dyDescent="0.2"/>
    <row r="14112" x14ac:dyDescent="0.2"/>
    <row r="14113" x14ac:dyDescent="0.2"/>
    <row r="14114" x14ac:dyDescent="0.2"/>
    <row r="14115" x14ac:dyDescent="0.2"/>
    <row r="14116" x14ac:dyDescent="0.2"/>
    <row r="14117" x14ac:dyDescent="0.2"/>
    <row r="14118" x14ac:dyDescent="0.2"/>
    <row r="14119" x14ac:dyDescent="0.2"/>
    <row r="14120" x14ac:dyDescent="0.2"/>
    <row r="14121" x14ac:dyDescent="0.2"/>
    <row r="14122" x14ac:dyDescent="0.2"/>
    <row r="14123" x14ac:dyDescent="0.2"/>
    <row r="14124" x14ac:dyDescent="0.2"/>
    <row r="14125" x14ac:dyDescent="0.2"/>
    <row r="14126" x14ac:dyDescent="0.2"/>
    <row r="14127" x14ac:dyDescent="0.2"/>
    <row r="14128" x14ac:dyDescent="0.2"/>
    <row r="14129" x14ac:dyDescent="0.2"/>
    <row r="14130" x14ac:dyDescent="0.2"/>
    <row r="14131" x14ac:dyDescent="0.2"/>
    <row r="14132" x14ac:dyDescent="0.2"/>
    <row r="14133" x14ac:dyDescent="0.2"/>
    <row r="14134" x14ac:dyDescent="0.2"/>
    <row r="14135" x14ac:dyDescent="0.2"/>
    <row r="14136" x14ac:dyDescent="0.2"/>
    <row r="14137" x14ac:dyDescent="0.2"/>
    <row r="14138" x14ac:dyDescent="0.2"/>
    <row r="14139" x14ac:dyDescent="0.2"/>
    <row r="14140" x14ac:dyDescent="0.2"/>
    <row r="14141" x14ac:dyDescent="0.2"/>
    <row r="14142" x14ac:dyDescent="0.2"/>
    <row r="14143" x14ac:dyDescent="0.2"/>
    <row r="14144" x14ac:dyDescent="0.2"/>
    <row r="14145" x14ac:dyDescent="0.2"/>
    <row r="14146" x14ac:dyDescent="0.2"/>
    <row r="14147" x14ac:dyDescent="0.2"/>
    <row r="14148" x14ac:dyDescent="0.2"/>
    <row r="14149" x14ac:dyDescent="0.2"/>
    <row r="14150" x14ac:dyDescent="0.2"/>
    <row r="14151" x14ac:dyDescent="0.2"/>
    <row r="14152" x14ac:dyDescent="0.2"/>
    <row r="14153" x14ac:dyDescent="0.2"/>
    <row r="14154" x14ac:dyDescent="0.2"/>
    <row r="14155" x14ac:dyDescent="0.2"/>
    <row r="14156" x14ac:dyDescent="0.2"/>
    <row r="14157" x14ac:dyDescent="0.2"/>
    <row r="14158" x14ac:dyDescent="0.2"/>
    <row r="14159" x14ac:dyDescent="0.2"/>
    <row r="14160" x14ac:dyDescent="0.2"/>
    <row r="14161" x14ac:dyDescent="0.2"/>
    <row r="14162" x14ac:dyDescent="0.2"/>
    <row r="14163" x14ac:dyDescent="0.2"/>
    <row r="14164" x14ac:dyDescent="0.2"/>
    <row r="14165" x14ac:dyDescent="0.2"/>
    <row r="14166" x14ac:dyDescent="0.2"/>
    <row r="14167" x14ac:dyDescent="0.2"/>
    <row r="14168" x14ac:dyDescent="0.2"/>
    <row r="14169" x14ac:dyDescent="0.2"/>
    <row r="14170" x14ac:dyDescent="0.2"/>
    <row r="14171" x14ac:dyDescent="0.2"/>
    <row r="14172" x14ac:dyDescent="0.2"/>
    <row r="14173" x14ac:dyDescent="0.2"/>
    <row r="14174" x14ac:dyDescent="0.2"/>
    <row r="14175" x14ac:dyDescent="0.2"/>
    <row r="14176" x14ac:dyDescent="0.2"/>
    <row r="14177" x14ac:dyDescent="0.2"/>
    <row r="14178" x14ac:dyDescent="0.2"/>
    <row r="14179" x14ac:dyDescent="0.2"/>
    <row r="14180" x14ac:dyDescent="0.2"/>
    <row r="14181" x14ac:dyDescent="0.2"/>
    <row r="14182" x14ac:dyDescent="0.2"/>
    <row r="14183" x14ac:dyDescent="0.2"/>
    <row r="14184" x14ac:dyDescent="0.2"/>
    <row r="14185" x14ac:dyDescent="0.2"/>
    <row r="14186" x14ac:dyDescent="0.2"/>
    <row r="14187" x14ac:dyDescent="0.2"/>
    <row r="14188" x14ac:dyDescent="0.2"/>
    <row r="14189" x14ac:dyDescent="0.2"/>
    <row r="14190" x14ac:dyDescent="0.2"/>
    <row r="14191" x14ac:dyDescent="0.2"/>
    <row r="14192" x14ac:dyDescent="0.2"/>
    <row r="14193" x14ac:dyDescent="0.2"/>
    <row r="14194" x14ac:dyDescent="0.2"/>
    <row r="14195" x14ac:dyDescent="0.2"/>
    <row r="14196" x14ac:dyDescent="0.2"/>
    <row r="14197" x14ac:dyDescent="0.2"/>
    <row r="14198" x14ac:dyDescent="0.2"/>
    <row r="14199" x14ac:dyDescent="0.2"/>
    <row r="14200" x14ac:dyDescent="0.2"/>
    <row r="14201" x14ac:dyDescent="0.2"/>
    <row r="14202" x14ac:dyDescent="0.2"/>
    <row r="14203" x14ac:dyDescent="0.2"/>
    <row r="14204" x14ac:dyDescent="0.2"/>
    <row r="14205" x14ac:dyDescent="0.2"/>
    <row r="14206" x14ac:dyDescent="0.2"/>
    <row r="14207" x14ac:dyDescent="0.2"/>
    <row r="14208" x14ac:dyDescent="0.2"/>
    <row r="14209" x14ac:dyDescent="0.2"/>
    <row r="14210" x14ac:dyDescent="0.2"/>
    <row r="14211" x14ac:dyDescent="0.2"/>
    <row r="14212" x14ac:dyDescent="0.2"/>
    <row r="14213" x14ac:dyDescent="0.2"/>
    <row r="14214" x14ac:dyDescent="0.2"/>
    <row r="14215" x14ac:dyDescent="0.2"/>
    <row r="14216" x14ac:dyDescent="0.2"/>
    <row r="14217" x14ac:dyDescent="0.2"/>
    <row r="14218" x14ac:dyDescent="0.2"/>
    <row r="14219" x14ac:dyDescent="0.2"/>
    <row r="14220" x14ac:dyDescent="0.2"/>
    <row r="14221" x14ac:dyDescent="0.2"/>
    <row r="14222" x14ac:dyDescent="0.2"/>
    <row r="14223" x14ac:dyDescent="0.2"/>
    <row r="14224" x14ac:dyDescent="0.2"/>
    <row r="14225" x14ac:dyDescent="0.2"/>
    <row r="14226" x14ac:dyDescent="0.2"/>
    <row r="14227" x14ac:dyDescent="0.2"/>
    <row r="14228" x14ac:dyDescent="0.2"/>
    <row r="14229" x14ac:dyDescent="0.2"/>
    <row r="14230" x14ac:dyDescent="0.2"/>
    <row r="14231" x14ac:dyDescent="0.2"/>
    <row r="14232" x14ac:dyDescent="0.2"/>
    <row r="14233" x14ac:dyDescent="0.2"/>
    <row r="14234" x14ac:dyDescent="0.2"/>
    <row r="14235" x14ac:dyDescent="0.2"/>
    <row r="14236" x14ac:dyDescent="0.2"/>
    <row r="14237" x14ac:dyDescent="0.2"/>
    <row r="14238" x14ac:dyDescent="0.2"/>
    <row r="14239" x14ac:dyDescent="0.2"/>
    <row r="14240" x14ac:dyDescent="0.2"/>
    <row r="14241" x14ac:dyDescent="0.2"/>
    <row r="14242" x14ac:dyDescent="0.2"/>
    <row r="14243" x14ac:dyDescent="0.2"/>
    <row r="14244" x14ac:dyDescent="0.2"/>
    <row r="14245" x14ac:dyDescent="0.2"/>
    <row r="14246" x14ac:dyDescent="0.2"/>
    <row r="14247" x14ac:dyDescent="0.2"/>
    <row r="14248" x14ac:dyDescent="0.2"/>
    <row r="14249" x14ac:dyDescent="0.2"/>
    <row r="14250" x14ac:dyDescent="0.2"/>
    <row r="14251" x14ac:dyDescent="0.2"/>
    <row r="14252" x14ac:dyDescent="0.2"/>
    <row r="14253" x14ac:dyDescent="0.2"/>
    <row r="14254" x14ac:dyDescent="0.2"/>
    <row r="14255" x14ac:dyDescent="0.2"/>
    <row r="14256" x14ac:dyDescent="0.2"/>
    <row r="14257" x14ac:dyDescent="0.2"/>
    <row r="14258" x14ac:dyDescent="0.2"/>
    <row r="14259" x14ac:dyDescent="0.2"/>
    <row r="14260" x14ac:dyDescent="0.2"/>
    <row r="14261" x14ac:dyDescent="0.2"/>
    <row r="14262" x14ac:dyDescent="0.2"/>
    <row r="14263" x14ac:dyDescent="0.2"/>
    <row r="14264" x14ac:dyDescent="0.2"/>
    <row r="14265" x14ac:dyDescent="0.2"/>
    <row r="14266" x14ac:dyDescent="0.2"/>
    <row r="14267" x14ac:dyDescent="0.2"/>
    <row r="14268" x14ac:dyDescent="0.2"/>
    <row r="14269" x14ac:dyDescent="0.2"/>
    <row r="14270" x14ac:dyDescent="0.2"/>
    <row r="14271" x14ac:dyDescent="0.2"/>
    <row r="14272" x14ac:dyDescent="0.2"/>
    <row r="14273" x14ac:dyDescent="0.2"/>
    <row r="14274" x14ac:dyDescent="0.2"/>
    <row r="14275" x14ac:dyDescent="0.2"/>
    <row r="14276" x14ac:dyDescent="0.2"/>
    <row r="14277" x14ac:dyDescent="0.2"/>
    <row r="14278" x14ac:dyDescent="0.2"/>
    <row r="14279" x14ac:dyDescent="0.2"/>
    <row r="14280" x14ac:dyDescent="0.2"/>
    <row r="14281" x14ac:dyDescent="0.2"/>
    <row r="14282" x14ac:dyDescent="0.2"/>
    <row r="14283" x14ac:dyDescent="0.2"/>
    <row r="14284" x14ac:dyDescent="0.2"/>
    <row r="14285" x14ac:dyDescent="0.2"/>
    <row r="14286" x14ac:dyDescent="0.2"/>
    <row r="14287" x14ac:dyDescent="0.2"/>
    <row r="14288" x14ac:dyDescent="0.2"/>
    <row r="14289" x14ac:dyDescent="0.2"/>
    <row r="14290" x14ac:dyDescent="0.2"/>
    <row r="14291" x14ac:dyDescent="0.2"/>
    <row r="14292" x14ac:dyDescent="0.2"/>
    <row r="14293" x14ac:dyDescent="0.2"/>
    <row r="14294" x14ac:dyDescent="0.2"/>
    <row r="14295" x14ac:dyDescent="0.2"/>
    <row r="14296" x14ac:dyDescent="0.2"/>
    <row r="14297" x14ac:dyDescent="0.2"/>
    <row r="14298" x14ac:dyDescent="0.2"/>
    <row r="14299" x14ac:dyDescent="0.2"/>
    <row r="14300" x14ac:dyDescent="0.2"/>
    <row r="14301" x14ac:dyDescent="0.2"/>
    <row r="14302" x14ac:dyDescent="0.2"/>
    <row r="14303" x14ac:dyDescent="0.2"/>
    <row r="14304" x14ac:dyDescent="0.2"/>
    <row r="14305" x14ac:dyDescent="0.2"/>
    <row r="14306" x14ac:dyDescent="0.2"/>
    <row r="14307" x14ac:dyDescent="0.2"/>
    <row r="14308" x14ac:dyDescent="0.2"/>
    <row r="14309" x14ac:dyDescent="0.2"/>
    <row r="14310" x14ac:dyDescent="0.2"/>
    <row r="14311" x14ac:dyDescent="0.2"/>
    <row r="14312" x14ac:dyDescent="0.2"/>
    <row r="14313" x14ac:dyDescent="0.2"/>
    <row r="14314" x14ac:dyDescent="0.2"/>
    <row r="14315" x14ac:dyDescent="0.2"/>
    <row r="14316" x14ac:dyDescent="0.2"/>
    <row r="14317" x14ac:dyDescent="0.2"/>
    <row r="14318" x14ac:dyDescent="0.2"/>
    <row r="14319" x14ac:dyDescent="0.2"/>
    <row r="14320" x14ac:dyDescent="0.2"/>
    <row r="14321" x14ac:dyDescent="0.2"/>
    <row r="14322" x14ac:dyDescent="0.2"/>
    <row r="14323" x14ac:dyDescent="0.2"/>
    <row r="14324" x14ac:dyDescent="0.2"/>
    <row r="14325" x14ac:dyDescent="0.2"/>
    <row r="14326" x14ac:dyDescent="0.2"/>
    <row r="14327" x14ac:dyDescent="0.2"/>
    <row r="14328" x14ac:dyDescent="0.2"/>
    <row r="14329" x14ac:dyDescent="0.2"/>
    <row r="14330" x14ac:dyDescent="0.2"/>
    <row r="14331" x14ac:dyDescent="0.2"/>
    <row r="14332" x14ac:dyDescent="0.2"/>
    <row r="14333" x14ac:dyDescent="0.2"/>
    <row r="14334" x14ac:dyDescent="0.2"/>
    <row r="14335" x14ac:dyDescent="0.2"/>
    <row r="14336" x14ac:dyDescent="0.2"/>
    <row r="14337" x14ac:dyDescent="0.2"/>
    <row r="14338" x14ac:dyDescent="0.2"/>
    <row r="14339" x14ac:dyDescent="0.2"/>
    <row r="14340" x14ac:dyDescent="0.2"/>
    <row r="14341" x14ac:dyDescent="0.2"/>
    <row r="14342" x14ac:dyDescent="0.2"/>
    <row r="14343" x14ac:dyDescent="0.2"/>
    <row r="14344" x14ac:dyDescent="0.2"/>
    <row r="14345" x14ac:dyDescent="0.2"/>
    <row r="14346" x14ac:dyDescent="0.2"/>
    <row r="14347" x14ac:dyDescent="0.2"/>
    <row r="14348" x14ac:dyDescent="0.2"/>
    <row r="14349" x14ac:dyDescent="0.2"/>
    <row r="14350" x14ac:dyDescent="0.2"/>
    <row r="14351" x14ac:dyDescent="0.2"/>
    <row r="14352" x14ac:dyDescent="0.2"/>
    <row r="14353" x14ac:dyDescent="0.2"/>
    <row r="14354" x14ac:dyDescent="0.2"/>
    <row r="14355" x14ac:dyDescent="0.2"/>
    <row r="14356" x14ac:dyDescent="0.2"/>
    <row r="14357" x14ac:dyDescent="0.2"/>
    <row r="14358" x14ac:dyDescent="0.2"/>
    <row r="14359" x14ac:dyDescent="0.2"/>
    <row r="14360" x14ac:dyDescent="0.2"/>
    <row r="14361" x14ac:dyDescent="0.2"/>
    <row r="14362" x14ac:dyDescent="0.2"/>
    <row r="14363" x14ac:dyDescent="0.2"/>
    <row r="14364" x14ac:dyDescent="0.2"/>
    <row r="14365" x14ac:dyDescent="0.2"/>
    <row r="14366" x14ac:dyDescent="0.2"/>
    <row r="14367" x14ac:dyDescent="0.2"/>
    <row r="14368" x14ac:dyDescent="0.2"/>
    <row r="14369" x14ac:dyDescent="0.2"/>
    <row r="14370" x14ac:dyDescent="0.2"/>
    <row r="14371" x14ac:dyDescent="0.2"/>
    <row r="14372" x14ac:dyDescent="0.2"/>
    <row r="14373" x14ac:dyDescent="0.2"/>
    <row r="14374" x14ac:dyDescent="0.2"/>
    <row r="14375" x14ac:dyDescent="0.2"/>
    <row r="14376" x14ac:dyDescent="0.2"/>
    <row r="14377" x14ac:dyDescent="0.2"/>
    <row r="14378" x14ac:dyDescent="0.2"/>
    <row r="14379" x14ac:dyDescent="0.2"/>
    <row r="14380" x14ac:dyDescent="0.2"/>
    <row r="14381" x14ac:dyDescent="0.2"/>
    <row r="14382" x14ac:dyDescent="0.2"/>
    <row r="14383" x14ac:dyDescent="0.2"/>
    <row r="14384" x14ac:dyDescent="0.2"/>
    <row r="14385" x14ac:dyDescent="0.2"/>
    <row r="14386" x14ac:dyDescent="0.2"/>
    <row r="14387" x14ac:dyDescent="0.2"/>
    <row r="14388" x14ac:dyDescent="0.2"/>
    <row r="14389" x14ac:dyDescent="0.2"/>
    <row r="14390" x14ac:dyDescent="0.2"/>
    <row r="14391" x14ac:dyDescent="0.2"/>
    <row r="14392" x14ac:dyDescent="0.2"/>
    <row r="14393" x14ac:dyDescent="0.2"/>
    <row r="14394" x14ac:dyDescent="0.2"/>
    <row r="14395" x14ac:dyDescent="0.2"/>
    <row r="14396" x14ac:dyDescent="0.2"/>
    <row r="14397" x14ac:dyDescent="0.2"/>
    <row r="14398" x14ac:dyDescent="0.2"/>
    <row r="14399" x14ac:dyDescent="0.2"/>
    <row r="14400" x14ac:dyDescent="0.2"/>
    <row r="14401" x14ac:dyDescent="0.2"/>
    <row r="14402" x14ac:dyDescent="0.2"/>
    <row r="14403" x14ac:dyDescent="0.2"/>
    <row r="14404" x14ac:dyDescent="0.2"/>
    <row r="14405" x14ac:dyDescent="0.2"/>
    <row r="14406" x14ac:dyDescent="0.2"/>
    <row r="14407" x14ac:dyDescent="0.2"/>
    <row r="14408" x14ac:dyDescent="0.2"/>
    <row r="14409" x14ac:dyDescent="0.2"/>
    <row r="14410" x14ac:dyDescent="0.2"/>
    <row r="14411" x14ac:dyDescent="0.2"/>
    <row r="14412" x14ac:dyDescent="0.2"/>
    <row r="14413" x14ac:dyDescent="0.2"/>
    <row r="14414" x14ac:dyDescent="0.2"/>
    <row r="14415" x14ac:dyDescent="0.2"/>
    <row r="14416" x14ac:dyDescent="0.2"/>
    <row r="14417" x14ac:dyDescent="0.2"/>
    <row r="14418" x14ac:dyDescent="0.2"/>
    <row r="14419" x14ac:dyDescent="0.2"/>
    <row r="14420" x14ac:dyDescent="0.2"/>
    <row r="14421" x14ac:dyDescent="0.2"/>
    <row r="14422" x14ac:dyDescent="0.2"/>
    <row r="14423" x14ac:dyDescent="0.2"/>
    <row r="14424" x14ac:dyDescent="0.2"/>
    <row r="14425" x14ac:dyDescent="0.2"/>
    <row r="14426" x14ac:dyDescent="0.2"/>
    <row r="14427" x14ac:dyDescent="0.2"/>
    <row r="14428" x14ac:dyDescent="0.2"/>
    <row r="14429" x14ac:dyDescent="0.2"/>
    <row r="14430" x14ac:dyDescent="0.2"/>
    <row r="14431" x14ac:dyDescent="0.2"/>
    <row r="14432" x14ac:dyDescent="0.2"/>
    <row r="14433" x14ac:dyDescent="0.2"/>
    <row r="14434" x14ac:dyDescent="0.2"/>
    <row r="14435" x14ac:dyDescent="0.2"/>
    <row r="14436" x14ac:dyDescent="0.2"/>
    <row r="14437" x14ac:dyDescent="0.2"/>
    <row r="14438" x14ac:dyDescent="0.2"/>
    <row r="14439" x14ac:dyDescent="0.2"/>
    <row r="14440" x14ac:dyDescent="0.2"/>
    <row r="14441" x14ac:dyDescent="0.2"/>
    <row r="14442" x14ac:dyDescent="0.2"/>
    <row r="14443" x14ac:dyDescent="0.2"/>
    <row r="14444" x14ac:dyDescent="0.2"/>
    <row r="14445" x14ac:dyDescent="0.2"/>
    <row r="14446" x14ac:dyDescent="0.2"/>
    <row r="14447" x14ac:dyDescent="0.2"/>
    <row r="14448" x14ac:dyDescent="0.2"/>
    <row r="14449" x14ac:dyDescent="0.2"/>
    <row r="14450" x14ac:dyDescent="0.2"/>
    <row r="14451" x14ac:dyDescent="0.2"/>
    <row r="14452" x14ac:dyDescent="0.2"/>
    <row r="14453" x14ac:dyDescent="0.2"/>
    <row r="14454" x14ac:dyDescent="0.2"/>
    <row r="14455" x14ac:dyDescent="0.2"/>
    <row r="14456" x14ac:dyDescent="0.2"/>
    <row r="14457" x14ac:dyDescent="0.2"/>
    <row r="14458" x14ac:dyDescent="0.2"/>
    <row r="14459" x14ac:dyDescent="0.2"/>
    <row r="14460" x14ac:dyDescent="0.2"/>
    <row r="14461" x14ac:dyDescent="0.2"/>
    <row r="14462" x14ac:dyDescent="0.2"/>
    <row r="14463" x14ac:dyDescent="0.2"/>
    <row r="14464" x14ac:dyDescent="0.2"/>
    <row r="14465" x14ac:dyDescent="0.2"/>
    <row r="14466" x14ac:dyDescent="0.2"/>
    <row r="14467" x14ac:dyDescent="0.2"/>
    <row r="14468" x14ac:dyDescent="0.2"/>
    <row r="14469" x14ac:dyDescent="0.2"/>
    <row r="14470" x14ac:dyDescent="0.2"/>
    <row r="14471" x14ac:dyDescent="0.2"/>
    <row r="14472" x14ac:dyDescent="0.2"/>
    <row r="14473" x14ac:dyDescent="0.2"/>
    <row r="14474" x14ac:dyDescent="0.2"/>
    <row r="14475" x14ac:dyDescent="0.2"/>
    <row r="14476" x14ac:dyDescent="0.2"/>
    <row r="14477" x14ac:dyDescent="0.2"/>
    <row r="14478" x14ac:dyDescent="0.2"/>
    <row r="14479" x14ac:dyDescent="0.2"/>
    <row r="14480" x14ac:dyDescent="0.2"/>
    <row r="14481" x14ac:dyDescent="0.2"/>
    <row r="14482" x14ac:dyDescent="0.2"/>
    <row r="14483" x14ac:dyDescent="0.2"/>
    <row r="14484" x14ac:dyDescent="0.2"/>
    <row r="14485" x14ac:dyDescent="0.2"/>
    <row r="14486" x14ac:dyDescent="0.2"/>
    <row r="14487" x14ac:dyDescent="0.2"/>
    <row r="14488" x14ac:dyDescent="0.2"/>
    <row r="14489" x14ac:dyDescent="0.2"/>
    <row r="14490" x14ac:dyDescent="0.2"/>
    <row r="14491" x14ac:dyDescent="0.2"/>
    <row r="14492" x14ac:dyDescent="0.2"/>
    <row r="14493" x14ac:dyDescent="0.2"/>
    <row r="14494" x14ac:dyDescent="0.2"/>
    <row r="14495" x14ac:dyDescent="0.2"/>
    <row r="14496" x14ac:dyDescent="0.2"/>
    <row r="14497" x14ac:dyDescent="0.2"/>
    <row r="14498" x14ac:dyDescent="0.2"/>
    <row r="14499" x14ac:dyDescent="0.2"/>
    <row r="14500" x14ac:dyDescent="0.2"/>
    <row r="14501" x14ac:dyDescent="0.2"/>
    <row r="14502" x14ac:dyDescent="0.2"/>
    <row r="14503" x14ac:dyDescent="0.2"/>
    <row r="14504" x14ac:dyDescent="0.2"/>
    <row r="14505" x14ac:dyDescent="0.2"/>
    <row r="14506" x14ac:dyDescent="0.2"/>
    <row r="14507" x14ac:dyDescent="0.2"/>
    <row r="14508" x14ac:dyDescent="0.2"/>
    <row r="14509" x14ac:dyDescent="0.2"/>
    <row r="14510" x14ac:dyDescent="0.2"/>
    <row r="14511" x14ac:dyDescent="0.2"/>
    <row r="14512" x14ac:dyDescent="0.2"/>
    <row r="14513" x14ac:dyDescent="0.2"/>
    <row r="14514" x14ac:dyDescent="0.2"/>
    <row r="14515" x14ac:dyDescent="0.2"/>
    <row r="14516" x14ac:dyDescent="0.2"/>
    <row r="14517" x14ac:dyDescent="0.2"/>
    <row r="14518" x14ac:dyDescent="0.2"/>
    <row r="14519" x14ac:dyDescent="0.2"/>
    <row r="14520" x14ac:dyDescent="0.2"/>
    <row r="14521" x14ac:dyDescent="0.2"/>
    <row r="14522" x14ac:dyDescent="0.2"/>
    <row r="14523" x14ac:dyDescent="0.2"/>
    <row r="14524" x14ac:dyDescent="0.2"/>
    <row r="14525" x14ac:dyDescent="0.2"/>
    <row r="14526" x14ac:dyDescent="0.2"/>
    <row r="14527" x14ac:dyDescent="0.2"/>
    <row r="14528" x14ac:dyDescent="0.2"/>
    <row r="14529" x14ac:dyDescent="0.2"/>
    <row r="14530" x14ac:dyDescent="0.2"/>
    <row r="14531" x14ac:dyDescent="0.2"/>
    <row r="14532" x14ac:dyDescent="0.2"/>
    <row r="14533" x14ac:dyDescent="0.2"/>
    <row r="14534" x14ac:dyDescent="0.2"/>
    <row r="14535" x14ac:dyDescent="0.2"/>
    <row r="14536" x14ac:dyDescent="0.2"/>
    <row r="14537" x14ac:dyDescent="0.2"/>
    <row r="14538" x14ac:dyDescent="0.2"/>
    <row r="14539" x14ac:dyDescent="0.2"/>
    <row r="14540" x14ac:dyDescent="0.2"/>
    <row r="14541" x14ac:dyDescent="0.2"/>
    <row r="14542" x14ac:dyDescent="0.2"/>
    <row r="14543" x14ac:dyDescent="0.2"/>
    <row r="14544" x14ac:dyDescent="0.2"/>
    <row r="14545" x14ac:dyDescent="0.2"/>
    <row r="14546" x14ac:dyDescent="0.2"/>
    <row r="14547" x14ac:dyDescent="0.2"/>
    <row r="14548" x14ac:dyDescent="0.2"/>
    <row r="14549" x14ac:dyDescent="0.2"/>
    <row r="14550" x14ac:dyDescent="0.2"/>
    <row r="14551" x14ac:dyDescent="0.2"/>
    <row r="14552" x14ac:dyDescent="0.2"/>
    <row r="14553" x14ac:dyDescent="0.2"/>
    <row r="14554" x14ac:dyDescent="0.2"/>
    <row r="14555" x14ac:dyDescent="0.2"/>
    <row r="14556" x14ac:dyDescent="0.2"/>
    <row r="14557" x14ac:dyDescent="0.2"/>
    <row r="14558" x14ac:dyDescent="0.2"/>
    <row r="14559" x14ac:dyDescent="0.2"/>
    <row r="14560" x14ac:dyDescent="0.2"/>
    <row r="14561" x14ac:dyDescent="0.2"/>
    <row r="14562" x14ac:dyDescent="0.2"/>
    <row r="14563" x14ac:dyDescent="0.2"/>
    <row r="14564" x14ac:dyDescent="0.2"/>
    <row r="14565" x14ac:dyDescent="0.2"/>
    <row r="14566" x14ac:dyDescent="0.2"/>
    <row r="14567" x14ac:dyDescent="0.2"/>
    <row r="14568" x14ac:dyDescent="0.2"/>
    <row r="14569" x14ac:dyDescent="0.2"/>
    <row r="14570" x14ac:dyDescent="0.2"/>
    <row r="14571" x14ac:dyDescent="0.2"/>
    <row r="14572" x14ac:dyDescent="0.2"/>
    <row r="14573" x14ac:dyDescent="0.2"/>
    <row r="14574" x14ac:dyDescent="0.2"/>
    <row r="14575" x14ac:dyDescent="0.2"/>
    <row r="14576" x14ac:dyDescent="0.2"/>
    <row r="14577" x14ac:dyDescent="0.2"/>
    <row r="14578" x14ac:dyDescent="0.2"/>
    <row r="14579" x14ac:dyDescent="0.2"/>
    <row r="14580" x14ac:dyDescent="0.2"/>
    <row r="14581" x14ac:dyDescent="0.2"/>
    <row r="14582" x14ac:dyDescent="0.2"/>
    <row r="14583" x14ac:dyDescent="0.2"/>
    <row r="14584" x14ac:dyDescent="0.2"/>
    <row r="14585" x14ac:dyDescent="0.2"/>
    <row r="14586" x14ac:dyDescent="0.2"/>
    <row r="14587" x14ac:dyDescent="0.2"/>
    <row r="14588" x14ac:dyDescent="0.2"/>
    <row r="14589" x14ac:dyDescent="0.2"/>
    <row r="14590" x14ac:dyDescent="0.2"/>
    <row r="14591" x14ac:dyDescent="0.2"/>
    <row r="14592" x14ac:dyDescent="0.2"/>
    <row r="14593" x14ac:dyDescent="0.2"/>
    <row r="14594" x14ac:dyDescent="0.2"/>
    <row r="14595" x14ac:dyDescent="0.2"/>
    <row r="14596" x14ac:dyDescent="0.2"/>
    <row r="14597" x14ac:dyDescent="0.2"/>
    <row r="14598" x14ac:dyDescent="0.2"/>
    <row r="14599" x14ac:dyDescent="0.2"/>
    <row r="14600" x14ac:dyDescent="0.2"/>
    <row r="14601" x14ac:dyDescent="0.2"/>
    <row r="14602" x14ac:dyDescent="0.2"/>
    <row r="14603" x14ac:dyDescent="0.2"/>
    <row r="14604" x14ac:dyDescent="0.2"/>
    <row r="14605" x14ac:dyDescent="0.2"/>
    <row r="14606" x14ac:dyDescent="0.2"/>
    <row r="14607" x14ac:dyDescent="0.2"/>
    <row r="14608" x14ac:dyDescent="0.2"/>
    <row r="14609" x14ac:dyDescent="0.2"/>
    <row r="14610" x14ac:dyDescent="0.2"/>
    <row r="14611" x14ac:dyDescent="0.2"/>
    <row r="14612" x14ac:dyDescent="0.2"/>
    <row r="14613" x14ac:dyDescent="0.2"/>
    <row r="14614" x14ac:dyDescent="0.2"/>
    <row r="14615" x14ac:dyDescent="0.2"/>
    <row r="14616" x14ac:dyDescent="0.2"/>
    <row r="14617" x14ac:dyDescent="0.2"/>
    <row r="14618" x14ac:dyDescent="0.2"/>
    <row r="14619" x14ac:dyDescent="0.2"/>
    <row r="14620" x14ac:dyDescent="0.2"/>
    <row r="14621" x14ac:dyDescent="0.2"/>
    <row r="14622" x14ac:dyDescent="0.2"/>
    <row r="14623" x14ac:dyDescent="0.2"/>
    <row r="14624" x14ac:dyDescent="0.2"/>
    <row r="14625" x14ac:dyDescent="0.2"/>
    <row r="14626" x14ac:dyDescent="0.2"/>
    <row r="14627" x14ac:dyDescent="0.2"/>
    <row r="14628" x14ac:dyDescent="0.2"/>
    <row r="14629" x14ac:dyDescent="0.2"/>
    <row r="14630" x14ac:dyDescent="0.2"/>
    <row r="14631" x14ac:dyDescent="0.2"/>
    <row r="14632" x14ac:dyDescent="0.2"/>
    <row r="14633" x14ac:dyDescent="0.2"/>
    <row r="14634" x14ac:dyDescent="0.2"/>
    <row r="14635" x14ac:dyDescent="0.2"/>
    <row r="14636" x14ac:dyDescent="0.2"/>
    <row r="14637" x14ac:dyDescent="0.2"/>
    <row r="14638" x14ac:dyDescent="0.2"/>
    <row r="14639" x14ac:dyDescent="0.2"/>
    <row r="14640" x14ac:dyDescent="0.2"/>
    <row r="14641" x14ac:dyDescent="0.2"/>
    <row r="14642" x14ac:dyDescent="0.2"/>
    <row r="14643" x14ac:dyDescent="0.2"/>
    <row r="14644" x14ac:dyDescent="0.2"/>
    <row r="14645" x14ac:dyDescent="0.2"/>
    <row r="14646" x14ac:dyDescent="0.2"/>
    <row r="14647" x14ac:dyDescent="0.2"/>
    <row r="14648" x14ac:dyDescent="0.2"/>
    <row r="14649" x14ac:dyDescent="0.2"/>
    <row r="14650" x14ac:dyDescent="0.2"/>
    <row r="14651" x14ac:dyDescent="0.2"/>
    <row r="14652" x14ac:dyDescent="0.2"/>
    <row r="14653" x14ac:dyDescent="0.2"/>
    <row r="14654" x14ac:dyDescent="0.2"/>
    <row r="14655" x14ac:dyDescent="0.2"/>
    <row r="14656" x14ac:dyDescent="0.2"/>
    <row r="14657" x14ac:dyDescent="0.2"/>
    <row r="14658" x14ac:dyDescent="0.2"/>
    <row r="14659" x14ac:dyDescent="0.2"/>
    <row r="14660" x14ac:dyDescent="0.2"/>
    <row r="14661" x14ac:dyDescent="0.2"/>
    <row r="14662" x14ac:dyDescent="0.2"/>
    <row r="14663" x14ac:dyDescent="0.2"/>
    <row r="14664" x14ac:dyDescent="0.2"/>
    <row r="14665" x14ac:dyDescent="0.2"/>
    <row r="14666" x14ac:dyDescent="0.2"/>
    <row r="14667" x14ac:dyDescent="0.2"/>
    <row r="14668" x14ac:dyDescent="0.2"/>
    <row r="14669" x14ac:dyDescent="0.2"/>
    <row r="14670" x14ac:dyDescent="0.2"/>
    <row r="14671" x14ac:dyDescent="0.2"/>
    <row r="14672" x14ac:dyDescent="0.2"/>
    <row r="14673" x14ac:dyDescent="0.2"/>
    <row r="14674" x14ac:dyDescent="0.2"/>
    <row r="14675" x14ac:dyDescent="0.2"/>
    <row r="14676" x14ac:dyDescent="0.2"/>
    <row r="14677" x14ac:dyDescent="0.2"/>
    <row r="14678" x14ac:dyDescent="0.2"/>
    <row r="14679" x14ac:dyDescent="0.2"/>
    <row r="14680" x14ac:dyDescent="0.2"/>
    <row r="14681" x14ac:dyDescent="0.2"/>
    <row r="14682" x14ac:dyDescent="0.2"/>
    <row r="14683" x14ac:dyDescent="0.2"/>
    <row r="14684" x14ac:dyDescent="0.2"/>
    <row r="14685" x14ac:dyDescent="0.2"/>
    <row r="14686" x14ac:dyDescent="0.2"/>
    <row r="14687" x14ac:dyDescent="0.2"/>
    <row r="14688" x14ac:dyDescent="0.2"/>
    <row r="14689" x14ac:dyDescent="0.2"/>
    <row r="14690" x14ac:dyDescent="0.2"/>
    <row r="14691" x14ac:dyDescent="0.2"/>
    <row r="14692" x14ac:dyDescent="0.2"/>
    <row r="14693" x14ac:dyDescent="0.2"/>
    <row r="14694" x14ac:dyDescent="0.2"/>
    <row r="14695" x14ac:dyDescent="0.2"/>
    <row r="14696" x14ac:dyDescent="0.2"/>
    <row r="14697" x14ac:dyDescent="0.2"/>
    <row r="14698" x14ac:dyDescent="0.2"/>
    <row r="14699" x14ac:dyDescent="0.2"/>
    <row r="14700" x14ac:dyDescent="0.2"/>
    <row r="14701" x14ac:dyDescent="0.2"/>
    <row r="14702" x14ac:dyDescent="0.2"/>
    <row r="14703" x14ac:dyDescent="0.2"/>
    <row r="14704" x14ac:dyDescent="0.2"/>
    <row r="14705" x14ac:dyDescent="0.2"/>
    <row r="14706" x14ac:dyDescent="0.2"/>
    <row r="14707" x14ac:dyDescent="0.2"/>
    <row r="14708" x14ac:dyDescent="0.2"/>
    <row r="14709" x14ac:dyDescent="0.2"/>
    <row r="14710" x14ac:dyDescent="0.2"/>
    <row r="14711" x14ac:dyDescent="0.2"/>
    <row r="14712" x14ac:dyDescent="0.2"/>
    <row r="14713" x14ac:dyDescent="0.2"/>
    <row r="14714" x14ac:dyDescent="0.2"/>
    <row r="14715" x14ac:dyDescent="0.2"/>
    <row r="14716" x14ac:dyDescent="0.2"/>
    <row r="14717" x14ac:dyDescent="0.2"/>
    <row r="14718" x14ac:dyDescent="0.2"/>
    <row r="14719" x14ac:dyDescent="0.2"/>
    <row r="14720" x14ac:dyDescent="0.2"/>
    <row r="14721" x14ac:dyDescent="0.2"/>
    <row r="14722" x14ac:dyDescent="0.2"/>
    <row r="14723" x14ac:dyDescent="0.2"/>
    <row r="14724" x14ac:dyDescent="0.2"/>
    <row r="14725" x14ac:dyDescent="0.2"/>
    <row r="14726" x14ac:dyDescent="0.2"/>
    <row r="14727" x14ac:dyDescent="0.2"/>
    <row r="14728" x14ac:dyDescent="0.2"/>
    <row r="14729" x14ac:dyDescent="0.2"/>
    <row r="14730" x14ac:dyDescent="0.2"/>
    <row r="14731" x14ac:dyDescent="0.2"/>
    <row r="14732" x14ac:dyDescent="0.2"/>
    <row r="14733" x14ac:dyDescent="0.2"/>
    <row r="14734" x14ac:dyDescent="0.2"/>
    <row r="14735" x14ac:dyDescent="0.2"/>
    <row r="14736" x14ac:dyDescent="0.2"/>
    <row r="14737" x14ac:dyDescent="0.2"/>
    <row r="14738" x14ac:dyDescent="0.2"/>
    <row r="14739" x14ac:dyDescent="0.2"/>
    <row r="14740" x14ac:dyDescent="0.2"/>
    <row r="14741" x14ac:dyDescent="0.2"/>
    <row r="14742" x14ac:dyDescent="0.2"/>
    <row r="14743" x14ac:dyDescent="0.2"/>
    <row r="14744" x14ac:dyDescent="0.2"/>
    <row r="14745" x14ac:dyDescent="0.2"/>
    <row r="14746" x14ac:dyDescent="0.2"/>
    <row r="14747" x14ac:dyDescent="0.2"/>
    <row r="14748" x14ac:dyDescent="0.2"/>
    <row r="14749" x14ac:dyDescent="0.2"/>
    <row r="14750" x14ac:dyDescent="0.2"/>
    <row r="14751" x14ac:dyDescent="0.2"/>
    <row r="14752" x14ac:dyDescent="0.2"/>
    <row r="14753" x14ac:dyDescent="0.2"/>
    <row r="14754" x14ac:dyDescent="0.2"/>
    <row r="14755" x14ac:dyDescent="0.2"/>
    <row r="14756" x14ac:dyDescent="0.2"/>
    <row r="14757" x14ac:dyDescent="0.2"/>
    <row r="14758" x14ac:dyDescent="0.2"/>
    <row r="14759" x14ac:dyDescent="0.2"/>
    <row r="14760" x14ac:dyDescent="0.2"/>
    <row r="14761" x14ac:dyDescent="0.2"/>
    <row r="14762" x14ac:dyDescent="0.2"/>
    <row r="14763" x14ac:dyDescent="0.2"/>
    <row r="14764" x14ac:dyDescent="0.2"/>
    <row r="14765" x14ac:dyDescent="0.2"/>
    <row r="14766" x14ac:dyDescent="0.2"/>
    <row r="14767" x14ac:dyDescent="0.2"/>
    <row r="14768" x14ac:dyDescent="0.2"/>
    <row r="14769" x14ac:dyDescent="0.2"/>
    <row r="14770" x14ac:dyDescent="0.2"/>
    <row r="14771" x14ac:dyDescent="0.2"/>
    <row r="14772" x14ac:dyDescent="0.2"/>
    <row r="14773" x14ac:dyDescent="0.2"/>
    <row r="14774" x14ac:dyDescent="0.2"/>
    <row r="14775" x14ac:dyDescent="0.2"/>
    <row r="14776" x14ac:dyDescent="0.2"/>
    <row r="14777" x14ac:dyDescent="0.2"/>
    <row r="14778" x14ac:dyDescent="0.2"/>
    <row r="14779" x14ac:dyDescent="0.2"/>
    <row r="14780" x14ac:dyDescent="0.2"/>
    <row r="14781" x14ac:dyDescent="0.2"/>
    <row r="14782" x14ac:dyDescent="0.2"/>
    <row r="14783" x14ac:dyDescent="0.2"/>
    <row r="14784" x14ac:dyDescent="0.2"/>
    <row r="14785" x14ac:dyDescent="0.2"/>
    <row r="14786" x14ac:dyDescent="0.2"/>
    <row r="14787" x14ac:dyDescent="0.2"/>
    <row r="14788" x14ac:dyDescent="0.2"/>
    <row r="14789" x14ac:dyDescent="0.2"/>
    <row r="14790" x14ac:dyDescent="0.2"/>
    <row r="14791" x14ac:dyDescent="0.2"/>
    <row r="14792" x14ac:dyDescent="0.2"/>
    <row r="14793" x14ac:dyDescent="0.2"/>
    <row r="14794" x14ac:dyDescent="0.2"/>
    <row r="14795" x14ac:dyDescent="0.2"/>
    <row r="14796" x14ac:dyDescent="0.2"/>
    <row r="14797" x14ac:dyDescent="0.2"/>
    <row r="14798" x14ac:dyDescent="0.2"/>
    <row r="14799" x14ac:dyDescent="0.2"/>
    <row r="14800" x14ac:dyDescent="0.2"/>
    <row r="14801" x14ac:dyDescent="0.2"/>
    <row r="14802" x14ac:dyDescent="0.2"/>
    <row r="14803" x14ac:dyDescent="0.2"/>
    <row r="14804" x14ac:dyDescent="0.2"/>
    <row r="14805" x14ac:dyDescent="0.2"/>
    <row r="14806" x14ac:dyDescent="0.2"/>
    <row r="14807" x14ac:dyDescent="0.2"/>
    <row r="14808" x14ac:dyDescent="0.2"/>
    <row r="14809" x14ac:dyDescent="0.2"/>
    <row r="14810" x14ac:dyDescent="0.2"/>
    <row r="14811" x14ac:dyDescent="0.2"/>
    <row r="14812" x14ac:dyDescent="0.2"/>
    <row r="14813" x14ac:dyDescent="0.2"/>
    <row r="14814" x14ac:dyDescent="0.2"/>
    <row r="14815" x14ac:dyDescent="0.2"/>
    <row r="14816" x14ac:dyDescent="0.2"/>
    <row r="14817" x14ac:dyDescent="0.2"/>
    <row r="14818" x14ac:dyDescent="0.2"/>
    <row r="14819" x14ac:dyDescent="0.2"/>
    <row r="14820" x14ac:dyDescent="0.2"/>
    <row r="14821" x14ac:dyDescent="0.2"/>
    <row r="14822" x14ac:dyDescent="0.2"/>
    <row r="14823" x14ac:dyDescent="0.2"/>
    <row r="14824" x14ac:dyDescent="0.2"/>
    <row r="14825" x14ac:dyDescent="0.2"/>
    <row r="14826" x14ac:dyDescent="0.2"/>
    <row r="14827" x14ac:dyDescent="0.2"/>
    <row r="14828" x14ac:dyDescent="0.2"/>
    <row r="14829" x14ac:dyDescent="0.2"/>
    <row r="14830" x14ac:dyDescent="0.2"/>
    <row r="14831" x14ac:dyDescent="0.2"/>
    <row r="14832" x14ac:dyDescent="0.2"/>
    <row r="14833" x14ac:dyDescent="0.2"/>
    <row r="14834" x14ac:dyDescent="0.2"/>
    <row r="14835" x14ac:dyDescent="0.2"/>
    <row r="14836" x14ac:dyDescent="0.2"/>
    <row r="14837" x14ac:dyDescent="0.2"/>
    <row r="14838" x14ac:dyDescent="0.2"/>
    <row r="14839" x14ac:dyDescent="0.2"/>
    <row r="14840" x14ac:dyDescent="0.2"/>
    <row r="14841" x14ac:dyDescent="0.2"/>
    <row r="14842" x14ac:dyDescent="0.2"/>
    <row r="14843" x14ac:dyDescent="0.2"/>
    <row r="14844" x14ac:dyDescent="0.2"/>
    <row r="14845" x14ac:dyDescent="0.2"/>
    <row r="14846" x14ac:dyDescent="0.2"/>
    <row r="14847" x14ac:dyDescent="0.2"/>
    <row r="14848" x14ac:dyDescent="0.2"/>
    <row r="14849" x14ac:dyDescent="0.2"/>
    <row r="14850" x14ac:dyDescent="0.2"/>
    <row r="14851" x14ac:dyDescent="0.2"/>
    <row r="14852" x14ac:dyDescent="0.2"/>
    <row r="14853" x14ac:dyDescent="0.2"/>
    <row r="14854" x14ac:dyDescent="0.2"/>
    <row r="14855" x14ac:dyDescent="0.2"/>
    <row r="14856" x14ac:dyDescent="0.2"/>
    <row r="14857" x14ac:dyDescent="0.2"/>
    <row r="14858" x14ac:dyDescent="0.2"/>
    <row r="14859" x14ac:dyDescent="0.2"/>
    <row r="14860" x14ac:dyDescent="0.2"/>
    <row r="14861" x14ac:dyDescent="0.2"/>
    <row r="14862" x14ac:dyDescent="0.2"/>
    <row r="14863" x14ac:dyDescent="0.2"/>
    <row r="14864" x14ac:dyDescent="0.2"/>
    <row r="14865" x14ac:dyDescent="0.2"/>
    <row r="14866" x14ac:dyDescent="0.2"/>
    <row r="14867" x14ac:dyDescent="0.2"/>
    <row r="14868" x14ac:dyDescent="0.2"/>
    <row r="14869" x14ac:dyDescent="0.2"/>
    <row r="14870" x14ac:dyDescent="0.2"/>
    <row r="14871" x14ac:dyDescent="0.2"/>
    <row r="14872" x14ac:dyDescent="0.2"/>
    <row r="14873" x14ac:dyDescent="0.2"/>
    <row r="14874" x14ac:dyDescent="0.2"/>
    <row r="14875" x14ac:dyDescent="0.2"/>
    <row r="14876" x14ac:dyDescent="0.2"/>
    <row r="14877" x14ac:dyDescent="0.2"/>
    <row r="14878" x14ac:dyDescent="0.2"/>
    <row r="14879" x14ac:dyDescent="0.2"/>
    <row r="14880" x14ac:dyDescent="0.2"/>
    <row r="14881" x14ac:dyDescent="0.2"/>
    <row r="14882" x14ac:dyDescent="0.2"/>
    <row r="14883" x14ac:dyDescent="0.2"/>
    <row r="14884" x14ac:dyDescent="0.2"/>
    <row r="14885" x14ac:dyDescent="0.2"/>
    <row r="14886" x14ac:dyDescent="0.2"/>
    <row r="14887" x14ac:dyDescent="0.2"/>
    <row r="14888" x14ac:dyDescent="0.2"/>
    <row r="14889" x14ac:dyDescent="0.2"/>
    <row r="14890" x14ac:dyDescent="0.2"/>
    <row r="14891" x14ac:dyDescent="0.2"/>
    <row r="14892" x14ac:dyDescent="0.2"/>
    <row r="14893" x14ac:dyDescent="0.2"/>
    <row r="14894" x14ac:dyDescent="0.2"/>
    <row r="14895" x14ac:dyDescent="0.2"/>
    <row r="14896" x14ac:dyDescent="0.2"/>
    <row r="14897" x14ac:dyDescent="0.2"/>
    <row r="14898" x14ac:dyDescent="0.2"/>
    <row r="14899" x14ac:dyDescent="0.2"/>
    <row r="14900" x14ac:dyDescent="0.2"/>
    <row r="14901" x14ac:dyDescent="0.2"/>
    <row r="14902" x14ac:dyDescent="0.2"/>
    <row r="14903" x14ac:dyDescent="0.2"/>
    <row r="14904" x14ac:dyDescent="0.2"/>
    <row r="14905" x14ac:dyDescent="0.2"/>
    <row r="14906" x14ac:dyDescent="0.2"/>
    <row r="14907" x14ac:dyDescent="0.2"/>
    <row r="14908" x14ac:dyDescent="0.2"/>
    <row r="14909" x14ac:dyDescent="0.2"/>
    <row r="14910" x14ac:dyDescent="0.2"/>
    <row r="14911" x14ac:dyDescent="0.2"/>
    <row r="14912" x14ac:dyDescent="0.2"/>
    <row r="14913" x14ac:dyDescent="0.2"/>
    <row r="14914" x14ac:dyDescent="0.2"/>
    <row r="14915" x14ac:dyDescent="0.2"/>
    <row r="14916" x14ac:dyDescent="0.2"/>
    <row r="14917" x14ac:dyDescent="0.2"/>
    <row r="14918" x14ac:dyDescent="0.2"/>
    <row r="14919" x14ac:dyDescent="0.2"/>
    <row r="14920" x14ac:dyDescent="0.2"/>
    <row r="14921" x14ac:dyDescent="0.2"/>
    <row r="14922" x14ac:dyDescent="0.2"/>
    <row r="14923" x14ac:dyDescent="0.2"/>
    <row r="14924" x14ac:dyDescent="0.2"/>
    <row r="14925" x14ac:dyDescent="0.2"/>
    <row r="14926" x14ac:dyDescent="0.2"/>
    <row r="14927" x14ac:dyDescent="0.2"/>
    <row r="14928" x14ac:dyDescent="0.2"/>
    <row r="14929" x14ac:dyDescent="0.2"/>
    <row r="14930" x14ac:dyDescent="0.2"/>
    <row r="14931" x14ac:dyDescent="0.2"/>
    <row r="14932" x14ac:dyDescent="0.2"/>
    <row r="14933" x14ac:dyDescent="0.2"/>
    <row r="14934" x14ac:dyDescent="0.2"/>
    <row r="14935" x14ac:dyDescent="0.2"/>
    <row r="14936" x14ac:dyDescent="0.2"/>
    <row r="14937" x14ac:dyDescent="0.2"/>
    <row r="14938" x14ac:dyDescent="0.2"/>
    <row r="14939" x14ac:dyDescent="0.2"/>
    <row r="14940" x14ac:dyDescent="0.2"/>
    <row r="14941" x14ac:dyDescent="0.2"/>
    <row r="14942" x14ac:dyDescent="0.2"/>
    <row r="14943" x14ac:dyDescent="0.2"/>
    <row r="14944" x14ac:dyDescent="0.2"/>
    <row r="14945" x14ac:dyDescent="0.2"/>
    <row r="14946" x14ac:dyDescent="0.2"/>
    <row r="14947" x14ac:dyDescent="0.2"/>
    <row r="14948" x14ac:dyDescent="0.2"/>
    <row r="14949" x14ac:dyDescent="0.2"/>
    <row r="14950" x14ac:dyDescent="0.2"/>
    <row r="14951" x14ac:dyDescent="0.2"/>
    <row r="14952" x14ac:dyDescent="0.2"/>
    <row r="14953" x14ac:dyDescent="0.2"/>
    <row r="14954" x14ac:dyDescent="0.2"/>
    <row r="14955" x14ac:dyDescent="0.2"/>
    <row r="14956" x14ac:dyDescent="0.2"/>
    <row r="14957" x14ac:dyDescent="0.2"/>
    <row r="14958" x14ac:dyDescent="0.2"/>
    <row r="14959" x14ac:dyDescent="0.2"/>
    <row r="14960" x14ac:dyDescent="0.2"/>
    <row r="14961" x14ac:dyDescent="0.2"/>
    <row r="14962" x14ac:dyDescent="0.2"/>
    <row r="14963" x14ac:dyDescent="0.2"/>
    <row r="14964" x14ac:dyDescent="0.2"/>
    <row r="14965" x14ac:dyDescent="0.2"/>
    <row r="14966" x14ac:dyDescent="0.2"/>
    <row r="14967" x14ac:dyDescent="0.2"/>
    <row r="14968" x14ac:dyDescent="0.2"/>
    <row r="14969" x14ac:dyDescent="0.2"/>
    <row r="14970" x14ac:dyDescent="0.2"/>
    <row r="14971" x14ac:dyDescent="0.2"/>
    <row r="14972" x14ac:dyDescent="0.2"/>
    <row r="14973" x14ac:dyDescent="0.2"/>
    <row r="14974" x14ac:dyDescent="0.2"/>
    <row r="14975" x14ac:dyDescent="0.2"/>
    <row r="14976" x14ac:dyDescent="0.2"/>
    <row r="14977" x14ac:dyDescent="0.2"/>
    <row r="14978" x14ac:dyDescent="0.2"/>
    <row r="14979" x14ac:dyDescent="0.2"/>
    <row r="14980" x14ac:dyDescent="0.2"/>
    <row r="14981" x14ac:dyDescent="0.2"/>
    <row r="14982" x14ac:dyDescent="0.2"/>
    <row r="14983" x14ac:dyDescent="0.2"/>
    <row r="14984" x14ac:dyDescent="0.2"/>
    <row r="14985" x14ac:dyDescent="0.2"/>
    <row r="14986" x14ac:dyDescent="0.2"/>
    <row r="14987" x14ac:dyDescent="0.2"/>
    <row r="14988" x14ac:dyDescent="0.2"/>
    <row r="14989" x14ac:dyDescent="0.2"/>
    <row r="14990" x14ac:dyDescent="0.2"/>
    <row r="14991" x14ac:dyDescent="0.2"/>
    <row r="14992" x14ac:dyDescent="0.2"/>
    <row r="14993" x14ac:dyDescent="0.2"/>
    <row r="14994" x14ac:dyDescent="0.2"/>
    <row r="14995" x14ac:dyDescent="0.2"/>
    <row r="14996" x14ac:dyDescent="0.2"/>
    <row r="14997" x14ac:dyDescent="0.2"/>
    <row r="14998" x14ac:dyDescent="0.2"/>
    <row r="14999" x14ac:dyDescent="0.2"/>
    <row r="15000" x14ac:dyDescent="0.2"/>
    <row r="15001" x14ac:dyDescent="0.2"/>
    <row r="15002" x14ac:dyDescent="0.2"/>
    <row r="15003" x14ac:dyDescent="0.2"/>
    <row r="15004" x14ac:dyDescent="0.2"/>
    <row r="15005" x14ac:dyDescent="0.2"/>
    <row r="15006" x14ac:dyDescent="0.2"/>
    <row r="15007" x14ac:dyDescent="0.2"/>
    <row r="15008" x14ac:dyDescent="0.2"/>
    <row r="15009" x14ac:dyDescent="0.2"/>
    <row r="15010" x14ac:dyDescent="0.2"/>
    <row r="15011" x14ac:dyDescent="0.2"/>
    <row r="15012" x14ac:dyDescent="0.2"/>
    <row r="15013" x14ac:dyDescent="0.2"/>
    <row r="15014" x14ac:dyDescent="0.2"/>
    <row r="15015" x14ac:dyDescent="0.2"/>
    <row r="15016" x14ac:dyDescent="0.2"/>
    <row r="15017" x14ac:dyDescent="0.2"/>
    <row r="15018" x14ac:dyDescent="0.2"/>
    <row r="15019" x14ac:dyDescent="0.2"/>
    <row r="15020" x14ac:dyDescent="0.2"/>
    <row r="15021" x14ac:dyDescent="0.2"/>
    <row r="15022" x14ac:dyDescent="0.2"/>
    <row r="15023" x14ac:dyDescent="0.2"/>
    <row r="15024" x14ac:dyDescent="0.2"/>
    <row r="15025" x14ac:dyDescent="0.2"/>
    <row r="15026" x14ac:dyDescent="0.2"/>
    <row r="15027" x14ac:dyDescent="0.2"/>
    <row r="15028" x14ac:dyDescent="0.2"/>
    <row r="15029" x14ac:dyDescent="0.2"/>
    <row r="15030" x14ac:dyDescent="0.2"/>
    <row r="15031" x14ac:dyDescent="0.2"/>
    <row r="15032" x14ac:dyDescent="0.2"/>
    <row r="15033" x14ac:dyDescent="0.2"/>
    <row r="15034" x14ac:dyDescent="0.2"/>
    <row r="15035" x14ac:dyDescent="0.2"/>
    <row r="15036" x14ac:dyDescent="0.2"/>
    <row r="15037" x14ac:dyDescent="0.2"/>
    <row r="15038" x14ac:dyDescent="0.2"/>
    <row r="15039" x14ac:dyDescent="0.2"/>
    <row r="15040" x14ac:dyDescent="0.2"/>
    <row r="15041" x14ac:dyDescent="0.2"/>
    <row r="15042" x14ac:dyDescent="0.2"/>
    <row r="15043" x14ac:dyDescent="0.2"/>
    <row r="15044" x14ac:dyDescent="0.2"/>
    <row r="15045" x14ac:dyDescent="0.2"/>
    <row r="15046" x14ac:dyDescent="0.2"/>
    <row r="15047" x14ac:dyDescent="0.2"/>
    <row r="15048" x14ac:dyDescent="0.2"/>
    <row r="15049" x14ac:dyDescent="0.2"/>
    <row r="15050" x14ac:dyDescent="0.2"/>
    <row r="15051" x14ac:dyDescent="0.2"/>
    <row r="15052" x14ac:dyDescent="0.2"/>
    <row r="15053" x14ac:dyDescent="0.2"/>
    <row r="15054" x14ac:dyDescent="0.2"/>
    <row r="15055" x14ac:dyDescent="0.2"/>
    <row r="15056" x14ac:dyDescent="0.2"/>
    <row r="15057" x14ac:dyDescent="0.2"/>
    <row r="15058" x14ac:dyDescent="0.2"/>
    <row r="15059" x14ac:dyDescent="0.2"/>
    <row r="15060" x14ac:dyDescent="0.2"/>
    <row r="15061" x14ac:dyDescent="0.2"/>
    <row r="15062" x14ac:dyDescent="0.2"/>
    <row r="15063" x14ac:dyDescent="0.2"/>
    <row r="15064" x14ac:dyDescent="0.2"/>
    <row r="15065" x14ac:dyDescent="0.2"/>
    <row r="15066" x14ac:dyDescent="0.2"/>
    <row r="15067" x14ac:dyDescent="0.2"/>
    <row r="15068" x14ac:dyDescent="0.2"/>
    <row r="15069" x14ac:dyDescent="0.2"/>
    <row r="15070" x14ac:dyDescent="0.2"/>
    <row r="15071" x14ac:dyDescent="0.2"/>
    <row r="15072" x14ac:dyDescent="0.2"/>
    <row r="15073" x14ac:dyDescent="0.2"/>
    <row r="15074" x14ac:dyDescent="0.2"/>
    <row r="15075" x14ac:dyDescent="0.2"/>
    <row r="15076" x14ac:dyDescent="0.2"/>
    <row r="15077" x14ac:dyDescent="0.2"/>
    <row r="15078" x14ac:dyDescent="0.2"/>
    <row r="15079" x14ac:dyDescent="0.2"/>
    <row r="15080" x14ac:dyDescent="0.2"/>
    <row r="15081" x14ac:dyDescent="0.2"/>
    <row r="15082" x14ac:dyDescent="0.2"/>
    <row r="15083" x14ac:dyDescent="0.2"/>
    <row r="15084" x14ac:dyDescent="0.2"/>
    <row r="15085" x14ac:dyDescent="0.2"/>
    <row r="15086" x14ac:dyDescent="0.2"/>
    <row r="15087" x14ac:dyDescent="0.2"/>
    <row r="15088" x14ac:dyDescent="0.2"/>
    <row r="15089" x14ac:dyDescent="0.2"/>
    <row r="15090" x14ac:dyDescent="0.2"/>
    <row r="15091" x14ac:dyDescent="0.2"/>
    <row r="15092" x14ac:dyDescent="0.2"/>
    <row r="15093" x14ac:dyDescent="0.2"/>
    <row r="15094" x14ac:dyDescent="0.2"/>
    <row r="15095" x14ac:dyDescent="0.2"/>
    <row r="15096" x14ac:dyDescent="0.2"/>
    <row r="15097" x14ac:dyDescent="0.2"/>
    <row r="15098" x14ac:dyDescent="0.2"/>
    <row r="15099" x14ac:dyDescent="0.2"/>
    <row r="15100" x14ac:dyDescent="0.2"/>
    <row r="15101" x14ac:dyDescent="0.2"/>
    <row r="15102" x14ac:dyDescent="0.2"/>
    <row r="15103" x14ac:dyDescent="0.2"/>
    <row r="15104" x14ac:dyDescent="0.2"/>
    <row r="15105" x14ac:dyDescent="0.2"/>
    <row r="15106" x14ac:dyDescent="0.2"/>
    <row r="15107" x14ac:dyDescent="0.2"/>
    <row r="15108" x14ac:dyDescent="0.2"/>
    <row r="15109" x14ac:dyDescent="0.2"/>
    <row r="15110" x14ac:dyDescent="0.2"/>
    <row r="15111" x14ac:dyDescent="0.2"/>
    <row r="15112" x14ac:dyDescent="0.2"/>
    <row r="15113" x14ac:dyDescent="0.2"/>
    <row r="15114" x14ac:dyDescent="0.2"/>
    <row r="15115" x14ac:dyDescent="0.2"/>
    <row r="15116" x14ac:dyDescent="0.2"/>
    <row r="15117" x14ac:dyDescent="0.2"/>
    <row r="15118" x14ac:dyDescent="0.2"/>
    <row r="15119" x14ac:dyDescent="0.2"/>
    <row r="15120" x14ac:dyDescent="0.2"/>
    <row r="15121" x14ac:dyDescent="0.2"/>
    <row r="15122" x14ac:dyDescent="0.2"/>
    <row r="15123" x14ac:dyDescent="0.2"/>
    <row r="15124" x14ac:dyDescent="0.2"/>
    <row r="15125" x14ac:dyDescent="0.2"/>
    <row r="15126" x14ac:dyDescent="0.2"/>
    <row r="15127" x14ac:dyDescent="0.2"/>
    <row r="15128" x14ac:dyDescent="0.2"/>
    <row r="15129" x14ac:dyDescent="0.2"/>
    <row r="15130" x14ac:dyDescent="0.2"/>
    <row r="15131" x14ac:dyDescent="0.2"/>
    <row r="15132" x14ac:dyDescent="0.2"/>
    <row r="15133" x14ac:dyDescent="0.2"/>
    <row r="15134" x14ac:dyDescent="0.2"/>
    <row r="15135" x14ac:dyDescent="0.2"/>
    <row r="15136" x14ac:dyDescent="0.2"/>
    <row r="15137" x14ac:dyDescent="0.2"/>
    <row r="15138" x14ac:dyDescent="0.2"/>
    <row r="15139" x14ac:dyDescent="0.2"/>
    <row r="15140" x14ac:dyDescent="0.2"/>
    <row r="15141" x14ac:dyDescent="0.2"/>
    <row r="15142" x14ac:dyDescent="0.2"/>
    <row r="15143" x14ac:dyDescent="0.2"/>
    <row r="15144" x14ac:dyDescent="0.2"/>
    <row r="15145" x14ac:dyDescent="0.2"/>
    <row r="15146" x14ac:dyDescent="0.2"/>
    <row r="15147" x14ac:dyDescent="0.2"/>
    <row r="15148" x14ac:dyDescent="0.2"/>
    <row r="15149" x14ac:dyDescent="0.2"/>
    <row r="15150" x14ac:dyDescent="0.2"/>
    <row r="15151" x14ac:dyDescent="0.2"/>
    <row r="15152" x14ac:dyDescent="0.2"/>
    <row r="15153" x14ac:dyDescent="0.2"/>
    <row r="15154" x14ac:dyDescent="0.2"/>
    <row r="15155" x14ac:dyDescent="0.2"/>
    <row r="15156" x14ac:dyDescent="0.2"/>
    <row r="15157" x14ac:dyDescent="0.2"/>
    <row r="15158" x14ac:dyDescent="0.2"/>
    <row r="15159" x14ac:dyDescent="0.2"/>
    <row r="15160" x14ac:dyDescent="0.2"/>
    <row r="15161" x14ac:dyDescent="0.2"/>
    <row r="15162" x14ac:dyDescent="0.2"/>
    <row r="15163" x14ac:dyDescent="0.2"/>
    <row r="15164" x14ac:dyDescent="0.2"/>
    <row r="15165" x14ac:dyDescent="0.2"/>
    <row r="15166" x14ac:dyDescent="0.2"/>
    <row r="15167" x14ac:dyDescent="0.2"/>
    <row r="15168" x14ac:dyDescent="0.2"/>
    <row r="15169" x14ac:dyDescent="0.2"/>
    <row r="15170" x14ac:dyDescent="0.2"/>
    <row r="15171" x14ac:dyDescent="0.2"/>
    <row r="15172" x14ac:dyDescent="0.2"/>
    <row r="15173" x14ac:dyDescent="0.2"/>
    <row r="15174" x14ac:dyDescent="0.2"/>
    <row r="15175" x14ac:dyDescent="0.2"/>
    <row r="15176" x14ac:dyDescent="0.2"/>
    <row r="15177" x14ac:dyDescent="0.2"/>
    <row r="15178" x14ac:dyDescent="0.2"/>
    <row r="15179" x14ac:dyDescent="0.2"/>
    <row r="15180" x14ac:dyDescent="0.2"/>
    <row r="15181" x14ac:dyDescent="0.2"/>
    <row r="15182" x14ac:dyDescent="0.2"/>
    <row r="15183" x14ac:dyDescent="0.2"/>
    <row r="15184" x14ac:dyDescent="0.2"/>
    <row r="15185" x14ac:dyDescent="0.2"/>
    <row r="15186" x14ac:dyDescent="0.2"/>
    <row r="15187" x14ac:dyDescent="0.2"/>
    <row r="15188" x14ac:dyDescent="0.2"/>
    <row r="15189" x14ac:dyDescent="0.2"/>
    <row r="15190" x14ac:dyDescent="0.2"/>
    <row r="15191" x14ac:dyDescent="0.2"/>
    <row r="15192" x14ac:dyDescent="0.2"/>
    <row r="15193" x14ac:dyDescent="0.2"/>
    <row r="15194" x14ac:dyDescent="0.2"/>
    <row r="15195" x14ac:dyDescent="0.2"/>
    <row r="15196" x14ac:dyDescent="0.2"/>
    <row r="15197" x14ac:dyDescent="0.2"/>
    <row r="15198" x14ac:dyDescent="0.2"/>
    <row r="15199" x14ac:dyDescent="0.2"/>
    <row r="15200" x14ac:dyDescent="0.2"/>
    <row r="15201" x14ac:dyDescent="0.2"/>
    <row r="15202" x14ac:dyDescent="0.2"/>
    <row r="15203" x14ac:dyDescent="0.2"/>
    <row r="15204" x14ac:dyDescent="0.2"/>
    <row r="15205" x14ac:dyDescent="0.2"/>
    <row r="15206" x14ac:dyDescent="0.2"/>
    <row r="15207" x14ac:dyDescent="0.2"/>
    <row r="15208" x14ac:dyDescent="0.2"/>
    <row r="15209" x14ac:dyDescent="0.2"/>
    <row r="15210" x14ac:dyDescent="0.2"/>
    <row r="15211" x14ac:dyDescent="0.2"/>
    <row r="15212" x14ac:dyDescent="0.2"/>
    <row r="15213" x14ac:dyDescent="0.2"/>
    <row r="15214" x14ac:dyDescent="0.2"/>
    <row r="15215" x14ac:dyDescent="0.2"/>
    <row r="15216" x14ac:dyDescent="0.2"/>
    <row r="15217" x14ac:dyDescent="0.2"/>
    <row r="15218" x14ac:dyDescent="0.2"/>
    <row r="15219" x14ac:dyDescent="0.2"/>
    <row r="15220" x14ac:dyDescent="0.2"/>
    <row r="15221" x14ac:dyDescent="0.2"/>
    <row r="15222" x14ac:dyDescent="0.2"/>
    <row r="15223" x14ac:dyDescent="0.2"/>
    <row r="15224" x14ac:dyDescent="0.2"/>
    <row r="15225" x14ac:dyDescent="0.2"/>
    <row r="15226" x14ac:dyDescent="0.2"/>
    <row r="15227" x14ac:dyDescent="0.2"/>
    <row r="15228" x14ac:dyDescent="0.2"/>
    <row r="15229" x14ac:dyDescent="0.2"/>
    <row r="15230" x14ac:dyDescent="0.2"/>
    <row r="15231" x14ac:dyDescent="0.2"/>
    <row r="15232" x14ac:dyDescent="0.2"/>
    <row r="15233" x14ac:dyDescent="0.2"/>
    <row r="15234" x14ac:dyDescent="0.2"/>
    <row r="15235" x14ac:dyDescent="0.2"/>
    <row r="15236" x14ac:dyDescent="0.2"/>
    <row r="15237" x14ac:dyDescent="0.2"/>
    <row r="15238" x14ac:dyDescent="0.2"/>
    <row r="15239" x14ac:dyDescent="0.2"/>
    <row r="15240" x14ac:dyDescent="0.2"/>
    <row r="15241" x14ac:dyDescent="0.2"/>
    <row r="15242" x14ac:dyDescent="0.2"/>
    <row r="15243" x14ac:dyDescent="0.2"/>
    <row r="15244" x14ac:dyDescent="0.2"/>
    <row r="15245" x14ac:dyDescent="0.2"/>
    <row r="15246" x14ac:dyDescent="0.2"/>
    <row r="15247" x14ac:dyDescent="0.2"/>
    <row r="15248" x14ac:dyDescent="0.2"/>
    <row r="15249" x14ac:dyDescent="0.2"/>
    <row r="15250" x14ac:dyDescent="0.2"/>
    <row r="15251" x14ac:dyDescent="0.2"/>
    <row r="15252" x14ac:dyDescent="0.2"/>
    <row r="15253" x14ac:dyDescent="0.2"/>
    <row r="15254" x14ac:dyDescent="0.2"/>
    <row r="15255" x14ac:dyDescent="0.2"/>
    <row r="15256" x14ac:dyDescent="0.2"/>
    <row r="15257" x14ac:dyDescent="0.2"/>
    <row r="15258" x14ac:dyDescent="0.2"/>
    <row r="15259" x14ac:dyDescent="0.2"/>
    <row r="15260" x14ac:dyDescent="0.2"/>
    <row r="15261" x14ac:dyDescent="0.2"/>
    <row r="15262" x14ac:dyDescent="0.2"/>
    <row r="15263" x14ac:dyDescent="0.2"/>
    <row r="15264" x14ac:dyDescent="0.2"/>
    <row r="15265" x14ac:dyDescent="0.2"/>
    <row r="15266" x14ac:dyDescent="0.2"/>
    <row r="15267" x14ac:dyDescent="0.2"/>
    <row r="15268" x14ac:dyDescent="0.2"/>
    <row r="15269" x14ac:dyDescent="0.2"/>
    <row r="15270" x14ac:dyDescent="0.2"/>
    <row r="15271" x14ac:dyDescent="0.2"/>
    <row r="15272" x14ac:dyDescent="0.2"/>
    <row r="15273" x14ac:dyDescent="0.2"/>
    <row r="15274" x14ac:dyDescent="0.2"/>
    <row r="15275" x14ac:dyDescent="0.2"/>
    <row r="15276" x14ac:dyDescent="0.2"/>
    <row r="15277" x14ac:dyDescent="0.2"/>
    <row r="15278" x14ac:dyDescent="0.2"/>
    <row r="15279" x14ac:dyDescent="0.2"/>
    <row r="15280" x14ac:dyDescent="0.2"/>
    <row r="15281" x14ac:dyDescent="0.2"/>
    <row r="15282" x14ac:dyDescent="0.2"/>
    <row r="15283" x14ac:dyDescent="0.2"/>
    <row r="15284" x14ac:dyDescent="0.2"/>
    <row r="15285" x14ac:dyDescent="0.2"/>
    <row r="15286" x14ac:dyDescent="0.2"/>
    <row r="15287" x14ac:dyDescent="0.2"/>
    <row r="15288" x14ac:dyDescent="0.2"/>
    <row r="15289" x14ac:dyDescent="0.2"/>
    <row r="15290" x14ac:dyDescent="0.2"/>
    <row r="15291" x14ac:dyDescent="0.2"/>
    <row r="15292" x14ac:dyDescent="0.2"/>
    <row r="15293" x14ac:dyDescent="0.2"/>
    <row r="15294" x14ac:dyDescent="0.2"/>
    <row r="15295" x14ac:dyDescent="0.2"/>
    <row r="15296" x14ac:dyDescent="0.2"/>
    <row r="15297" x14ac:dyDescent="0.2"/>
    <row r="15298" x14ac:dyDescent="0.2"/>
    <row r="15299" x14ac:dyDescent="0.2"/>
    <row r="15300" x14ac:dyDescent="0.2"/>
    <row r="15301" x14ac:dyDescent="0.2"/>
    <row r="15302" x14ac:dyDescent="0.2"/>
    <row r="15303" x14ac:dyDescent="0.2"/>
    <row r="15304" x14ac:dyDescent="0.2"/>
    <row r="15305" x14ac:dyDescent="0.2"/>
    <row r="15306" x14ac:dyDescent="0.2"/>
    <row r="15307" x14ac:dyDescent="0.2"/>
    <row r="15308" x14ac:dyDescent="0.2"/>
    <row r="15309" x14ac:dyDescent="0.2"/>
    <row r="15310" x14ac:dyDescent="0.2"/>
    <row r="15311" x14ac:dyDescent="0.2"/>
    <row r="15312" x14ac:dyDescent="0.2"/>
    <row r="15313" x14ac:dyDescent="0.2"/>
    <row r="15314" x14ac:dyDescent="0.2"/>
    <row r="15315" x14ac:dyDescent="0.2"/>
    <row r="15316" x14ac:dyDescent="0.2"/>
    <row r="15317" x14ac:dyDescent="0.2"/>
    <row r="15318" x14ac:dyDescent="0.2"/>
    <row r="15319" x14ac:dyDescent="0.2"/>
    <row r="15320" x14ac:dyDescent="0.2"/>
    <row r="15321" x14ac:dyDescent="0.2"/>
    <row r="15322" x14ac:dyDescent="0.2"/>
    <row r="15323" x14ac:dyDescent="0.2"/>
    <row r="15324" x14ac:dyDescent="0.2"/>
    <row r="15325" x14ac:dyDescent="0.2"/>
    <row r="15326" x14ac:dyDescent="0.2"/>
    <row r="15327" x14ac:dyDescent="0.2"/>
    <row r="15328" x14ac:dyDescent="0.2"/>
    <row r="15329" x14ac:dyDescent="0.2"/>
    <row r="15330" x14ac:dyDescent="0.2"/>
    <row r="15331" x14ac:dyDescent="0.2"/>
    <row r="15332" x14ac:dyDescent="0.2"/>
    <row r="15333" x14ac:dyDescent="0.2"/>
    <row r="15334" x14ac:dyDescent="0.2"/>
    <row r="15335" x14ac:dyDescent="0.2"/>
    <row r="15336" x14ac:dyDescent="0.2"/>
    <row r="15337" x14ac:dyDescent="0.2"/>
    <row r="15338" x14ac:dyDescent="0.2"/>
    <row r="15339" x14ac:dyDescent="0.2"/>
    <row r="15340" x14ac:dyDescent="0.2"/>
    <row r="15341" x14ac:dyDescent="0.2"/>
    <row r="15342" x14ac:dyDescent="0.2"/>
    <row r="15343" x14ac:dyDescent="0.2"/>
    <row r="15344" x14ac:dyDescent="0.2"/>
    <row r="15345" x14ac:dyDescent="0.2"/>
    <row r="15346" x14ac:dyDescent="0.2"/>
    <row r="15347" x14ac:dyDescent="0.2"/>
    <row r="15348" x14ac:dyDescent="0.2"/>
    <row r="15349" x14ac:dyDescent="0.2"/>
    <row r="15350" x14ac:dyDescent="0.2"/>
    <row r="15351" x14ac:dyDescent="0.2"/>
    <row r="15352" x14ac:dyDescent="0.2"/>
    <row r="15353" x14ac:dyDescent="0.2"/>
    <row r="15354" x14ac:dyDescent="0.2"/>
    <row r="15355" x14ac:dyDescent="0.2"/>
    <row r="15356" x14ac:dyDescent="0.2"/>
    <row r="15357" x14ac:dyDescent="0.2"/>
    <row r="15358" x14ac:dyDescent="0.2"/>
    <row r="15359" x14ac:dyDescent="0.2"/>
    <row r="15360" x14ac:dyDescent="0.2"/>
    <row r="15361" x14ac:dyDescent="0.2"/>
    <row r="15362" x14ac:dyDescent="0.2"/>
    <row r="15363" x14ac:dyDescent="0.2"/>
    <row r="15364" x14ac:dyDescent="0.2"/>
    <row r="15365" x14ac:dyDescent="0.2"/>
    <row r="15366" x14ac:dyDescent="0.2"/>
    <row r="15367" x14ac:dyDescent="0.2"/>
    <row r="15368" x14ac:dyDescent="0.2"/>
    <row r="15369" x14ac:dyDescent="0.2"/>
    <row r="15370" x14ac:dyDescent="0.2"/>
    <row r="15371" x14ac:dyDescent="0.2"/>
    <row r="15372" x14ac:dyDescent="0.2"/>
    <row r="15373" x14ac:dyDescent="0.2"/>
    <row r="15374" x14ac:dyDescent="0.2"/>
    <row r="15375" x14ac:dyDescent="0.2"/>
    <row r="15376" x14ac:dyDescent="0.2"/>
    <row r="15377" x14ac:dyDescent="0.2"/>
    <row r="15378" x14ac:dyDescent="0.2"/>
    <row r="15379" x14ac:dyDescent="0.2"/>
    <row r="15380" x14ac:dyDescent="0.2"/>
    <row r="15381" x14ac:dyDescent="0.2"/>
    <row r="15382" x14ac:dyDescent="0.2"/>
    <row r="15383" x14ac:dyDescent="0.2"/>
    <row r="15384" x14ac:dyDescent="0.2"/>
    <row r="15385" x14ac:dyDescent="0.2"/>
    <row r="15386" x14ac:dyDescent="0.2"/>
    <row r="15387" x14ac:dyDescent="0.2"/>
    <row r="15388" x14ac:dyDescent="0.2"/>
    <row r="15389" x14ac:dyDescent="0.2"/>
    <row r="15390" x14ac:dyDescent="0.2"/>
    <row r="15391" x14ac:dyDescent="0.2"/>
    <row r="15392" x14ac:dyDescent="0.2"/>
    <row r="15393" x14ac:dyDescent="0.2"/>
    <row r="15394" x14ac:dyDescent="0.2"/>
    <row r="15395" x14ac:dyDescent="0.2"/>
    <row r="15396" x14ac:dyDescent="0.2"/>
    <row r="15397" x14ac:dyDescent="0.2"/>
    <row r="15398" x14ac:dyDescent="0.2"/>
    <row r="15399" x14ac:dyDescent="0.2"/>
    <row r="15400" x14ac:dyDescent="0.2"/>
    <row r="15401" x14ac:dyDescent="0.2"/>
    <row r="15402" x14ac:dyDescent="0.2"/>
    <row r="15403" x14ac:dyDescent="0.2"/>
    <row r="15404" x14ac:dyDescent="0.2"/>
    <row r="15405" x14ac:dyDescent="0.2"/>
    <row r="15406" x14ac:dyDescent="0.2"/>
    <row r="15407" x14ac:dyDescent="0.2"/>
    <row r="15408" x14ac:dyDescent="0.2"/>
    <row r="15409" x14ac:dyDescent="0.2"/>
    <row r="15410" x14ac:dyDescent="0.2"/>
    <row r="15411" x14ac:dyDescent="0.2"/>
    <row r="15412" x14ac:dyDescent="0.2"/>
    <row r="15413" x14ac:dyDescent="0.2"/>
    <row r="15414" x14ac:dyDescent="0.2"/>
    <row r="15415" x14ac:dyDescent="0.2"/>
    <row r="15416" x14ac:dyDescent="0.2"/>
    <row r="15417" x14ac:dyDescent="0.2"/>
    <row r="15418" x14ac:dyDescent="0.2"/>
    <row r="15419" x14ac:dyDescent="0.2"/>
    <row r="15420" x14ac:dyDescent="0.2"/>
    <row r="15421" x14ac:dyDescent="0.2"/>
    <row r="15422" x14ac:dyDescent="0.2"/>
    <row r="15423" x14ac:dyDescent="0.2"/>
    <row r="15424" x14ac:dyDescent="0.2"/>
    <row r="15425" x14ac:dyDescent="0.2"/>
    <row r="15426" x14ac:dyDescent="0.2"/>
    <row r="15427" x14ac:dyDescent="0.2"/>
    <row r="15428" x14ac:dyDescent="0.2"/>
    <row r="15429" x14ac:dyDescent="0.2"/>
    <row r="15430" x14ac:dyDescent="0.2"/>
    <row r="15431" x14ac:dyDescent="0.2"/>
    <row r="15432" x14ac:dyDescent="0.2"/>
    <row r="15433" x14ac:dyDescent="0.2"/>
    <row r="15434" x14ac:dyDescent="0.2"/>
    <row r="15435" x14ac:dyDescent="0.2"/>
    <row r="15436" x14ac:dyDescent="0.2"/>
    <row r="15437" x14ac:dyDescent="0.2"/>
    <row r="15438" x14ac:dyDescent="0.2"/>
    <row r="15439" x14ac:dyDescent="0.2"/>
    <row r="15440" x14ac:dyDescent="0.2"/>
    <row r="15441" x14ac:dyDescent="0.2"/>
    <row r="15442" x14ac:dyDescent="0.2"/>
    <row r="15443" x14ac:dyDescent="0.2"/>
    <row r="15444" x14ac:dyDescent="0.2"/>
    <row r="15445" x14ac:dyDescent="0.2"/>
    <row r="15446" x14ac:dyDescent="0.2"/>
    <row r="15447" x14ac:dyDescent="0.2"/>
    <row r="15448" x14ac:dyDescent="0.2"/>
    <row r="15449" x14ac:dyDescent="0.2"/>
    <row r="15450" x14ac:dyDescent="0.2"/>
    <row r="15451" x14ac:dyDescent="0.2"/>
    <row r="15452" x14ac:dyDescent="0.2"/>
    <row r="15453" x14ac:dyDescent="0.2"/>
    <row r="15454" x14ac:dyDescent="0.2"/>
    <row r="15455" x14ac:dyDescent="0.2"/>
    <row r="15456" x14ac:dyDescent="0.2"/>
    <row r="15457" x14ac:dyDescent="0.2"/>
    <row r="15458" x14ac:dyDescent="0.2"/>
    <row r="15459" x14ac:dyDescent="0.2"/>
    <row r="15460" x14ac:dyDescent="0.2"/>
    <row r="15461" x14ac:dyDescent="0.2"/>
    <row r="15462" x14ac:dyDescent="0.2"/>
    <row r="15463" x14ac:dyDescent="0.2"/>
    <row r="15464" x14ac:dyDescent="0.2"/>
    <row r="15465" x14ac:dyDescent="0.2"/>
    <row r="15466" x14ac:dyDescent="0.2"/>
    <row r="15467" x14ac:dyDescent="0.2"/>
    <row r="15468" x14ac:dyDescent="0.2"/>
    <row r="15469" x14ac:dyDescent="0.2"/>
    <row r="15470" x14ac:dyDescent="0.2"/>
    <row r="15471" x14ac:dyDescent="0.2"/>
    <row r="15472" x14ac:dyDescent="0.2"/>
    <row r="15473" x14ac:dyDescent="0.2"/>
    <row r="15474" x14ac:dyDescent="0.2"/>
    <row r="15475" x14ac:dyDescent="0.2"/>
    <row r="15476" x14ac:dyDescent="0.2"/>
    <row r="15477" x14ac:dyDescent="0.2"/>
    <row r="15478" x14ac:dyDescent="0.2"/>
    <row r="15479" x14ac:dyDescent="0.2"/>
    <row r="15480" x14ac:dyDescent="0.2"/>
    <row r="15481" x14ac:dyDescent="0.2"/>
    <row r="15482" x14ac:dyDescent="0.2"/>
    <row r="15483" x14ac:dyDescent="0.2"/>
    <row r="15484" x14ac:dyDescent="0.2"/>
    <row r="15485" x14ac:dyDescent="0.2"/>
    <row r="15486" x14ac:dyDescent="0.2"/>
    <row r="15487" x14ac:dyDescent="0.2"/>
    <row r="15488" x14ac:dyDescent="0.2"/>
    <row r="15489" x14ac:dyDescent="0.2"/>
    <row r="15490" x14ac:dyDescent="0.2"/>
    <row r="15491" x14ac:dyDescent="0.2"/>
    <row r="15492" x14ac:dyDescent="0.2"/>
    <row r="15493" x14ac:dyDescent="0.2"/>
    <row r="15494" x14ac:dyDescent="0.2"/>
    <row r="15495" x14ac:dyDescent="0.2"/>
    <row r="15496" x14ac:dyDescent="0.2"/>
    <row r="15497" x14ac:dyDescent="0.2"/>
    <row r="15498" x14ac:dyDescent="0.2"/>
    <row r="15499" x14ac:dyDescent="0.2"/>
    <row r="15500" x14ac:dyDescent="0.2"/>
    <row r="15501" x14ac:dyDescent="0.2"/>
    <row r="15502" x14ac:dyDescent="0.2"/>
    <row r="15503" x14ac:dyDescent="0.2"/>
    <row r="15504" x14ac:dyDescent="0.2"/>
    <row r="15505" x14ac:dyDescent="0.2"/>
    <row r="15506" x14ac:dyDescent="0.2"/>
    <row r="15507" x14ac:dyDescent="0.2"/>
    <row r="15508" x14ac:dyDescent="0.2"/>
    <row r="15509" x14ac:dyDescent="0.2"/>
    <row r="15510" x14ac:dyDescent="0.2"/>
    <row r="15511" x14ac:dyDescent="0.2"/>
    <row r="15512" x14ac:dyDescent="0.2"/>
    <row r="15513" x14ac:dyDescent="0.2"/>
    <row r="15514" x14ac:dyDescent="0.2"/>
    <row r="15515" x14ac:dyDescent="0.2"/>
    <row r="15516" x14ac:dyDescent="0.2"/>
    <row r="15517" x14ac:dyDescent="0.2"/>
    <row r="15518" x14ac:dyDescent="0.2"/>
    <row r="15519" x14ac:dyDescent="0.2"/>
    <row r="15520" x14ac:dyDescent="0.2"/>
    <row r="15521" x14ac:dyDescent="0.2"/>
    <row r="15522" x14ac:dyDescent="0.2"/>
    <row r="15523" x14ac:dyDescent="0.2"/>
    <row r="15524" x14ac:dyDescent="0.2"/>
    <row r="15525" x14ac:dyDescent="0.2"/>
    <row r="15526" x14ac:dyDescent="0.2"/>
    <row r="15527" x14ac:dyDescent="0.2"/>
    <row r="15528" x14ac:dyDescent="0.2"/>
    <row r="15529" x14ac:dyDescent="0.2"/>
    <row r="15530" x14ac:dyDescent="0.2"/>
    <row r="15531" x14ac:dyDescent="0.2"/>
    <row r="15532" x14ac:dyDescent="0.2"/>
    <row r="15533" x14ac:dyDescent="0.2"/>
    <row r="15534" x14ac:dyDescent="0.2"/>
    <row r="15535" x14ac:dyDescent="0.2"/>
    <row r="15536" x14ac:dyDescent="0.2"/>
    <row r="15537" x14ac:dyDescent="0.2"/>
    <row r="15538" x14ac:dyDescent="0.2"/>
    <row r="15539" x14ac:dyDescent="0.2"/>
    <row r="15540" x14ac:dyDescent="0.2"/>
    <row r="15541" x14ac:dyDescent="0.2"/>
    <row r="15542" x14ac:dyDescent="0.2"/>
    <row r="15543" x14ac:dyDescent="0.2"/>
    <row r="15544" x14ac:dyDescent="0.2"/>
    <row r="15545" x14ac:dyDescent="0.2"/>
    <row r="15546" x14ac:dyDescent="0.2"/>
    <row r="15547" x14ac:dyDescent="0.2"/>
    <row r="15548" x14ac:dyDescent="0.2"/>
    <row r="15549" x14ac:dyDescent="0.2"/>
    <row r="15550" x14ac:dyDescent="0.2"/>
    <row r="15551" x14ac:dyDescent="0.2"/>
    <row r="15552" x14ac:dyDescent="0.2"/>
    <row r="15553" x14ac:dyDescent="0.2"/>
    <row r="15554" x14ac:dyDescent="0.2"/>
    <row r="15555" x14ac:dyDescent="0.2"/>
    <row r="15556" x14ac:dyDescent="0.2"/>
    <row r="15557" x14ac:dyDescent="0.2"/>
    <row r="15558" x14ac:dyDescent="0.2"/>
    <row r="15559" x14ac:dyDescent="0.2"/>
    <row r="15560" x14ac:dyDescent="0.2"/>
    <row r="15561" x14ac:dyDescent="0.2"/>
    <row r="15562" x14ac:dyDescent="0.2"/>
    <row r="15563" x14ac:dyDescent="0.2"/>
    <row r="15564" x14ac:dyDescent="0.2"/>
    <row r="15565" x14ac:dyDescent="0.2"/>
    <row r="15566" x14ac:dyDescent="0.2"/>
    <row r="15567" x14ac:dyDescent="0.2"/>
    <row r="15568" x14ac:dyDescent="0.2"/>
    <row r="15569" x14ac:dyDescent="0.2"/>
    <row r="15570" x14ac:dyDescent="0.2"/>
    <row r="15571" x14ac:dyDescent="0.2"/>
    <row r="15572" x14ac:dyDescent="0.2"/>
    <row r="15573" x14ac:dyDescent="0.2"/>
    <row r="15574" x14ac:dyDescent="0.2"/>
    <row r="15575" x14ac:dyDescent="0.2"/>
    <row r="15576" x14ac:dyDescent="0.2"/>
    <row r="15577" x14ac:dyDescent="0.2"/>
    <row r="15578" x14ac:dyDescent="0.2"/>
    <row r="15579" x14ac:dyDescent="0.2"/>
    <row r="15580" x14ac:dyDescent="0.2"/>
    <row r="15581" x14ac:dyDescent="0.2"/>
    <row r="15582" x14ac:dyDescent="0.2"/>
    <row r="15583" x14ac:dyDescent="0.2"/>
    <row r="15584" x14ac:dyDescent="0.2"/>
    <row r="15585" x14ac:dyDescent="0.2"/>
    <row r="15586" x14ac:dyDescent="0.2"/>
    <row r="15587" x14ac:dyDescent="0.2"/>
    <row r="15588" x14ac:dyDescent="0.2"/>
    <row r="15589" x14ac:dyDescent="0.2"/>
    <row r="15590" x14ac:dyDescent="0.2"/>
    <row r="15591" x14ac:dyDescent="0.2"/>
    <row r="15592" x14ac:dyDescent="0.2"/>
    <row r="15593" x14ac:dyDescent="0.2"/>
    <row r="15594" x14ac:dyDescent="0.2"/>
    <row r="15595" x14ac:dyDescent="0.2"/>
    <row r="15596" x14ac:dyDescent="0.2"/>
    <row r="15597" x14ac:dyDescent="0.2"/>
    <row r="15598" x14ac:dyDescent="0.2"/>
    <row r="15599" x14ac:dyDescent="0.2"/>
    <row r="15600" x14ac:dyDescent="0.2"/>
    <row r="15601" x14ac:dyDescent="0.2"/>
    <row r="15602" x14ac:dyDescent="0.2"/>
    <row r="15603" x14ac:dyDescent="0.2"/>
    <row r="15604" x14ac:dyDescent="0.2"/>
    <row r="15605" x14ac:dyDescent="0.2"/>
    <row r="15606" x14ac:dyDescent="0.2"/>
    <row r="15607" x14ac:dyDescent="0.2"/>
    <row r="15608" x14ac:dyDescent="0.2"/>
    <row r="15609" x14ac:dyDescent="0.2"/>
    <row r="15610" x14ac:dyDescent="0.2"/>
    <row r="15611" x14ac:dyDescent="0.2"/>
    <row r="15612" x14ac:dyDescent="0.2"/>
    <row r="15613" x14ac:dyDescent="0.2"/>
    <row r="15614" x14ac:dyDescent="0.2"/>
    <row r="15615" x14ac:dyDescent="0.2"/>
    <row r="15616" x14ac:dyDescent="0.2"/>
    <row r="15617" x14ac:dyDescent="0.2"/>
    <row r="15618" x14ac:dyDescent="0.2"/>
    <row r="15619" x14ac:dyDescent="0.2"/>
    <row r="15620" x14ac:dyDescent="0.2"/>
    <row r="15621" x14ac:dyDescent="0.2"/>
    <row r="15622" x14ac:dyDescent="0.2"/>
    <row r="15623" x14ac:dyDescent="0.2"/>
    <row r="15624" x14ac:dyDescent="0.2"/>
    <row r="15625" x14ac:dyDescent="0.2"/>
    <row r="15626" x14ac:dyDescent="0.2"/>
    <row r="15627" x14ac:dyDescent="0.2"/>
    <row r="15628" x14ac:dyDescent="0.2"/>
    <row r="15629" x14ac:dyDescent="0.2"/>
    <row r="15630" x14ac:dyDescent="0.2"/>
    <row r="15631" x14ac:dyDescent="0.2"/>
    <row r="15632" x14ac:dyDescent="0.2"/>
    <row r="15633" x14ac:dyDescent="0.2"/>
    <row r="15634" x14ac:dyDescent="0.2"/>
    <row r="15635" x14ac:dyDescent="0.2"/>
    <row r="15636" x14ac:dyDescent="0.2"/>
    <row r="15637" x14ac:dyDescent="0.2"/>
    <row r="15638" x14ac:dyDescent="0.2"/>
    <row r="15639" x14ac:dyDescent="0.2"/>
    <row r="15640" x14ac:dyDescent="0.2"/>
    <row r="15641" x14ac:dyDescent="0.2"/>
    <row r="15642" x14ac:dyDescent="0.2"/>
    <row r="15643" x14ac:dyDescent="0.2"/>
    <row r="15644" x14ac:dyDescent="0.2"/>
    <row r="15645" x14ac:dyDescent="0.2"/>
    <row r="15646" x14ac:dyDescent="0.2"/>
    <row r="15647" x14ac:dyDescent="0.2"/>
    <row r="15648" x14ac:dyDescent="0.2"/>
    <row r="15649" x14ac:dyDescent="0.2"/>
    <row r="15650" x14ac:dyDescent="0.2"/>
    <row r="15651" x14ac:dyDescent="0.2"/>
    <row r="15652" x14ac:dyDescent="0.2"/>
    <row r="15653" x14ac:dyDescent="0.2"/>
    <row r="15654" x14ac:dyDescent="0.2"/>
    <row r="15655" x14ac:dyDescent="0.2"/>
    <row r="15656" x14ac:dyDescent="0.2"/>
    <row r="15657" x14ac:dyDescent="0.2"/>
    <row r="15658" x14ac:dyDescent="0.2"/>
    <row r="15659" x14ac:dyDescent="0.2"/>
    <row r="15660" x14ac:dyDescent="0.2"/>
    <row r="15661" x14ac:dyDescent="0.2"/>
    <row r="15662" x14ac:dyDescent="0.2"/>
    <row r="15663" x14ac:dyDescent="0.2"/>
    <row r="15664" x14ac:dyDescent="0.2"/>
    <row r="15665" x14ac:dyDescent="0.2"/>
    <row r="15666" x14ac:dyDescent="0.2"/>
    <row r="15667" x14ac:dyDescent="0.2"/>
    <row r="15668" x14ac:dyDescent="0.2"/>
    <row r="15669" x14ac:dyDescent="0.2"/>
    <row r="15670" x14ac:dyDescent="0.2"/>
    <row r="15671" x14ac:dyDescent="0.2"/>
    <row r="15672" x14ac:dyDescent="0.2"/>
    <row r="15673" x14ac:dyDescent="0.2"/>
    <row r="15674" x14ac:dyDescent="0.2"/>
    <row r="15675" x14ac:dyDescent="0.2"/>
    <row r="15676" x14ac:dyDescent="0.2"/>
    <row r="15677" x14ac:dyDescent="0.2"/>
    <row r="15678" x14ac:dyDescent="0.2"/>
    <row r="15679" x14ac:dyDescent="0.2"/>
    <row r="15680" x14ac:dyDescent="0.2"/>
    <row r="15681" x14ac:dyDescent="0.2"/>
    <row r="15682" x14ac:dyDescent="0.2"/>
    <row r="15683" x14ac:dyDescent="0.2"/>
    <row r="15684" x14ac:dyDescent="0.2"/>
    <row r="15685" x14ac:dyDescent="0.2"/>
    <row r="15686" x14ac:dyDescent="0.2"/>
    <row r="15687" x14ac:dyDescent="0.2"/>
    <row r="15688" x14ac:dyDescent="0.2"/>
    <row r="15689" x14ac:dyDescent="0.2"/>
    <row r="15690" x14ac:dyDescent="0.2"/>
    <row r="15691" x14ac:dyDescent="0.2"/>
    <row r="15692" x14ac:dyDescent="0.2"/>
    <row r="15693" x14ac:dyDescent="0.2"/>
    <row r="15694" x14ac:dyDescent="0.2"/>
    <row r="15695" x14ac:dyDescent="0.2"/>
    <row r="15696" x14ac:dyDescent="0.2"/>
    <row r="15697" x14ac:dyDescent="0.2"/>
    <row r="15698" x14ac:dyDescent="0.2"/>
    <row r="15699" x14ac:dyDescent="0.2"/>
    <row r="15700" x14ac:dyDescent="0.2"/>
    <row r="15701" x14ac:dyDescent="0.2"/>
    <row r="15702" x14ac:dyDescent="0.2"/>
    <row r="15703" x14ac:dyDescent="0.2"/>
    <row r="15704" x14ac:dyDescent="0.2"/>
    <row r="15705" x14ac:dyDescent="0.2"/>
    <row r="15706" x14ac:dyDescent="0.2"/>
    <row r="15707" x14ac:dyDescent="0.2"/>
    <row r="15708" x14ac:dyDescent="0.2"/>
    <row r="15709" x14ac:dyDescent="0.2"/>
    <row r="15710" x14ac:dyDescent="0.2"/>
    <row r="15711" x14ac:dyDescent="0.2"/>
    <row r="15712" x14ac:dyDescent="0.2"/>
    <row r="15713" x14ac:dyDescent="0.2"/>
    <row r="15714" x14ac:dyDescent="0.2"/>
    <row r="15715" x14ac:dyDescent="0.2"/>
    <row r="15716" x14ac:dyDescent="0.2"/>
    <row r="15717" x14ac:dyDescent="0.2"/>
    <row r="15718" x14ac:dyDescent="0.2"/>
    <row r="15719" x14ac:dyDescent="0.2"/>
    <row r="15720" x14ac:dyDescent="0.2"/>
    <row r="15721" x14ac:dyDescent="0.2"/>
    <row r="15722" x14ac:dyDescent="0.2"/>
    <row r="15723" x14ac:dyDescent="0.2"/>
    <row r="15724" x14ac:dyDescent="0.2"/>
    <row r="15725" x14ac:dyDescent="0.2"/>
    <row r="15726" x14ac:dyDescent="0.2"/>
    <row r="15727" x14ac:dyDescent="0.2"/>
    <row r="15728" x14ac:dyDescent="0.2"/>
    <row r="15729" x14ac:dyDescent="0.2"/>
    <row r="15730" x14ac:dyDescent="0.2"/>
    <row r="15731" x14ac:dyDescent="0.2"/>
    <row r="15732" x14ac:dyDescent="0.2"/>
    <row r="15733" x14ac:dyDescent="0.2"/>
    <row r="15734" x14ac:dyDescent="0.2"/>
    <row r="15735" x14ac:dyDescent="0.2"/>
    <row r="15736" x14ac:dyDescent="0.2"/>
    <row r="15737" x14ac:dyDescent="0.2"/>
    <row r="15738" x14ac:dyDescent="0.2"/>
    <row r="15739" x14ac:dyDescent="0.2"/>
    <row r="15740" x14ac:dyDescent="0.2"/>
    <row r="15741" x14ac:dyDescent="0.2"/>
    <row r="15742" x14ac:dyDescent="0.2"/>
    <row r="15743" x14ac:dyDescent="0.2"/>
    <row r="15744" x14ac:dyDescent="0.2"/>
    <row r="15745" x14ac:dyDescent="0.2"/>
    <row r="15746" x14ac:dyDescent="0.2"/>
    <row r="15747" x14ac:dyDescent="0.2"/>
    <row r="15748" x14ac:dyDescent="0.2"/>
    <row r="15749" x14ac:dyDescent="0.2"/>
    <row r="15750" x14ac:dyDescent="0.2"/>
    <row r="15751" x14ac:dyDescent="0.2"/>
    <row r="15752" x14ac:dyDescent="0.2"/>
    <row r="15753" x14ac:dyDescent="0.2"/>
    <row r="15754" x14ac:dyDescent="0.2"/>
    <row r="15755" x14ac:dyDescent="0.2"/>
    <row r="15756" x14ac:dyDescent="0.2"/>
    <row r="15757" x14ac:dyDescent="0.2"/>
    <row r="15758" x14ac:dyDescent="0.2"/>
    <row r="15759" x14ac:dyDescent="0.2"/>
    <row r="15760" x14ac:dyDescent="0.2"/>
    <row r="15761" x14ac:dyDescent="0.2"/>
    <row r="15762" x14ac:dyDescent="0.2"/>
    <row r="15763" x14ac:dyDescent="0.2"/>
    <row r="15764" x14ac:dyDescent="0.2"/>
    <row r="15765" x14ac:dyDescent="0.2"/>
    <row r="15766" x14ac:dyDescent="0.2"/>
    <row r="15767" x14ac:dyDescent="0.2"/>
    <row r="15768" x14ac:dyDescent="0.2"/>
    <row r="15769" x14ac:dyDescent="0.2"/>
    <row r="15770" x14ac:dyDescent="0.2"/>
    <row r="15771" x14ac:dyDescent="0.2"/>
    <row r="15772" x14ac:dyDescent="0.2"/>
    <row r="15773" x14ac:dyDescent="0.2"/>
    <row r="15774" x14ac:dyDescent="0.2"/>
    <row r="15775" x14ac:dyDescent="0.2"/>
    <row r="15776" x14ac:dyDescent="0.2"/>
    <row r="15777" x14ac:dyDescent="0.2"/>
    <row r="15778" x14ac:dyDescent="0.2"/>
    <row r="15779" x14ac:dyDescent="0.2"/>
    <row r="15780" x14ac:dyDescent="0.2"/>
    <row r="15781" x14ac:dyDescent="0.2"/>
    <row r="15782" x14ac:dyDescent="0.2"/>
    <row r="15783" x14ac:dyDescent="0.2"/>
    <row r="15784" x14ac:dyDescent="0.2"/>
    <row r="15785" x14ac:dyDescent="0.2"/>
    <row r="15786" x14ac:dyDescent="0.2"/>
    <row r="15787" x14ac:dyDescent="0.2"/>
    <row r="15788" x14ac:dyDescent="0.2"/>
    <row r="15789" x14ac:dyDescent="0.2"/>
    <row r="15790" x14ac:dyDescent="0.2"/>
    <row r="15791" x14ac:dyDescent="0.2"/>
    <row r="15792" x14ac:dyDescent="0.2"/>
    <row r="15793" x14ac:dyDescent="0.2"/>
    <row r="15794" x14ac:dyDescent="0.2"/>
    <row r="15795" x14ac:dyDescent="0.2"/>
    <row r="15796" x14ac:dyDescent="0.2"/>
    <row r="15797" x14ac:dyDescent="0.2"/>
    <row r="15798" x14ac:dyDescent="0.2"/>
    <row r="15799" x14ac:dyDescent="0.2"/>
    <row r="15800" x14ac:dyDescent="0.2"/>
    <row r="15801" x14ac:dyDescent="0.2"/>
    <row r="15802" x14ac:dyDescent="0.2"/>
    <row r="15803" x14ac:dyDescent="0.2"/>
    <row r="15804" x14ac:dyDescent="0.2"/>
    <row r="15805" x14ac:dyDescent="0.2"/>
    <row r="15806" x14ac:dyDescent="0.2"/>
    <row r="15807" x14ac:dyDescent="0.2"/>
    <row r="15808" x14ac:dyDescent="0.2"/>
    <row r="15809" x14ac:dyDescent="0.2"/>
    <row r="15810" x14ac:dyDescent="0.2"/>
    <row r="15811" x14ac:dyDescent="0.2"/>
    <row r="15812" x14ac:dyDescent="0.2"/>
    <row r="15813" x14ac:dyDescent="0.2"/>
    <row r="15814" x14ac:dyDescent="0.2"/>
    <row r="15815" x14ac:dyDescent="0.2"/>
    <row r="15816" x14ac:dyDescent="0.2"/>
    <row r="15817" x14ac:dyDescent="0.2"/>
    <row r="15818" x14ac:dyDescent="0.2"/>
    <row r="15819" x14ac:dyDescent="0.2"/>
    <row r="15820" x14ac:dyDescent="0.2"/>
    <row r="15821" x14ac:dyDescent="0.2"/>
    <row r="15822" x14ac:dyDescent="0.2"/>
    <row r="15823" x14ac:dyDescent="0.2"/>
    <row r="15824" x14ac:dyDescent="0.2"/>
    <row r="15825" x14ac:dyDescent="0.2"/>
    <row r="15826" x14ac:dyDescent="0.2"/>
    <row r="15827" x14ac:dyDescent="0.2"/>
    <row r="15828" x14ac:dyDescent="0.2"/>
    <row r="15829" x14ac:dyDescent="0.2"/>
    <row r="15830" x14ac:dyDescent="0.2"/>
    <row r="15831" x14ac:dyDescent="0.2"/>
    <row r="15832" x14ac:dyDescent="0.2"/>
    <row r="15833" x14ac:dyDescent="0.2"/>
    <row r="15834" x14ac:dyDescent="0.2"/>
    <row r="15835" x14ac:dyDescent="0.2"/>
    <row r="15836" x14ac:dyDescent="0.2"/>
    <row r="15837" x14ac:dyDescent="0.2"/>
    <row r="15838" x14ac:dyDescent="0.2"/>
    <row r="15839" x14ac:dyDescent="0.2"/>
    <row r="15840" x14ac:dyDescent="0.2"/>
    <row r="15841" x14ac:dyDescent="0.2"/>
    <row r="15842" x14ac:dyDescent="0.2"/>
    <row r="15843" x14ac:dyDescent="0.2"/>
    <row r="15844" x14ac:dyDescent="0.2"/>
    <row r="15845" x14ac:dyDescent="0.2"/>
    <row r="15846" x14ac:dyDescent="0.2"/>
    <row r="15847" x14ac:dyDescent="0.2"/>
    <row r="15848" x14ac:dyDescent="0.2"/>
    <row r="15849" x14ac:dyDescent="0.2"/>
    <row r="15850" x14ac:dyDescent="0.2"/>
    <row r="15851" x14ac:dyDescent="0.2"/>
    <row r="15852" x14ac:dyDescent="0.2"/>
    <row r="15853" x14ac:dyDescent="0.2"/>
    <row r="15854" x14ac:dyDescent="0.2"/>
    <row r="15855" x14ac:dyDescent="0.2"/>
    <row r="15856" x14ac:dyDescent="0.2"/>
    <row r="15857" x14ac:dyDescent="0.2"/>
    <row r="15858" x14ac:dyDescent="0.2"/>
    <row r="15859" x14ac:dyDescent="0.2"/>
    <row r="15860" x14ac:dyDescent="0.2"/>
    <row r="15861" x14ac:dyDescent="0.2"/>
    <row r="15862" x14ac:dyDescent="0.2"/>
    <row r="15863" x14ac:dyDescent="0.2"/>
    <row r="15864" x14ac:dyDescent="0.2"/>
    <row r="15865" x14ac:dyDescent="0.2"/>
    <row r="15866" x14ac:dyDescent="0.2"/>
    <row r="15867" x14ac:dyDescent="0.2"/>
    <row r="15868" x14ac:dyDescent="0.2"/>
    <row r="15869" x14ac:dyDescent="0.2"/>
    <row r="15870" x14ac:dyDescent="0.2"/>
    <row r="15871" x14ac:dyDescent="0.2"/>
    <row r="15872" x14ac:dyDescent="0.2"/>
    <row r="15873" x14ac:dyDescent="0.2"/>
    <row r="15874" x14ac:dyDescent="0.2"/>
    <row r="15875" x14ac:dyDescent="0.2"/>
    <row r="15876" x14ac:dyDescent="0.2"/>
    <row r="15877" x14ac:dyDescent="0.2"/>
    <row r="15878" x14ac:dyDescent="0.2"/>
    <row r="15879" x14ac:dyDescent="0.2"/>
    <row r="15880" x14ac:dyDescent="0.2"/>
    <row r="15881" x14ac:dyDescent="0.2"/>
    <row r="15882" x14ac:dyDescent="0.2"/>
    <row r="15883" x14ac:dyDescent="0.2"/>
    <row r="15884" x14ac:dyDescent="0.2"/>
    <row r="15885" x14ac:dyDescent="0.2"/>
    <row r="15886" x14ac:dyDescent="0.2"/>
    <row r="15887" x14ac:dyDescent="0.2"/>
    <row r="15888" x14ac:dyDescent="0.2"/>
    <row r="15889" x14ac:dyDescent="0.2"/>
    <row r="15890" x14ac:dyDescent="0.2"/>
    <row r="15891" x14ac:dyDescent="0.2"/>
    <row r="15892" x14ac:dyDescent="0.2"/>
    <row r="15893" x14ac:dyDescent="0.2"/>
    <row r="15894" x14ac:dyDescent="0.2"/>
    <row r="15895" x14ac:dyDescent="0.2"/>
    <row r="15896" x14ac:dyDescent="0.2"/>
    <row r="15897" x14ac:dyDescent="0.2"/>
    <row r="15898" x14ac:dyDescent="0.2"/>
    <row r="15899" x14ac:dyDescent="0.2"/>
    <row r="15900" x14ac:dyDescent="0.2"/>
    <row r="15901" x14ac:dyDescent="0.2"/>
    <row r="15902" x14ac:dyDescent="0.2"/>
    <row r="15903" x14ac:dyDescent="0.2"/>
    <row r="15904" x14ac:dyDescent="0.2"/>
    <row r="15905" x14ac:dyDescent="0.2"/>
    <row r="15906" x14ac:dyDescent="0.2"/>
    <row r="15907" x14ac:dyDescent="0.2"/>
    <row r="15908" x14ac:dyDescent="0.2"/>
    <row r="15909" x14ac:dyDescent="0.2"/>
    <row r="15910" x14ac:dyDescent="0.2"/>
    <row r="15911" x14ac:dyDescent="0.2"/>
    <row r="15912" x14ac:dyDescent="0.2"/>
    <row r="15913" x14ac:dyDescent="0.2"/>
    <row r="15914" x14ac:dyDescent="0.2"/>
    <row r="15915" x14ac:dyDescent="0.2"/>
    <row r="15916" x14ac:dyDescent="0.2"/>
    <row r="15917" x14ac:dyDescent="0.2"/>
    <row r="15918" x14ac:dyDescent="0.2"/>
    <row r="15919" x14ac:dyDescent="0.2"/>
    <row r="15920" x14ac:dyDescent="0.2"/>
    <row r="15921" x14ac:dyDescent="0.2"/>
    <row r="15922" x14ac:dyDescent="0.2"/>
    <row r="15923" x14ac:dyDescent="0.2"/>
    <row r="15924" x14ac:dyDescent="0.2"/>
    <row r="15925" x14ac:dyDescent="0.2"/>
    <row r="15926" x14ac:dyDescent="0.2"/>
    <row r="15927" x14ac:dyDescent="0.2"/>
    <row r="15928" x14ac:dyDescent="0.2"/>
    <row r="15929" x14ac:dyDescent="0.2"/>
    <row r="15930" x14ac:dyDescent="0.2"/>
    <row r="15931" x14ac:dyDescent="0.2"/>
    <row r="15932" x14ac:dyDescent="0.2"/>
    <row r="15933" x14ac:dyDescent="0.2"/>
    <row r="15934" x14ac:dyDescent="0.2"/>
    <row r="15935" x14ac:dyDescent="0.2"/>
    <row r="15936" x14ac:dyDescent="0.2"/>
    <row r="15937" x14ac:dyDescent="0.2"/>
    <row r="15938" x14ac:dyDescent="0.2"/>
    <row r="15939" x14ac:dyDescent="0.2"/>
    <row r="15940" x14ac:dyDescent="0.2"/>
    <row r="15941" x14ac:dyDescent="0.2"/>
    <row r="15942" x14ac:dyDescent="0.2"/>
    <row r="15943" x14ac:dyDescent="0.2"/>
    <row r="15944" x14ac:dyDescent="0.2"/>
    <row r="15945" x14ac:dyDescent="0.2"/>
    <row r="15946" x14ac:dyDescent="0.2"/>
    <row r="15947" x14ac:dyDescent="0.2"/>
    <row r="15948" x14ac:dyDescent="0.2"/>
    <row r="15949" x14ac:dyDescent="0.2"/>
    <row r="15950" x14ac:dyDescent="0.2"/>
    <row r="15951" x14ac:dyDescent="0.2"/>
    <row r="15952" x14ac:dyDescent="0.2"/>
    <row r="15953" x14ac:dyDescent="0.2"/>
    <row r="15954" x14ac:dyDescent="0.2"/>
    <row r="15955" x14ac:dyDescent="0.2"/>
    <row r="15956" x14ac:dyDescent="0.2"/>
    <row r="15957" x14ac:dyDescent="0.2"/>
    <row r="15958" x14ac:dyDescent="0.2"/>
    <row r="15959" x14ac:dyDescent="0.2"/>
    <row r="15960" x14ac:dyDescent="0.2"/>
    <row r="15961" x14ac:dyDescent="0.2"/>
    <row r="15962" x14ac:dyDescent="0.2"/>
    <row r="15963" x14ac:dyDescent="0.2"/>
    <row r="15964" x14ac:dyDescent="0.2"/>
    <row r="15965" x14ac:dyDescent="0.2"/>
    <row r="15966" x14ac:dyDescent="0.2"/>
    <row r="15967" x14ac:dyDescent="0.2"/>
    <row r="15968" x14ac:dyDescent="0.2"/>
    <row r="15969" x14ac:dyDescent="0.2"/>
    <row r="15970" x14ac:dyDescent="0.2"/>
    <row r="15971" x14ac:dyDescent="0.2"/>
    <row r="15972" x14ac:dyDescent="0.2"/>
    <row r="15973" x14ac:dyDescent="0.2"/>
    <row r="15974" x14ac:dyDescent="0.2"/>
    <row r="15975" x14ac:dyDescent="0.2"/>
    <row r="15976" x14ac:dyDescent="0.2"/>
    <row r="15977" x14ac:dyDescent="0.2"/>
    <row r="15978" x14ac:dyDescent="0.2"/>
    <row r="15979" x14ac:dyDescent="0.2"/>
    <row r="15980" x14ac:dyDescent="0.2"/>
    <row r="15981" x14ac:dyDescent="0.2"/>
    <row r="15982" x14ac:dyDescent="0.2"/>
    <row r="15983" x14ac:dyDescent="0.2"/>
    <row r="15984" x14ac:dyDescent="0.2"/>
    <row r="15985" x14ac:dyDescent="0.2"/>
    <row r="15986" x14ac:dyDescent="0.2"/>
    <row r="15987" x14ac:dyDescent="0.2"/>
    <row r="15988" x14ac:dyDescent="0.2"/>
    <row r="15989" x14ac:dyDescent="0.2"/>
    <row r="15990" x14ac:dyDescent="0.2"/>
    <row r="15991" x14ac:dyDescent="0.2"/>
    <row r="15992" x14ac:dyDescent="0.2"/>
    <row r="15993" x14ac:dyDescent="0.2"/>
    <row r="15994" x14ac:dyDescent="0.2"/>
    <row r="15995" x14ac:dyDescent="0.2"/>
    <row r="15996" x14ac:dyDescent="0.2"/>
    <row r="15997" x14ac:dyDescent="0.2"/>
    <row r="15998" x14ac:dyDescent="0.2"/>
    <row r="15999" x14ac:dyDescent="0.2"/>
    <row r="16000" x14ac:dyDescent="0.2"/>
    <row r="16001" x14ac:dyDescent="0.2"/>
    <row r="16002" x14ac:dyDescent="0.2"/>
    <row r="16003" x14ac:dyDescent="0.2"/>
    <row r="16004" x14ac:dyDescent="0.2"/>
    <row r="16005" x14ac:dyDescent="0.2"/>
    <row r="16006" x14ac:dyDescent="0.2"/>
    <row r="16007" x14ac:dyDescent="0.2"/>
    <row r="16008" x14ac:dyDescent="0.2"/>
    <row r="16009" x14ac:dyDescent="0.2"/>
    <row r="16010" x14ac:dyDescent="0.2"/>
    <row r="16011" x14ac:dyDescent="0.2"/>
    <row r="16012" x14ac:dyDescent="0.2"/>
    <row r="16013" x14ac:dyDescent="0.2"/>
    <row r="16014" x14ac:dyDescent="0.2"/>
    <row r="16015" x14ac:dyDescent="0.2"/>
    <row r="16016" x14ac:dyDescent="0.2"/>
    <row r="16017" x14ac:dyDescent="0.2"/>
    <row r="16018" x14ac:dyDescent="0.2"/>
    <row r="16019" x14ac:dyDescent="0.2"/>
    <row r="16020" x14ac:dyDescent="0.2"/>
    <row r="16021" x14ac:dyDescent="0.2"/>
    <row r="16022" x14ac:dyDescent="0.2"/>
    <row r="16023" x14ac:dyDescent="0.2"/>
    <row r="16024" x14ac:dyDescent="0.2"/>
    <row r="16025" x14ac:dyDescent="0.2"/>
    <row r="16026" x14ac:dyDescent="0.2"/>
    <row r="16027" x14ac:dyDescent="0.2"/>
    <row r="16028" x14ac:dyDescent="0.2"/>
    <row r="16029" x14ac:dyDescent="0.2"/>
    <row r="16030" x14ac:dyDescent="0.2"/>
    <row r="16031" x14ac:dyDescent="0.2"/>
    <row r="16032" x14ac:dyDescent="0.2"/>
    <row r="16033" x14ac:dyDescent="0.2"/>
    <row r="16034" x14ac:dyDescent="0.2"/>
    <row r="16035" x14ac:dyDescent="0.2"/>
    <row r="16036" x14ac:dyDescent="0.2"/>
    <row r="16037" x14ac:dyDescent="0.2"/>
    <row r="16038" x14ac:dyDescent="0.2"/>
    <row r="16039" x14ac:dyDescent="0.2"/>
    <row r="16040" x14ac:dyDescent="0.2"/>
    <row r="16041" x14ac:dyDescent="0.2"/>
    <row r="16042" x14ac:dyDescent="0.2"/>
    <row r="16043" x14ac:dyDescent="0.2"/>
    <row r="16044" x14ac:dyDescent="0.2"/>
    <row r="16045" x14ac:dyDescent="0.2"/>
    <row r="16046" x14ac:dyDescent="0.2"/>
    <row r="16047" x14ac:dyDescent="0.2"/>
    <row r="16048" x14ac:dyDescent="0.2"/>
    <row r="16049" x14ac:dyDescent="0.2"/>
    <row r="16050" x14ac:dyDescent="0.2"/>
    <row r="16051" x14ac:dyDescent="0.2"/>
    <row r="16052" x14ac:dyDescent="0.2"/>
    <row r="16053" x14ac:dyDescent="0.2"/>
    <row r="16054" x14ac:dyDescent="0.2"/>
    <row r="16055" x14ac:dyDescent="0.2"/>
    <row r="16056" x14ac:dyDescent="0.2"/>
    <row r="16057" x14ac:dyDescent="0.2"/>
    <row r="16058" x14ac:dyDescent="0.2"/>
    <row r="16059" x14ac:dyDescent="0.2"/>
    <row r="16060" x14ac:dyDescent="0.2"/>
    <row r="16061" x14ac:dyDescent="0.2"/>
    <row r="16062" x14ac:dyDescent="0.2"/>
    <row r="16063" x14ac:dyDescent="0.2"/>
    <row r="16064" x14ac:dyDescent="0.2"/>
    <row r="16065" x14ac:dyDescent="0.2"/>
    <row r="16066" x14ac:dyDescent="0.2"/>
    <row r="16067" x14ac:dyDescent="0.2"/>
    <row r="16068" x14ac:dyDescent="0.2"/>
    <row r="16069" x14ac:dyDescent="0.2"/>
    <row r="16070" x14ac:dyDescent="0.2"/>
    <row r="16071" x14ac:dyDescent="0.2"/>
    <row r="16072" x14ac:dyDescent="0.2"/>
    <row r="16073" x14ac:dyDescent="0.2"/>
    <row r="16074" x14ac:dyDescent="0.2"/>
    <row r="16075" x14ac:dyDescent="0.2"/>
    <row r="16076" x14ac:dyDescent="0.2"/>
    <row r="16077" x14ac:dyDescent="0.2"/>
    <row r="16078" x14ac:dyDescent="0.2"/>
    <row r="16079" x14ac:dyDescent="0.2"/>
    <row r="16080" x14ac:dyDescent="0.2"/>
    <row r="16081" x14ac:dyDescent="0.2"/>
    <row r="16082" x14ac:dyDescent="0.2"/>
    <row r="16083" x14ac:dyDescent="0.2"/>
    <row r="16084" x14ac:dyDescent="0.2"/>
    <row r="16085" x14ac:dyDescent="0.2"/>
    <row r="16086" x14ac:dyDescent="0.2"/>
    <row r="16087" x14ac:dyDescent="0.2"/>
    <row r="16088" x14ac:dyDescent="0.2"/>
    <row r="16089" x14ac:dyDescent="0.2"/>
    <row r="16090" x14ac:dyDescent="0.2"/>
    <row r="16091" x14ac:dyDescent="0.2"/>
    <row r="16092" x14ac:dyDescent="0.2"/>
    <row r="16093" x14ac:dyDescent="0.2"/>
    <row r="16094" x14ac:dyDescent="0.2"/>
    <row r="16095" x14ac:dyDescent="0.2"/>
    <row r="16096" x14ac:dyDescent="0.2"/>
    <row r="16097" x14ac:dyDescent="0.2"/>
    <row r="16098" x14ac:dyDescent="0.2"/>
    <row r="16099" x14ac:dyDescent="0.2"/>
    <row r="16100" x14ac:dyDescent="0.2"/>
    <row r="16101" x14ac:dyDescent="0.2"/>
    <row r="16102" x14ac:dyDescent="0.2"/>
    <row r="16103" x14ac:dyDescent="0.2"/>
    <row r="16104" x14ac:dyDescent="0.2"/>
    <row r="16105" x14ac:dyDescent="0.2"/>
    <row r="16106" x14ac:dyDescent="0.2"/>
    <row r="16107" x14ac:dyDescent="0.2"/>
    <row r="16108" x14ac:dyDescent="0.2"/>
    <row r="16109" x14ac:dyDescent="0.2"/>
    <row r="16110" x14ac:dyDescent="0.2"/>
    <row r="16111" x14ac:dyDescent="0.2"/>
    <row r="16112" x14ac:dyDescent="0.2"/>
    <row r="16113" x14ac:dyDescent="0.2"/>
    <row r="16114" x14ac:dyDescent="0.2"/>
    <row r="16115" x14ac:dyDescent="0.2"/>
    <row r="16116" x14ac:dyDescent="0.2"/>
    <row r="16117" x14ac:dyDescent="0.2"/>
    <row r="16118" x14ac:dyDescent="0.2"/>
    <row r="16119" x14ac:dyDescent="0.2"/>
    <row r="16120" x14ac:dyDescent="0.2"/>
    <row r="16121" x14ac:dyDescent="0.2"/>
    <row r="16122" x14ac:dyDescent="0.2"/>
    <row r="16123" x14ac:dyDescent="0.2"/>
    <row r="16124" x14ac:dyDescent="0.2"/>
    <row r="16125" x14ac:dyDescent="0.2"/>
    <row r="16126" x14ac:dyDescent="0.2"/>
    <row r="16127" x14ac:dyDescent="0.2"/>
    <row r="16128" x14ac:dyDescent="0.2"/>
    <row r="16129" x14ac:dyDescent="0.2"/>
    <row r="16130" x14ac:dyDescent="0.2"/>
    <row r="16131" x14ac:dyDescent="0.2"/>
    <row r="16132" x14ac:dyDescent="0.2"/>
    <row r="16133" x14ac:dyDescent="0.2"/>
    <row r="16134" x14ac:dyDescent="0.2"/>
    <row r="16135" x14ac:dyDescent="0.2"/>
    <row r="16136" x14ac:dyDescent="0.2"/>
    <row r="16137" x14ac:dyDescent="0.2"/>
    <row r="16138" x14ac:dyDescent="0.2"/>
    <row r="16139" x14ac:dyDescent="0.2"/>
    <row r="16140" x14ac:dyDescent="0.2"/>
    <row r="16141" x14ac:dyDescent="0.2"/>
    <row r="16142" x14ac:dyDescent="0.2"/>
    <row r="16143" x14ac:dyDescent="0.2"/>
    <row r="16144" x14ac:dyDescent="0.2"/>
    <row r="16145" x14ac:dyDescent="0.2"/>
    <row r="16146" x14ac:dyDescent="0.2"/>
    <row r="16147" x14ac:dyDescent="0.2"/>
    <row r="16148" x14ac:dyDescent="0.2"/>
    <row r="16149" x14ac:dyDescent="0.2"/>
    <row r="16150" x14ac:dyDescent="0.2"/>
    <row r="16151" x14ac:dyDescent="0.2"/>
    <row r="16152" x14ac:dyDescent="0.2"/>
    <row r="16153" x14ac:dyDescent="0.2"/>
    <row r="16154" x14ac:dyDescent="0.2"/>
    <row r="16155" x14ac:dyDescent="0.2"/>
    <row r="16156" x14ac:dyDescent="0.2"/>
    <row r="16157" x14ac:dyDescent="0.2"/>
    <row r="16158" x14ac:dyDescent="0.2"/>
    <row r="16159" x14ac:dyDescent="0.2"/>
    <row r="16160" x14ac:dyDescent="0.2"/>
    <row r="16161" x14ac:dyDescent="0.2"/>
    <row r="16162" x14ac:dyDescent="0.2"/>
    <row r="16163" x14ac:dyDescent="0.2"/>
    <row r="16164" x14ac:dyDescent="0.2"/>
    <row r="16165" x14ac:dyDescent="0.2"/>
    <row r="16166" x14ac:dyDescent="0.2"/>
    <row r="16167" x14ac:dyDescent="0.2"/>
    <row r="16168" x14ac:dyDescent="0.2"/>
    <row r="16169" x14ac:dyDescent="0.2"/>
    <row r="16170" x14ac:dyDescent="0.2"/>
    <row r="16171" x14ac:dyDescent="0.2"/>
    <row r="16172" x14ac:dyDescent="0.2"/>
    <row r="16173" x14ac:dyDescent="0.2"/>
    <row r="16174" x14ac:dyDescent="0.2"/>
    <row r="16175" x14ac:dyDescent="0.2"/>
    <row r="16176" x14ac:dyDescent="0.2"/>
    <row r="16177" x14ac:dyDescent="0.2"/>
    <row r="16178" x14ac:dyDescent="0.2"/>
    <row r="16179" x14ac:dyDescent="0.2"/>
    <row r="16180" x14ac:dyDescent="0.2"/>
    <row r="16181" x14ac:dyDescent="0.2"/>
    <row r="16182" x14ac:dyDescent="0.2"/>
    <row r="16183" x14ac:dyDescent="0.2"/>
    <row r="16184" x14ac:dyDescent="0.2"/>
    <row r="16185" x14ac:dyDescent="0.2"/>
    <row r="16186" x14ac:dyDescent="0.2"/>
    <row r="16187" x14ac:dyDescent="0.2"/>
    <row r="16188" x14ac:dyDescent="0.2"/>
    <row r="16189" x14ac:dyDescent="0.2"/>
    <row r="16190" x14ac:dyDescent="0.2"/>
    <row r="16191" x14ac:dyDescent="0.2"/>
    <row r="16192" x14ac:dyDescent="0.2"/>
    <row r="16193" x14ac:dyDescent="0.2"/>
    <row r="16194" x14ac:dyDescent="0.2"/>
    <row r="16195" x14ac:dyDescent="0.2"/>
    <row r="16196" x14ac:dyDescent="0.2"/>
    <row r="16197" x14ac:dyDescent="0.2"/>
    <row r="16198" x14ac:dyDescent="0.2"/>
    <row r="16199" x14ac:dyDescent="0.2"/>
    <row r="16200" x14ac:dyDescent="0.2"/>
    <row r="16201" x14ac:dyDescent="0.2"/>
    <row r="16202" x14ac:dyDescent="0.2"/>
    <row r="16203" x14ac:dyDescent="0.2"/>
    <row r="16204" x14ac:dyDescent="0.2"/>
    <row r="16205" x14ac:dyDescent="0.2"/>
    <row r="16206" x14ac:dyDescent="0.2"/>
    <row r="16207" x14ac:dyDescent="0.2"/>
    <row r="16208" x14ac:dyDescent="0.2"/>
    <row r="16209" x14ac:dyDescent="0.2"/>
    <row r="16210" x14ac:dyDescent="0.2"/>
    <row r="16211" x14ac:dyDescent="0.2"/>
    <row r="16212" x14ac:dyDescent="0.2"/>
    <row r="16213" x14ac:dyDescent="0.2"/>
    <row r="16214" x14ac:dyDescent="0.2"/>
    <row r="16215" x14ac:dyDescent="0.2"/>
    <row r="16216" x14ac:dyDescent="0.2"/>
    <row r="16217" x14ac:dyDescent="0.2"/>
    <row r="16218" x14ac:dyDescent="0.2"/>
    <row r="16219" x14ac:dyDescent="0.2"/>
    <row r="16220" x14ac:dyDescent="0.2"/>
    <row r="16221" x14ac:dyDescent="0.2"/>
    <row r="16222" x14ac:dyDescent="0.2"/>
    <row r="16223" x14ac:dyDescent="0.2"/>
    <row r="16224" x14ac:dyDescent="0.2"/>
    <row r="16225" x14ac:dyDescent="0.2"/>
    <row r="16226" x14ac:dyDescent="0.2"/>
    <row r="16227" x14ac:dyDescent="0.2"/>
    <row r="16228" x14ac:dyDescent="0.2"/>
    <row r="16229" x14ac:dyDescent="0.2"/>
    <row r="16230" x14ac:dyDescent="0.2"/>
    <row r="16231" x14ac:dyDescent="0.2"/>
    <row r="16232" x14ac:dyDescent="0.2"/>
    <row r="16233" x14ac:dyDescent="0.2"/>
    <row r="16234" x14ac:dyDescent="0.2"/>
    <row r="16235" x14ac:dyDescent="0.2"/>
    <row r="16236" x14ac:dyDescent="0.2"/>
    <row r="16237" x14ac:dyDescent="0.2"/>
    <row r="16238" x14ac:dyDescent="0.2"/>
    <row r="16239" x14ac:dyDescent="0.2"/>
    <row r="16240" x14ac:dyDescent="0.2"/>
    <row r="16241" x14ac:dyDescent="0.2"/>
    <row r="16242" x14ac:dyDescent="0.2"/>
    <row r="16243" x14ac:dyDescent="0.2"/>
    <row r="16244" x14ac:dyDescent="0.2"/>
    <row r="16245" x14ac:dyDescent="0.2"/>
    <row r="16246" x14ac:dyDescent="0.2"/>
    <row r="16247" x14ac:dyDescent="0.2"/>
    <row r="16248" x14ac:dyDescent="0.2"/>
    <row r="16249" x14ac:dyDescent="0.2"/>
    <row r="16250" x14ac:dyDescent="0.2"/>
    <row r="16251" x14ac:dyDescent="0.2"/>
    <row r="16252" x14ac:dyDescent="0.2"/>
    <row r="16253" x14ac:dyDescent="0.2"/>
    <row r="16254" x14ac:dyDescent="0.2"/>
    <row r="16255" x14ac:dyDescent="0.2"/>
    <row r="16256" x14ac:dyDescent="0.2"/>
    <row r="16257" x14ac:dyDescent="0.2"/>
    <row r="16258" x14ac:dyDescent="0.2"/>
    <row r="16259" x14ac:dyDescent="0.2"/>
    <row r="16260" x14ac:dyDescent="0.2"/>
    <row r="16261" x14ac:dyDescent="0.2"/>
    <row r="16262" x14ac:dyDescent="0.2"/>
    <row r="16263" x14ac:dyDescent="0.2"/>
    <row r="16264" x14ac:dyDescent="0.2"/>
    <row r="16265" x14ac:dyDescent="0.2"/>
    <row r="16266" x14ac:dyDescent="0.2"/>
    <row r="16267" x14ac:dyDescent="0.2"/>
    <row r="16268" x14ac:dyDescent="0.2"/>
    <row r="16269" x14ac:dyDescent="0.2"/>
    <row r="16270" x14ac:dyDescent="0.2"/>
    <row r="16271" x14ac:dyDescent="0.2"/>
    <row r="16272" x14ac:dyDescent="0.2"/>
    <row r="16273" x14ac:dyDescent="0.2"/>
    <row r="16274" x14ac:dyDescent="0.2"/>
    <row r="16275" x14ac:dyDescent="0.2"/>
    <row r="16276" x14ac:dyDescent="0.2"/>
    <row r="16277" x14ac:dyDescent="0.2"/>
    <row r="16278" x14ac:dyDescent="0.2"/>
    <row r="16279" x14ac:dyDescent="0.2"/>
    <row r="16280" x14ac:dyDescent="0.2"/>
    <row r="16281" x14ac:dyDescent="0.2"/>
    <row r="16282" x14ac:dyDescent="0.2"/>
    <row r="16283" x14ac:dyDescent="0.2"/>
    <row r="16284" x14ac:dyDescent="0.2"/>
    <row r="16285" x14ac:dyDescent="0.2"/>
    <row r="16286" x14ac:dyDescent="0.2"/>
    <row r="16287" x14ac:dyDescent="0.2"/>
    <row r="16288" x14ac:dyDescent="0.2"/>
    <row r="16289" x14ac:dyDescent="0.2"/>
    <row r="16290" x14ac:dyDescent="0.2"/>
    <row r="16291" x14ac:dyDescent="0.2"/>
    <row r="16292" x14ac:dyDescent="0.2"/>
    <row r="16293" x14ac:dyDescent="0.2"/>
    <row r="16294" x14ac:dyDescent="0.2"/>
    <row r="16295" x14ac:dyDescent="0.2"/>
    <row r="16296" x14ac:dyDescent="0.2"/>
    <row r="16297" x14ac:dyDescent="0.2"/>
    <row r="16298" x14ac:dyDescent="0.2"/>
    <row r="16299" x14ac:dyDescent="0.2"/>
    <row r="16300" x14ac:dyDescent="0.2"/>
    <row r="16301" x14ac:dyDescent="0.2"/>
    <row r="16302" x14ac:dyDescent="0.2"/>
    <row r="16303" x14ac:dyDescent="0.2"/>
    <row r="16304" x14ac:dyDescent="0.2"/>
    <row r="16305" x14ac:dyDescent="0.2"/>
    <row r="16306" x14ac:dyDescent="0.2"/>
    <row r="16307" x14ac:dyDescent="0.2"/>
    <row r="16308" x14ac:dyDescent="0.2"/>
    <row r="16309" x14ac:dyDescent="0.2"/>
    <row r="16310" x14ac:dyDescent="0.2"/>
    <row r="16311" x14ac:dyDescent="0.2"/>
    <row r="16312" x14ac:dyDescent="0.2"/>
    <row r="16313" x14ac:dyDescent="0.2"/>
    <row r="16314" x14ac:dyDescent="0.2"/>
    <row r="16315" x14ac:dyDescent="0.2"/>
    <row r="16316" x14ac:dyDescent="0.2"/>
    <row r="16317" x14ac:dyDescent="0.2"/>
    <row r="16318" x14ac:dyDescent="0.2"/>
    <row r="16319" x14ac:dyDescent="0.2"/>
    <row r="16320" x14ac:dyDescent="0.2"/>
    <row r="16321" x14ac:dyDescent="0.2"/>
    <row r="16322" x14ac:dyDescent="0.2"/>
    <row r="16323" x14ac:dyDescent="0.2"/>
    <row r="16324" x14ac:dyDescent="0.2"/>
    <row r="16325" x14ac:dyDescent="0.2"/>
    <row r="16326" x14ac:dyDescent="0.2"/>
    <row r="16327" x14ac:dyDescent="0.2"/>
    <row r="16328" x14ac:dyDescent="0.2"/>
    <row r="16329" x14ac:dyDescent="0.2"/>
    <row r="16330" x14ac:dyDescent="0.2"/>
    <row r="16331" x14ac:dyDescent="0.2"/>
    <row r="16332" x14ac:dyDescent="0.2"/>
    <row r="16333" x14ac:dyDescent="0.2"/>
    <row r="16334" x14ac:dyDescent="0.2"/>
    <row r="16335" x14ac:dyDescent="0.2"/>
    <row r="16336" x14ac:dyDescent="0.2"/>
    <row r="16337" x14ac:dyDescent="0.2"/>
    <row r="16338" x14ac:dyDescent="0.2"/>
    <row r="16339" x14ac:dyDescent="0.2"/>
    <row r="16340" x14ac:dyDescent="0.2"/>
    <row r="16341" x14ac:dyDescent="0.2"/>
    <row r="16342" x14ac:dyDescent="0.2"/>
    <row r="16343" x14ac:dyDescent="0.2"/>
    <row r="16344" x14ac:dyDescent="0.2"/>
    <row r="16345" x14ac:dyDescent="0.2"/>
    <row r="16346" x14ac:dyDescent="0.2"/>
    <row r="16347" x14ac:dyDescent="0.2"/>
    <row r="16348" x14ac:dyDescent="0.2"/>
    <row r="16349" x14ac:dyDescent="0.2"/>
    <row r="16350" x14ac:dyDescent="0.2"/>
    <row r="16351" x14ac:dyDescent="0.2"/>
    <row r="16352" x14ac:dyDescent="0.2"/>
    <row r="16353" x14ac:dyDescent="0.2"/>
    <row r="16354" x14ac:dyDescent="0.2"/>
    <row r="16355" x14ac:dyDescent="0.2"/>
    <row r="16356" x14ac:dyDescent="0.2"/>
    <row r="16357" x14ac:dyDescent="0.2"/>
    <row r="16358" x14ac:dyDescent="0.2"/>
    <row r="16359" x14ac:dyDescent="0.2"/>
    <row r="16360" x14ac:dyDescent="0.2"/>
    <row r="16361" x14ac:dyDescent="0.2"/>
    <row r="16362" x14ac:dyDescent="0.2"/>
    <row r="16363" x14ac:dyDescent="0.2"/>
    <row r="16364" x14ac:dyDescent="0.2"/>
    <row r="16365" x14ac:dyDescent="0.2"/>
    <row r="16366" x14ac:dyDescent="0.2"/>
    <row r="16367" x14ac:dyDescent="0.2"/>
    <row r="16368" x14ac:dyDescent="0.2"/>
    <row r="16369" x14ac:dyDescent="0.2"/>
    <row r="16370" x14ac:dyDescent="0.2"/>
    <row r="16371" x14ac:dyDescent="0.2"/>
    <row r="16372" x14ac:dyDescent="0.2"/>
    <row r="16373" x14ac:dyDescent="0.2"/>
    <row r="16374" x14ac:dyDescent="0.2"/>
    <row r="16375" x14ac:dyDescent="0.2"/>
    <row r="16376" x14ac:dyDescent="0.2"/>
    <row r="16377" x14ac:dyDescent="0.2"/>
    <row r="16378" x14ac:dyDescent="0.2"/>
    <row r="16379" x14ac:dyDescent="0.2"/>
    <row r="16380" x14ac:dyDescent="0.2"/>
    <row r="16381" x14ac:dyDescent="0.2"/>
    <row r="16382" x14ac:dyDescent="0.2"/>
    <row r="16383" x14ac:dyDescent="0.2"/>
    <row r="16384" x14ac:dyDescent="0.2"/>
    <row r="16385" x14ac:dyDescent="0.2"/>
    <row r="16386" x14ac:dyDescent="0.2"/>
    <row r="16387" x14ac:dyDescent="0.2"/>
    <row r="16388" x14ac:dyDescent="0.2"/>
    <row r="16389" x14ac:dyDescent="0.2"/>
    <row r="16390" x14ac:dyDescent="0.2"/>
    <row r="16391" x14ac:dyDescent="0.2"/>
    <row r="16392" x14ac:dyDescent="0.2"/>
    <row r="16393" x14ac:dyDescent="0.2"/>
    <row r="16394" x14ac:dyDescent="0.2"/>
    <row r="16395" x14ac:dyDescent="0.2"/>
    <row r="16396" x14ac:dyDescent="0.2"/>
    <row r="16397" x14ac:dyDescent="0.2"/>
    <row r="16398" x14ac:dyDescent="0.2"/>
    <row r="16399" x14ac:dyDescent="0.2"/>
    <row r="16400" x14ac:dyDescent="0.2"/>
    <row r="16401" x14ac:dyDescent="0.2"/>
    <row r="16402" x14ac:dyDescent="0.2"/>
    <row r="16403" x14ac:dyDescent="0.2"/>
    <row r="16404" x14ac:dyDescent="0.2"/>
    <row r="16405" x14ac:dyDescent="0.2"/>
    <row r="16406" x14ac:dyDescent="0.2"/>
    <row r="16407" x14ac:dyDescent="0.2"/>
    <row r="16408" x14ac:dyDescent="0.2"/>
    <row r="16409" x14ac:dyDescent="0.2"/>
    <row r="16410" x14ac:dyDescent="0.2"/>
    <row r="16411" x14ac:dyDescent="0.2"/>
    <row r="16412" x14ac:dyDescent="0.2"/>
    <row r="16413" x14ac:dyDescent="0.2"/>
    <row r="16414" x14ac:dyDescent="0.2"/>
    <row r="16415" x14ac:dyDescent="0.2"/>
    <row r="16416" x14ac:dyDescent="0.2"/>
    <row r="16417" x14ac:dyDescent="0.2"/>
    <row r="16418" x14ac:dyDescent="0.2"/>
    <row r="16419" x14ac:dyDescent="0.2"/>
    <row r="16420" x14ac:dyDescent="0.2"/>
    <row r="16421" x14ac:dyDescent="0.2"/>
    <row r="16422" x14ac:dyDescent="0.2"/>
    <row r="16423" x14ac:dyDescent="0.2"/>
    <row r="16424" x14ac:dyDescent="0.2"/>
    <row r="16425" x14ac:dyDescent="0.2"/>
    <row r="16426" x14ac:dyDescent="0.2"/>
    <row r="16427" x14ac:dyDescent="0.2"/>
    <row r="16428" x14ac:dyDescent="0.2"/>
    <row r="16429" x14ac:dyDescent="0.2"/>
    <row r="16430" x14ac:dyDescent="0.2"/>
    <row r="16431" x14ac:dyDescent="0.2"/>
    <row r="16432" x14ac:dyDescent="0.2"/>
    <row r="16433" x14ac:dyDescent="0.2"/>
    <row r="16434" x14ac:dyDescent="0.2"/>
    <row r="16435" x14ac:dyDescent="0.2"/>
    <row r="16436" x14ac:dyDescent="0.2"/>
    <row r="16437" x14ac:dyDescent="0.2"/>
    <row r="16438" x14ac:dyDescent="0.2"/>
    <row r="16439" x14ac:dyDescent="0.2"/>
    <row r="16440" x14ac:dyDescent="0.2"/>
    <row r="16441" x14ac:dyDescent="0.2"/>
    <row r="16442" x14ac:dyDescent="0.2"/>
    <row r="16443" x14ac:dyDescent="0.2"/>
    <row r="16444" x14ac:dyDescent="0.2"/>
    <row r="16445" x14ac:dyDescent="0.2"/>
    <row r="16446" x14ac:dyDescent="0.2"/>
    <row r="16447" x14ac:dyDescent="0.2"/>
    <row r="16448" x14ac:dyDescent="0.2"/>
    <row r="16449" x14ac:dyDescent="0.2"/>
    <row r="16450" x14ac:dyDescent="0.2"/>
    <row r="16451" x14ac:dyDescent="0.2"/>
    <row r="16452" x14ac:dyDescent="0.2"/>
    <row r="16453" x14ac:dyDescent="0.2"/>
    <row r="16454" x14ac:dyDescent="0.2"/>
    <row r="16455" x14ac:dyDescent="0.2"/>
    <row r="16456" x14ac:dyDescent="0.2"/>
    <row r="16457" x14ac:dyDescent="0.2"/>
    <row r="16458" x14ac:dyDescent="0.2"/>
    <row r="16459" x14ac:dyDescent="0.2"/>
    <row r="16460" x14ac:dyDescent="0.2"/>
    <row r="16461" x14ac:dyDescent="0.2"/>
    <row r="16462" x14ac:dyDescent="0.2"/>
    <row r="16463" x14ac:dyDescent="0.2"/>
    <row r="16464" x14ac:dyDescent="0.2"/>
    <row r="16465" x14ac:dyDescent="0.2"/>
    <row r="16466" x14ac:dyDescent="0.2"/>
    <row r="16467" x14ac:dyDescent="0.2"/>
    <row r="16468" x14ac:dyDescent="0.2"/>
    <row r="16469" x14ac:dyDescent="0.2"/>
    <row r="16470" x14ac:dyDescent="0.2"/>
    <row r="16471" x14ac:dyDescent="0.2"/>
    <row r="16472" x14ac:dyDescent="0.2"/>
    <row r="16473" x14ac:dyDescent="0.2"/>
    <row r="16474" x14ac:dyDescent="0.2"/>
    <row r="16475" x14ac:dyDescent="0.2"/>
    <row r="16476" x14ac:dyDescent="0.2"/>
    <row r="16477" x14ac:dyDescent="0.2"/>
    <row r="16478" x14ac:dyDescent="0.2"/>
    <row r="16479" x14ac:dyDescent="0.2"/>
    <row r="16480" x14ac:dyDescent="0.2"/>
    <row r="16481" x14ac:dyDescent="0.2"/>
    <row r="16482" x14ac:dyDescent="0.2"/>
    <row r="16483" x14ac:dyDescent="0.2"/>
    <row r="16484" x14ac:dyDescent="0.2"/>
    <row r="16485" x14ac:dyDescent="0.2"/>
    <row r="16486" x14ac:dyDescent="0.2"/>
    <row r="16487" x14ac:dyDescent="0.2"/>
    <row r="16488" x14ac:dyDescent="0.2"/>
    <row r="16489" x14ac:dyDescent="0.2"/>
    <row r="16490" x14ac:dyDescent="0.2"/>
    <row r="16491" x14ac:dyDescent="0.2"/>
    <row r="16492" x14ac:dyDescent="0.2"/>
    <row r="16493" x14ac:dyDescent="0.2"/>
    <row r="16494" x14ac:dyDescent="0.2"/>
    <row r="16495" x14ac:dyDescent="0.2"/>
    <row r="16496" x14ac:dyDescent="0.2"/>
    <row r="16497" x14ac:dyDescent="0.2"/>
    <row r="16498" x14ac:dyDescent="0.2"/>
    <row r="16499" x14ac:dyDescent="0.2"/>
    <row r="16500" x14ac:dyDescent="0.2"/>
    <row r="16501" x14ac:dyDescent="0.2"/>
    <row r="16502" x14ac:dyDescent="0.2"/>
    <row r="16503" x14ac:dyDescent="0.2"/>
    <row r="16504" x14ac:dyDescent="0.2"/>
    <row r="16505" x14ac:dyDescent="0.2"/>
    <row r="16506" x14ac:dyDescent="0.2"/>
    <row r="16507" x14ac:dyDescent="0.2"/>
    <row r="16508" x14ac:dyDescent="0.2"/>
    <row r="16509" x14ac:dyDescent="0.2"/>
    <row r="16510" x14ac:dyDescent="0.2"/>
    <row r="16511" x14ac:dyDescent="0.2"/>
    <row r="16512" x14ac:dyDescent="0.2"/>
    <row r="16513" x14ac:dyDescent="0.2"/>
    <row r="16514" x14ac:dyDescent="0.2"/>
    <row r="16515" x14ac:dyDescent="0.2"/>
    <row r="16516" x14ac:dyDescent="0.2"/>
    <row r="16517" x14ac:dyDescent="0.2"/>
    <row r="16518" x14ac:dyDescent="0.2"/>
    <row r="16519" x14ac:dyDescent="0.2"/>
    <row r="16520" x14ac:dyDescent="0.2"/>
    <row r="16521" x14ac:dyDescent="0.2"/>
    <row r="16522" x14ac:dyDescent="0.2"/>
    <row r="16523" x14ac:dyDescent="0.2"/>
    <row r="16524" x14ac:dyDescent="0.2"/>
    <row r="16525" x14ac:dyDescent="0.2"/>
    <row r="16526" x14ac:dyDescent="0.2"/>
    <row r="16527" x14ac:dyDescent="0.2"/>
    <row r="16528" x14ac:dyDescent="0.2"/>
    <row r="16529" x14ac:dyDescent="0.2"/>
    <row r="16530" x14ac:dyDescent="0.2"/>
    <row r="16531" x14ac:dyDescent="0.2"/>
    <row r="16532" x14ac:dyDescent="0.2"/>
    <row r="16533" x14ac:dyDescent="0.2"/>
    <row r="16534" x14ac:dyDescent="0.2"/>
    <row r="16535" x14ac:dyDescent="0.2"/>
    <row r="16536" x14ac:dyDescent="0.2"/>
    <row r="16537" x14ac:dyDescent="0.2"/>
    <row r="16538" x14ac:dyDescent="0.2"/>
    <row r="16539" x14ac:dyDescent="0.2"/>
    <row r="16540" x14ac:dyDescent="0.2"/>
    <row r="16541" x14ac:dyDescent="0.2"/>
    <row r="16542" x14ac:dyDescent="0.2"/>
    <row r="16543" x14ac:dyDescent="0.2"/>
    <row r="16544" x14ac:dyDescent="0.2"/>
    <row r="16545" x14ac:dyDescent="0.2"/>
    <row r="16546" x14ac:dyDescent="0.2"/>
    <row r="16547" x14ac:dyDescent="0.2"/>
    <row r="16548" x14ac:dyDescent="0.2"/>
    <row r="16549" x14ac:dyDescent="0.2"/>
    <row r="16550" x14ac:dyDescent="0.2"/>
    <row r="16551" x14ac:dyDescent="0.2"/>
    <row r="16552" x14ac:dyDescent="0.2"/>
    <row r="16553" x14ac:dyDescent="0.2"/>
    <row r="16554" x14ac:dyDescent="0.2"/>
    <row r="16555" x14ac:dyDescent="0.2"/>
    <row r="16556" x14ac:dyDescent="0.2"/>
    <row r="16557" x14ac:dyDescent="0.2"/>
    <row r="16558" x14ac:dyDescent="0.2"/>
    <row r="16559" x14ac:dyDescent="0.2"/>
    <row r="16560" x14ac:dyDescent="0.2"/>
    <row r="16561" x14ac:dyDescent="0.2"/>
    <row r="16562" x14ac:dyDescent="0.2"/>
    <row r="16563" x14ac:dyDescent="0.2"/>
    <row r="16564" x14ac:dyDescent="0.2"/>
    <row r="16565" x14ac:dyDescent="0.2"/>
    <row r="16566" x14ac:dyDescent="0.2"/>
    <row r="16567" x14ac:dyDescent="0.2"/>
    <row r="16568" x14ac:dyDescent="0.2"/>
    <row r="16569" x14ac:dyDescent="0.2"/>
    <row r="16570" x14ac:dyDescent="0.2"/>
    <row r="16571" x14ac:dyDescent="0.2"/>
    <row r="16572" x14ac:dyDescent="0.2"/>
    <row r="16573" x14ac:dyDescent="0.2"/>
    <row r="16574" x14ac:dyDescent="0.2"/>
    <row r="16575" x14ac:dyDescent="0.2"/>
    <row r="16576" x14ac:dyDescent="0.2"/>
    <row r="16577" x14ac:dyDescent="0.2"/>
    <row r="16578" x14ac:dyDescent="0.2"/>
    <row r="16579" x14ac:dyDescent="0.2"/>
    <row r="16580" x14ac:dyDescent="0.2"/>
    <row r="16581" x14ac:dyDescent="0.2"/>
    <row r="16582" x14ac:dyDescent="0.2"/>
    <row r="16583" x14ac:dyDescent="0.2"/>
    <row r="16584" x14ac:dyDescent="0.2"/>
    <row r="16585" x14ac:dyDescent="0.2"/>
    <row r="16586" x14ac:dyDescent="0.2"/>
    <row r="16587" x14ac:dyDescent="0.2"/>
    <row r="16588" x14ac:dyDescent="0.2"/>
    <row r="16589" x14ac:dyDescent="0.2"/>
    <row r="16590" x14ac:dyDescent="0.2"/>
    <row r="16591" x14ac:dyDescent="0.2"/>
    <row r="16592" x14ac:dyDescent="0.2"/>
    <row r="16593" x14ac:dyDescent="0.2"/>
    <row r="16594" x14ac:dyDescent="0.2"/>
    <row r="16595" x14ac:dyDescent="0.2"/>
    <row r="16596" x14ac:dyDescent="0.2"/>
    <row r="16597" x14ac:dyDescent="0.2"/>
    <row r="16598" x14ac:dyDescent="0.2"/>
    <row r="16599" x14ac:dyDescent="0.2"/>
    <row r="16600" x14ac:dyDescent="0.2"/>
    <row r="16601" x14ac:dyDescent="0.2"/>
    <row r="16602" x14ac:dyDescent="0.2"/>
    <row r="16603" x14ac:dyDescent="0.2"/>
    <row r="16604" x14ac:dyDescent="0.2"/>
    <row r="16605" x14ac:dyDescent="0.2"/>
    <row r="16606" x14ac:dyDescent="0.2"/>
    <row r="16607" x14ac:dyDescent="0.2"/>
    <row r="16608" x14ac:dyDescent="0.2"/>
    <row r="16609" x14ac:dyDescent="0.2"/>
    <row r="16610" x14ac:dyDescent="0.2"/>
    <row r="16611" x14ac:dyDescent="0.2"/>
    <row r="16612" x14ac:dyDescent="0.2"/>
    <row r="16613" x14ac:dyDescent="0.2"/>
    <row r="16614" x14ac:dyDescent="0.2"/>
    <row r="16615" x14ac:dyDescent="0.2"/>
    <row r="16616" x14ac:dyDescent="0.2"/>
    <row r="16617" x14ac:dyDescent="0.2"/>
    <row r="16618" x14ac:dyDescent="0.2"/>
    <row r="16619" x14ac:dyDescent="0.2"/>
    <row r="16620" x14ac:dyDescent="0.2"/>
    <row r="16621" x14ac:dyDescent="0.2"/>
    <row r="16622" x14ac:dyDescent="0.2"/>
    <row r="16623" x14ac:dyDescent="0.2"/>
    <row r="16624" x14ac:dyDescent="0.2"/>
    <row r="16625" x14ac:dyDescent="0.2"/>
    <row r="16626" x14ac:dyDescent="0.2"/>
    <row r="16627" x14ac:dyDescent="0.2"/>
    <row r="16628" x14ac:dyDescent="0.2"/>
    <row r="16629" x14ac:dyDescent="0.2"/>
    <row r="16630" x14ac:dyDescent="0.2"/>
    <row r="16631" x14ac:dyDescent="0.2"/>
    <row r="16632" x14ac:dyDescent="0.2"/>
    <row r="16633" x14ac:dyDescent="0.2"/>
    <row r="16634" x14ac:dyDescent="0.2"/>
    <row r="16635" x14ac:dyDescent="0.2"/>
    <row r="16636" x14ac:dyDescent="0.2"/>
    <row r="16637" x14ac:dyDescent="0.2"/>
    <row r="16638" x14ac:dyDescent="0.2"/>
    <row r="16639" x14ac:dyDescent="0.2"/>
    <row r="16640" x14ac:dyDescent="0.2"/>
    <row r="16641" x14ac:dyDescent="0.2"/>
    <row r="16642" x14ac:dyDescent="0.2"/>
    <row r="16643" x14ac:dyDescent="0.2"/>
    <row r="16644" x14ac:dyDescent="0.2"/>
    <row r="16645" x14ac:dyDescent="0.2"/>
    <row r="16646" x14ac:dyDescent="0.2"/>
    <row r="16647" x14ac:dyDescent="0.2"/>
    <row r="16648" x14ac:dyDescent="0.2"/>
    <row r="16649" x14ac:dyDescent="0.2"/>
    <row r="16650" x14ac:dyDescent="0.2"/>
    <row r="16651" x14ac:dyDescent="0.2"/>
    <row r="16652" x14ac:dyDescent="0.2"/>
    <row r="16653" x14ac:dyDescent="0.2"/>
    <row r="16654" x14ac:dyDescent="0.2"/>
    <row r="16655" x14ac:dyDescent="0.2"/>
    <row r="16656" x14ac:dyDescent="0.2"/>
    <row r="16657" x14ac:dyDescent="0.2"/>
    <row r="16658" x14ac:dyDescent="0.2"/>
    <row r="16659" x14ac:dyDescent="0.2"/>
    <row r="16660" x14ac:dyDescent="0.2"/>
    <row r="16661" x14ac:dyDescent="0.2"/>
    <row r="16662" x14ac:dyDescent="0.2"/>
    <row r="16663" x14ac:dyDescent="0.2"/>
    <row r="16664" x14ac:dyDescent="0.2"/>
    <row r="16665" x14ac:dyDescent="0.2"/>
    <row r="16666" x14ac:dyDescent="0.2"/>
    <row r="16667" x14ac:dyDescent="0.2"/>
    <row r="16668" x14ac:dyDescent="0.2"/>
    <row r="16669" x14ac:dyDescent="0.2"/>
    <row r="16670" x14ac:dyDescent="0.2"/>
    <row r="16671" x14ac:dyDescent="0.2"/>
    <row r="16672" x14ac:dyDescent="0.2"/>
    <row r="16673" x14ac:dyDescent="0.2"/>
    <row r="16674" x14ac:dyDescent="0.2"/>
    <row r="16675" x14ac:dyDescent="0.2"/>
    <row r="16676" x14ac:dyDescent="0.2"/>
    <row r="16677" x14ac:dyDescent="0.2"/>
    <row r="16678" x14ac:dyDescent="0.2"/>
    <row r="16679" x14ac:dyDescent="0.2"/>
    <row r="16680" x14ac:dyDescent="0.2"/>
    <row r="16681" x14ac:dyDescent="0.2"/>
    <row r="16682" x14ac:dyDescent="0.2"/>
    <row r="16683" x14ac:dyDescent="0.2"/>
    <row r="16684" x14ac:dyDescent="0.2"/>
    <row r="16685" x14ac:dyDescent="0.2"/>
    <row r="16686" x14ac:dyDescent="0.2"/>
    <row r="16687" x14ac:dyDescent="0.2"/>
    <row r="16688" x14ac:dyDescent="0.2"/>
    <row r="16689" x14ac:dyDescent="0.2"/>
    <row r="16690" x14ac:dyDescent="0.2"/>
    <row r="16691" x14ac:dyDescent="0.2"/>
    <row r="16692" x14ac:dyDescent="0.2"/>
    <row r="16693" x14ac:dyDescent="0.2"/>
    <row r="16694" x14ac:dyDescent="0.2"/>
    <row r="16695" x14ac:dyDescent="0.2"/>
    <row r="16696" x14ac:dyDescent="0.2"/>
    <row r="16697" x14ac:dyDescent="0.2"/>
    <row r="16698" x14ac:dyDescent="0.2"/>
    <row r="16699" x14ac:dyDescent="0.2"/>
    <row r="16700" x14ac:dyDescent="0.2"/>
    <row r="16701" x14ac:dyDescent="0.2"/>
    <row r="16702" x14ac:dyDescent="0.2"/>
    <row r="16703" x14ac:dyDescent="0.2"/>
    <row r="16704" x14ac:dyDescent="0.2"/>
    <row r="16705" x14ac:dyDescent="0.2"/>
    <row r="16706" x14ac:dyDescent="0.2"/>
    <row r="16707" x14ac:dyDescent="0.2"/>
    <row r="16708" x14ac:dyDescent="0.2"/>
    <row r="16709" x14ac:dyDescent="0.2"/>
    <row r="16710" x14ac:dyDescent="0.2"/>
    <row r="16711" x14ac:dyDescent="0.2"/>
    <row r="16712" x14ac:dyDescent="0.2"/>
    <row r="16713" x14ac:dyDescent="0.2"/>
    <row r="16714" x14ac:dyDescent="0.2"/>
    <row r="16715" x14ac:dyDescent="0.2"/>
    <row r="16716" x14ac:dyDescent="0.2"/>
    <row r="16717" x14ac:dyDescent="0.2"/>
    <row r="16718" x14ac:dyDescent="0.2"/>
    <row r="16719" x14ac:dyDescent="0.2"/>
    <row r="16720" x14ac:dyDescent="0.2"/>
    <row r="16721" x14ac:dyDescent="0.2"/>
    <row r="16722" x14ac:dyDescent="0.2"/>
    <row r="16723" x14ac:dyDescent="0.2"/>
    <row r="16724" x14ac:dyDescent="0.2"/>
    <row r="16725" x14ac:dyDescent="0.2"/>
    <row r="16726" x14ac:dyDescent="0.2"/>
    <row r="16727" x14ac:dyDescent="0.2"/>
    <row r="16728" x14ac:dyDescent="0.2"/>
    <row r="16729" x14ac:dyDescent="0.2"/>
    <row r="16730" x14ac:dyDescent="0.2"/>
    <row r="16731" x14ac:dyDescent="0.2"/>
    <row r="16732" x14ac:dyDescent="0.2"/>
    <row r="16733" x14ac:dyDescent="0.2"/>
    <row r="16734" x14ac:dyDescent="0.2"/>
    <row r="16735" x14ac:dyDescent="0.2"/>
    <row r="16736" x14ac:dyDescent="0.2"/>
    <row r="16737" x14ac:dyDescent="0.2"/>
    <row r="16738" x14ac:dyDescent="0.2"/>
    <row r="16739" x14ac:dyDescent="0.2"/>
    <row r="16740" x14ac:dyDescent="0.2"/>
    <row r="16741" x14ac:dyDescent="0.2"/>
    <row r="16742" x14ac:dyDescent="0.2"/>
    <row r="16743" x14ac:dyDescent="0.2"/>
    <row r="16744" x14ac:dyDescent="0.2"/>
    <row r="16745" x14ac:dyDescent="0.2"/>
    <row r="16746" x14ac:dyDescent="0.2"/>
    <row r="16747" x14ac:dyDescent="0.2"/>
    <row r="16748" x14ac:dyDescent="0.2"/>
    <row r="16749" x14ac:dyDescent="0.2"/>
    <row r="16750" x14ac:dyDescent="0.2"/>
    <row r="16751" x14ac:dyDescent="0.2"/>
    <row r="16752" x14ac:dyDescent="0.2"/>
    <row r="16753" x14ac:dyDescent="0.2"/>
    <row r="16754" x14ac:dyDescent="0.2"/>
    <row r="16755" x14ac:dyDescent="0.2"/>
    <row r="16756" x14ac:dyDescent="0.2"/>
    <row r="16757" x14ac:dyDescent="0.2"/>
    <row r="16758" x14ac:dyDescent="0.2"/>
    <row r="16759" x14ac:dyDescent="0.2"/>
    <row r="16760" x14ac:dyDescent="0.2"/>
    <row r="16761" x14ac:dyDescent="0.2"/>
    <row r="16762" x14ac:dyDescent="0.2"/>
    <row r="16763" x14ac:dyDescent="0.2"/>
    <row r="16764" x14ac:dyDescent="0.2"/>
    <row r="16765" x14ac:dyDescent="0.2"/>
    <row r="16766" x14ac:dyDescent="0.2"/>
    <row r="16767" x14ac:dyDescent="0.2"/>
    <row r="16768" x14ac:dyDescent="0.2"/>
    <row r="16769" x14ac:dyDescent="0.2"/>
    <row r="16770" x14ac:dyDescent="0.2"/>
    <row r="16771" x14ac:dyDescent="0.2"/>
    <row r="16772" x14ac:dyDescent="0.2"/>
    <row r="16773" x14ac:dyDescent="0.2"/>
    <row r="16774" x14ac:dyDescent="0.2"/>
    <row r="16775" x14ac:dyDescent="0.2"/>
    <row r="16776" x14ac:dyDescent="0.2"/>
    <row r="16777" x14ac:dyDescent="0.2"/>
    <row r="16778" x14ac:dyDescent="0.2"/>
    <row r="16779" x14ac:dyDescent="0.2"/>
    <row r="16780" x14ac:dyDescent="0.2"/>
    <row r="16781" x14ac:dyDescent="0.2"/>
    <row r="16782" x14ac:dyDescent="0.2"/>
    <row r="16783" x14ac:dyDescent="0.2"/>
    <row r="16784" x14ac:dyDescent="0.2"/>
    <row r="16785" x14ac:dyDescent="0.2"/>
    <row r="16786" x14ac:dyDescent="0.2"/>
    <row r="16787" x14ac:dyDescent="0.2"/>
    <row r="16788" x14ac:dyDescent="0.2"/>
    <row r="16789" x14ac:dyDescent="0.2"/>
    <row r="16790" x14ac:dyDescent="0.2"/>
    <row r="16791" x14ac:dyDescent="0.2"/>
    <row r="16792" x14ac:dyDescent="0.2"/>
    <row r="16793" x14ac:dyDescent="0.2"/>
    <row r="16794" x14ac:dyDescent="0.2"/>
    <row r="16795" x14ac:dyDescent="0.2"/>
    <row r="16796" x14ac:dyDescent="0.2"/>
    <row r="16797" x14ac:dyDescent="0.2"/>
    <row r="16798" x14ac:dyDescent="0.2"/>
    <row r="16799" x14ac:dyDescent="0.2"/>
    <row r="16800" x14ac:dyDescent="0.2"/>
    <row r="16801" x14ac:dyDescent="0.2"/>
    <row r="16802" x14ac:dyDescent="0.2"/>
    <row r="16803" x14ac:dyDescent="0.2"/>
    <row r="16804" x14ac:dyDescent="0.2"/>
    <row r="16805" x14ac:dyDescent="0.2"/>
    <row r="16806" x14ac:dyDescent="0.2"/>
    <row r="16807" x14ac:dyDescent="0.2"/>
    <row r="16808" x14ac:dyDescent="0.2"/>
    <row r="16809" x14ac:dyDescent="0.2"/>
    <row r="16810" x14ac:dyDescent="0.2"/>
    <row r="16811" x14ac:dyDescent="0.2"/>
    <row r="16812" x14ac:dyDescent="0.2"/>
    <row r="16813" x14ac:dyDescent="0.2"/>
    <row r="16814" x14ac:dyDescent="0.2"/>
    <row r="16815" x14ac:dyDescent="0.2"/>
    <row r="16816" x14ac:dyDescent="0.2"/>
    <row r="16817" x14ac:dyDescent="0.2"/>
    <row r="16818" x14ac:dyDescent="0.2"/>
    <row r="16819" x14ac:dyDescent="0.2"/>
    <row r="16820" x14ac:dyDescent="0.2"/>
    <row r="16821" x14ac:dyDescent="0.2"/>
    <row r="16822" x14ac:dyDescent="0.2"/>
    <row r="16823" x14ac:dyDescent="0.2"/>
    <row r="16824" x14ac:dyDescent="0.2"/>
    <row r="16825" x14ac:dyDescent="0.2"/>
    <row r="16826" x14ac:dyDescent="0.2"/>
    <row r="16827" x14ac:dyDescent="0.2"/>
    <row r="16828" x14ac:dyDescent="0.2"/>
    <row r="16829" x14ac:dyDescent="0.2"/>
    <row r="16830" x14ac:dyDescent="0.2"/>
    <row r="16831" x14ac:dyDescent="0.2"/>
    <row r="16832" x14ac:dyDescent="0.2"/>
    <row r="16833" x14ac:dyDescent="0.2"/>
    <row r="16834" x14ac:dyDescent="0.2"/>
    <row r="16835" x14ac:dyDescent="0.2"/>
    <row r="16836" x14ac:dyDescent="0.2"/>
    <row r="16837" x14ac:dyDescent="0.2"/>
    <row r="16838" x14ac:dyDescent="0.2"/>
    <row r="16839" x14ac:dyDescent="0.2"/>
    <row r="16840" x14ac:dyDescent="0.2"/>
    <row r="16841" x14ac:dyDescent="0.2"/>
    <row r="16842" x14ac:dyDescent="0.2"/>
    <row r="16843" x14ac:dyDescent="0.2"/>
    <row r="16844" x14ac:dyDescent="0.2"/>
    <row r="16845" x14ac:dyDescent="0.2"/>
    <row r="16846" x14ac:dyDescent="0.2"/>
    <row r="16847" x14ac:dyDescent="0.2"/>
    <row r="16848" x14ac:dyDescent="0.2"/>
    <row r="16849" x14ac:dyDescent="0.2"/>
    <row r="16850" x14ac:dyDescent="0.2"/>
    <row r="16851" x14ac:dyDescent="0.2"/>
    <row r="16852" x14ac:dyDescent="0.2"/>
    <row r="16853" x14ac:dyDescent="0.2"/>
    <row r="16854" x14ac:dyDescent="0.2"/>
    <row r="16855" x14ac:dyDescent="0.2"/>
    <row r="16856" x14ac:dyDescent="0.2"/>
    <row r="16857" x14ac:dyDescent="0.2"/>
    <row r="16858" x14ac:dyDescent="0.2"/>
    <row r="16859" x14ac:dyDescent="0.2"/>
    <row r="16860" x14ac:dyDescent="0.2"/>
    <row r="16861" x14ac:dyDescent="0.2"/>
    <row r="16862" x14ac:dyDescent="0.2"/>
    <row r="16863" x14ac:dyDescent="0.2"/>
    <row r="16864" x14ac:dyDescent="0.2"/>
    <row r="16865" x14ac:dyDescent="0.2"/>
    <row r="16866" x14ac:dyDescent="0.2"/>
    <row r="16867" x14ac:dyDescent="0.2"/>
    <row r="16868" x14ac:dyDescent="0.2"/>
    <row r="16869" x14ac:dyDescent="0.2"/>
    <row r="16870" x14ac:dyDescent="0.2"/>
    <row r="16871" x14ac:dyDescent="0.2"/>
    <row r="16872" x14ac:dyDescent="0.2"/>
    <row r="16873" x14ac:dyDescent="0.2"/>
    <row r="16874" x14ac:dyDescent="0.2"/>
    <row r="16875" x14ac:dyDescent="0.2"/>
    <row r="16876" x14ac:dyDescent="0.2"/>
    <row r="16877" x14ac:dyDescent="0.2"/>
    <row r="16878" x14ac:dyDescent="0.2"/>
    <row r="16879" x14ac:dyDescent="0.2"/>
    <row r="16880" x14ac:dyDescent="0.2"/>
    <row r="16881" x14ac:dyDescent="0.2"/>
    <row r="16882" x14ac:dyDescent="0.2"/>
    <row r="16883" x14ac:dyDescent="0.2"/>
    <row r="16884" x14ac:dyDescent="0.2"/>
    <row r="16885" x14ac:dyDescent="0.2"/>
    <row r="16886" x14ac:dyDescent="0.2"/>
    <row r="16887" x14ac:dyDescent="0.2"/>
    <row r="16888" x14ac:dyDescent="0.2"/>
    <row r="16889" x14ac:dyDescent="0.2"/>
    <row r="16890" x14ac:dyDescent="0.2"/>
    <row r="16891" x14ac:dyDescent="0.2"/>
    <row r="16892" x14ac:dyDescent="0.2"/>
    <row r="16893" x14ac:dyDescent="0.2"/>
    <row r="16894" x14ac:dyDescent="0.2"/>
    <row r="16895" x14ac:dyDescent="0.2"/>
    <row r="16896" x14ac:dyDescent="0.2"/>
    <row r="16897" x14ac:dyDescent="0.2"/>
    <row r="16898" x14ac:dyDescent="0.2"/>
    <row r="16899" x14ac:dyDescent="0.2"/>
    <row r="16900" x14ac:dyDescent="0.2"/>
    <row r="16901" x14ac:dyDescent="0.2"/>
    <row r="16902" x14ac:dyDescent="0.2"/>
    <row r="16903" x14ac:dyDescent="0.2"/>
    <row r="16904" x14ac:dyDescent="0.2"/>
    <row r="16905" x14ac:dyDescent="0.2"/>
    <row r="16906" x14ac:dyDescent="0.2"/>
    <row r="16907" x14ac:dyDescent="0.2"/>
    <row r="16908" x14ac:dyDescent="0.2"/>
    <row r="16909" x14ac:dyDescent="0.2"/>
    <row r="16910" x14ac:dyDescent="0.2"/>
    <row r="16911" x14ac:dyDescent="0.2"/>
    <row r="16912" x14ac:dyDescent="0.2"/>
    <row r="16913" x14ac:dyDescent="0.2"/>
    <row r="16914" x14ac:dyDescent="0.2"/>
    <row r="16915" x14ac:dyDescent="0.2"/>
    <row r="16916" x14ac:dyDescent="0.2"/>
    <row r="16917" x14ac:dyDescent="0.2"/>
    <row r="16918" x14ac:dyDescent="0.2"/>
    <row r="16919" x14ac:dyDescent="0.2"/>
    <row r="16920" x14ac:dyDescent="0.2"/>
    <row r="16921" x14ac:dyDescent="0.2"/>
    <row r="16922" x14ac:dyDescent="0.2"/>
    <row r="16923" x14ac:dyDescent="0.2"/>
    <row r="16924" x14ac:dyDescent="0.2"/>
    <row r="16925" x14ac:dyDescent="0.2"/>
    <row r="16926" x14ac:dyDescent="0.2"/>
    <row r="16927" x14ac:dyDescent="0.2"/>
    <row r="16928" x14ac:dyDescent="0.2"/>
    <row r="16929" x14ac:dyDescent="0.2"/>
    <row r="16930" x14ac:dyDescent="0.2"/>
    <row r="16931" x14ac:dyDescent="0.2"/>
    <row r="16932" x14ac:dyDescent="0.2"/>
    <row r="16933" x14ac:dyDescent="0.2"/>
    <row r="16934" x14ac:dyDescent="0.2"/>
    <row r="16935" x14ac:dyDescent="0.2"/>
    <row r="16936" x14ac:dyDescent="0.2"/>
    <row r="16937" x14ac:dyDescent="0.2"/>
    <row r="16938" x14ac:dyDescent="0.2"/>
    <row r="16939" x14ac:dyDescent="0.2"/>
    <row r="16940" x14ac:dyDescent="0.2"/>
    <row r="16941" x14ac:dyDescent="0.2"/>
    <row r="16942" x14ac:dyDescent="0.2"/>
    <row r="16943" x14ac:dyDescent="0.2"/>
    <row r="16944" x14ac:dyDescent="0.2"/>
    <row r="16945" x14ac:dyDescent="0.2"/>
    <row r="16946" x14ac:dyDescent="0.2"/>
    <row r="16947" x14ac:dyDescent="0.2"/>
    <row r="16948" x14ac:dyDescent="0.2"/>
    <row r="16949" x14ac:dyDescent="0.2"/>
    <row r="16950" x14ac:dyDescent="0.2"/>
    <row r="16951" x14ac:dyDescent="0.2"/>
    <row r="16952" x14ac:dyDescent="0.2"/>
    <row r="16953" x14ac:dyDescent="0.2"/>
    <row r="16954" x14ac:dyDescent="0.2"/>
    <row r="16955" x14ac:dyDescent="0.2"/>
    <row r="16956" x14ac:dyDescent="0.2"/>
    <row r="16957" x14ac:dyDescent="0.2"/>
    <row r="16958" x14ac:dyDescent="0.2"/>
    <row r="16959" x14ac:dyDescent="0.2"/>
    <row r="16960" x14ac:dyDescent="0.2"/>
    <row r="16961" x14ac:dyDescent="0.2"/>
    <row r="16962" x14ac:dyDescent="0.2"/>
    <row r="16963" x14ac:dyDescent="0.2"/>
    <row r="16964" x14ac:dyDescent="0.2"/>
    <row r="16965" x14ac:dyDescent="0.2"/>
    <row r="16966" x14ac:dyDescent="0.2"/>
    <row r="16967" x14ac:dyDescent="0.2"/>
    <row r="16968" x14ac:dyDescent="0.2"/>
    <row r="16969" x14ac:dyDescent="0.2"/>
    <row r="16970" x14ac:dyDescent="0.2"/>
    <row r="16971" x14ac:dyDescent="0.2"/>
    <row r="16972" x14ac:dyDescent="0.2"/>
    <row r="16973" x14ac:dyDescent="0.2"/>
    <row r="16974" x14ac:dyDescent="0.2"/>
    <row r="16975" x14ac:dyDescent="0.2"/>
    <row r="16976" x14ac:dyDescent="0.2"/>
    <row r="16977" x14ac:dyDescent="0.2"/>
    <row r="16978" x14ac:dyDescent="0.2"/>
    <row r="16979" x14ac:dyDescent="0.2"/>
    <row r="16980" x14ac:dyDescent="0.2"/>
    <row r="16981" x14ac:dyDescent="0.2"/>
    <row r="16982" x14ac:dyDescent="0.2"/>
    <row r="16983" x14ac:dyDescent="0.2"/>
    <row r="16984" x14ac:dyDescent="0.2"/>
    <row r="16985" x14ac:dyDescent="0.2"/>
    <row r="16986" x14ac:dyDescent="0.2"/>
    <row r="16987" x14ac:dyDescent="0.2"/>
    <row r="16988" x14ac:dyDescent="0.2"/>
    <row r="16989" x14ac:dyDescent="0.2"/>
    <row r="16990" x14ac:dyDescent="0.2"/>
    <row r="16991" x14ac:dyDescent="0.2"/>
    <row r="16992" x14ac:dyDescent="0.2"/>
    <row r="16993" x14ac:dyDescent="0.2"/>
    <row r="16994" x14ac:dyDescent="0.2"/>
    <row r="16995" x14ac:dyDescent="0.2"/>
    <row r="16996" x14ac:dyDescent="0.2"/>
    <row r="16997" x14ac:dyDescent="0.2"/>
    <row r="16998" x14ac:dyDescent="0.2"/>
    <row r="16999" x14ac:dyDescent="0.2"/>
    <row r="17000" x14ac:dyDescent="0.2"/>
    <row r="17001" x14ac:dyDescent="0.2"/>
    <row r="17002" x14ac:dyDescent="0.2"/>
    <row r="17003" x14ac:dyDescent="0.2"/>
    <row r="17004" x14ac:dyDescent="0.2"/>
    <row r="17005" x14ac:dyDescent="0.2"/>
    <row r="17006" x14ac:dyDescent="0.2"/>
    <row r="17007" x14ac:dyDescent="0.2"/>
    <row r="17008" x14ac:dyDescent="0.2"/>
    <row r="17009" x14ac:dyDescent="0.2"/>
    <row r="17010" x14ac:dyDescent="0.2"/>
    <row r="17011" x14ac:dyDescent="0.2"/>
    <row r="17012" x14ac:dyDescent="0.2"/>
    <row r="17013" x14ac:dyDescent="0.2"/>
    <row r="17014" x14ac:dyDescent="0.2"/>
    <row r="17015" x14ac:dyDescent="0.2"/>
    <row r="17016" x14ac:dyDescent="0.2"/>
    <row r="17017" x14ac:dyDescent="0.2"/>
    <row r="17018" x14ac:dyDescent="0.2"/>
    <row r="17019" x14ac:dyDescent="0.2"/>
    <row r="17020" x14ac:dyDescent="0.2"/>
    <row r="17021" x14ac:dyDescent="0.2"/>
    <row r="17022" x14ac:dyDescent="0.2"/>
    <row r="17023" x14ac:dyDescent="0.2"/>
    <row r="17024" x14ac:dyDescent="0.2"/>
    <row r="17025" x14ac:dyDescent="0.2"/>
    <row r="17026" x14ac:dyDescent="0.2"/>
    <row r="17027" x14ac:dyDescent="0.2"/>
    <row r="17028" x14ac:dyDescent="0.2"/>
    <row r="17029" x14ac:dyDescent="0.2"/>
    <row r="17030" x14ac:dyDescent="0.2"/>
    <row r="17031" x14ac:dyDescent="0.2"/>
    <row r="17032" x14ac:dyDescent="0.2"/>
    <row r="17033" x14ac:dyDescent="0.2"/>
    <row r="17034" x14ac:dyDescent="0.2"/>
    <row r="17035" x14ac:dyDescent="0.2"/>
    <row r="17036" x14ac:dyDescent="0.2"/>
    <row r="17037" x14ac:dyDescent="0.2"/>
    <row r="17038" x14ac:dyDescent="0.2"/>
    <row r="17039" x14ac:dyDescent="0.2"/>
    <row r="17040" x14ac:dyDescent="0.2"/>
    <row r="17041" x14ac:dyDescent="0.2"/>
    <row r="17042" x14ac:dyDescent="0.2"/>
    <row r="17043" x14ac:dyDescent="0.2"/>
    <row r="17044" x14ac:dyDescent="0.2"/>
    <row r="17045" x14ac:dyDescent="0.2"/>
    <row r="17046" x14ac:dyDescent="0.2"/>
    <row r="17047" x14ac:dyDescent="0.2"/>
    <row r="17048" x14ac:dyDescent="0.2"/>
    <row r="17049" x14ac:dyDescent="0.2"/>
    <row r="17050" x14ac:dyDescent="0.2"/>
    <row r="17051" x14ac:dyDescent="0.2"/>
    <row r="17052" x14ac:dyDescent="0.2"/>
    <row r="17053" x14ac:dyDescent="0.2"/>
    <row r="17054" x14ac:dyDescent="0.2"/>
    <row r="17055" x14ac:dyDescent="0.2"/>
    <row r="17056" x14ac:dyDescent="0.2"/>
    <row r="17057" x14ac:dyDescent="0.2"/>
    <row r="17058" x14ac:dyDescent="0.2"/>
    <row r="17059" x14ac:dyDescent="0.2"/>
    <row r="17060" x14ac:dyDescent="0.2"/>
    <row r="17061" x14ac:dyDescent="0.2"/>
    <row r="17062" x14ac:dyDescent="0.2"/>
    <row r="17063" x14ac:dyDescent="0.2"/>
    <row r="17064" x14ac:dyDescent="0.2"/>
    <row r="17065" x14ac:dyDescent="0.2"/>
    <row r="17066" x14ac:dyDescent="0.2"/>
    <row r="17067" x14ac:dyDescent="0.2"/>
    <row r="17068" x14ac:dyDescent="0.2"/>
    <row r="17069" x14ac:dyDescent="0.2"/>
    <row r="17070" x14ac:dyDescent="0.2"/>
    <row r="17071" x14ac:dyDescent="0.2"/>
    <row r="17072" x14ac:dyDescent="0.2"/>
    <row r="17073" x14ac:dyDescent="0.2"/>
    <row r="17074" x14ac:dyDescent="0.2"/>
    <row r="17075" x14ac:dyDescent="0.2"/>
    <row r="17076" x14ac:dyDescent="0.2"/>
    <row r="17077" x14ac:dyDescent="0.2"/>
    <row r="17078" x14ac:dyDescent="0.2"/>
    <row r="17079" x14ac:dyDescent="0.2"/>
    <row r="17080" x14ac:dyDescent="0.2"/>
    <row r="17081" x14ac:dyDescent="0.2"/>
    <row r="17082" x14ac:dyDescent="0.2"/>
    <row r="17083" x14ac:dyDescent="0.2"/>
    <row r="17084" x14ac:dyDescent="0.2"/>
    <row r="17085" x14ac:dyDescent="0.2"/>
    <row r="17086" x14ac:dyDescent="0.2"/>
    <row r="17087" x14ac:dyDescent="0.2"/>
    <row r="17088" x14ac:dyDescent="0.2"/>
    <row r="17089" x14ac:dyDescent="0.2"/>
    <row r="17090" x14ac:dyDescent="0.2"/>
    <row r="17091" x14ac:dyDescent="0.2"/>
    <row r="17092" x14ac:dyDescent="0.2"/>
    <row r="17093" x14ac:dyDescent="0.2"/>
    <row r="17094" x14ac:dyDescent="0.2"/>
    <row r="17095" x14ac:dyDescent="0.2"/>
    <row r="17096" x14ac:dyDescent="0.2"/>
    <row r="17097" x14ac:dyDescent="0.2"/>
    <row r="17098" x14ac:dyDescent="0.2"/>
    <row r="17099" x14ac:dyDescent="0.2"/>
    <row r="17100" x14ac:dyDescent="0.2"/>
    <row r="17101" x14ac:dyDescent="0.2"/>
    <row r="17102" x14ac:dyDescent="0.2"/>
    <row r="17103" x14ac:dyDescent="0.2"/>
    <row r="17104" x14ac:dyDescent="0.2"/>
    <row r="17105" x14ac:dyDescent="0.2"/>
    <row r="17106" x14ac:dyDescent="0.2"/>
    <row r="17107" x14ac:dyDescent="0.2"/>
    <row r="17108" x14ac:dyDescent="0.2"/>
    <row r="17109" x14ac:dyDescent="0.2"/>
    <row r="17110" x14ac:dyDescent="0.2"/>
    <row r="17111" x14ac:dyDescent="0.2"/>
    <row r="17112" x14ac:dyDescent="0.2"/>
    <row r="17113" x14ac:dyDescent="0.2"/>
    <row r="17114" x14ac:dyDescent="0.2"/>
    <row r="17115" x14ac:dyDescent="0.2"/>
    <row r="17116" x14ac:dyDescent="0.2"/>
    <row r="17117" x14ac:dyDescent="0.2"/>
    <row r="17118" x14ac:dyDescent="0.2"/>
    <row r="17119" x14ac:dyDescent="0.2"/>
    <row r="17120" x14ac:dyDescent="0.2"/>
    <row r="17121" x14ac:dyDescent="0.2"/>
    <row r="17122" x14ac:dyDescent="0.2"/>
    <row r="17123" x14ac:dyDescent="0.2"/>
    <row r="17124" x14ac:dyDescent="0.2"/>
    <row r="17125" x14ac:dyDescent="0.2"/>
    <row r="17126" x14ac:dyDescent="0.2"/>
    <row r="17127" x14ac:dyDescent="0.2"/>
    <row r="17128" x14ac:dyDescent="0.2"/>
    <row r="17129" x14ac:dyDescent="0.2"/>
    <row r="17130" x14ac:dyDescent="0.2"/>
    <row r="17131" x14ac:dyDescent="0.2"/>
    <row r="17132" x14ac:dyDescent="0.2"/>
    <row r="17133" x14ac:dyDescent="0.2"/>
    <row r="17134" x14ac:dyDescent="0.2"/>
    <row r="17135" x14ac:dyDescent="0.2"/>
    <row r="17136" x14ac:dyDescent="0.2"/>
    <row r="17137" x14ac:dyDescent="0.2"/>
    <row r="17138" x14ac:dyDescent="0.2"/>
    <row r="17139" x14ac:dyDescent="0.2"/>
    <row r="17140" x14ac:dyDescent="0.2"/>
    <row r="17141" x14ac:dyDescent="0.2"/>
    <row r="17142" x14ac:dyDescent="0.2"/>
    <row r="17143" x14ac:dyDescent="0.2"/>
    <row r="17144" x14ac:dyDescent="0.2"/>
    <row r="17145" x14ac:dyDescent="0.2"/>
    <row r="17146" x14ac:dyDescent="0.2"/>
    <row r="17147" x14ac:dyDescent="0.2"/>
    <row r="17148" x14ac:dyDescent="0.2"/>
    <row r="17149" x14ac:dyDescent="0.2"/>
    <row r="17150" x14ac:dyDescent="0.2"/>
    <row r="17151" x14ac:dyDescent="0.2"/>
    <row r="17152" x14ac:dyDescent="0.2"/>
    <row r="17153" x14ac:dyDescent="0.2"/>
    <row r="17154" x14ac:dyDescent="0.2"/>
    <row r="17155" x14ac:dyDescent="0.2"/>
    <row r="17156" x14ac:dyDescent="0.2"/>
    <row r="17157" x14ac:dyDescent="0.2"/>
    <row r="17158" x14ac:dyDescent="0.2"/>
    <row r="17159" x14ac:dyDescent="0.2"/>
    <row r="17160" x14ac:dyDescent="0.2"/>
    <row r="17161" x14ac:dyDescent="0.2"/>
    <row r="17162" x14ac:dyDescent="0.2"/>
    <row r="17163" x14ac:dyDescent="0.2"/>
    <row r="17164" x14ac:dyDescent="0.2"/>
    <row r="17165" x14ac:dyDescent="0.2"/>
    <row r="17166" x14ac:dyDescent="0.2"/>
    <row r="17167" x14ac:dyDescent="0.2"/>
    <row r="17168" x14ac:dyDescent="0.2"/>
    <row r="17169" x14ac:dyDescent="0.2"/>
    <row r="17170" x14ac:dyDescent="0.2"/>
    <row r="17171" x14ac:dyDescent="0.2"/>
    <row r="17172" x14ac:dyDescent="0.2"/>
    <row r="17173" x14ac:dyDescent="0.2"/>
    <row r="17174" x14ac:dyDescent="0.2"/>
    <row r="17175" x14ac:dyDescent="0.2"/>
    <row r="17176" x14ac:dyDescent="0.2"/>
    <row r="17177" x14ac:dyDescent="0.2"/>
    <row r="17178" x14ac:dyDescent="0.2"/>
    <row r="17179" x14ac:dyDescent="0.2"/>
    <row r="17180" x14ac:dyDescent="0.2"/>
    <row r="17181" x14ac:dyDescent="0.2"/>
    <row r="17182" x14ac:dyDescent="0.2"/>
    <row r="17183" x14ac:dyDescent="0.2"/>
    <row r="17184" x14ac:dyDescent="0.2"/>
    <row r="17185" x14ac:dyDescent="0.2"/>
    <row r="17186" x14ac:dyDescent="0.2"/>
    <row r="17187" x14ac:dyDescent="0.2"/>
    <row r="17188" x14ac:dyDescent="0.2"/>
    <row r="17189" x14ac:dyDescent="0.2"/>
    <row r="17190" x14ac:dyDescent="0.2"/>
    <row r="17191" x14ac:dyDescent="0.2"/>
    <row r="17192" x14ac:dyDescent="0.2"/>
    <row r="17193" x14ac:dyDescent="0.2"/>
    <row r="17194" x14ac:dyDescent="0.2"/>
    <row r="17195" x14ac:dyDescent="0.2"/>
    <row r="17196" x14ac:dyDescent="0.2"/>
    <row r="17197" x14ac:dyDescent="0.2"/>
    <row r="17198" x14ac:dyDescent="0.2"/>
    <row r="17199" x14ac:dyDescent="0.2"/>
    <row r="17200" x14ac:dyDescent="0.2"/>
    <row r="17201" x14ac:dyDescent="0.2"/>
    <row r="17202" x14ac:dyDescent="0.2"/>
    <row r="17203" x14ac:dyDescent="0.2"/>
    <row r="17204" x14ac:dyDescent="0.2"/>
    <row r="17205" x14ac:dyDescent="0.2"/>
    <row r="17206" x14ac:dyDescent="0.2"/>
    <row r="17207" x14ac:dyDescent="0.2"/>
    <row r="17208" x14ac:dyDescent="0.2"/>
    <row r="17209" x14ac:dyDescent="0.2"/>
    <row r="17210" x14ac:dyDescent="0.2"/>
    <row r="17211" x14ac:dyDescent="0.2"/>
    <row r="17212" x14ac:dyDescent="0.2"/>
    <row r="17213" x14ac:dyDescent="0.2"/>
    <row r="17214" x14ac:dyDescent="0.2"/>
    <row r="17215" x14ac:dyDescent="0.2"/>
    <row r="17216" x14ac:dyDescent="0.2"/>
    <row r="17217" x14ac:dyDescent="0.2"/>
    <row r="17218" x14ac:dyDescent="0.2"/>
    <row r="17219" x14ac:dyDescent="0.2"/>
    <row r="17220" x14ac:dyDescent="0.2"/>
    <row r="17221" x14ac:dyDescent="0.2"/>
    <row r="17222" x14ac:dyDescent="0.2"/>
    <row r="17223" x14ac:dyDescent="0.2"/>
    <row r="17224" x14ac:dyDescent="0.2"/>
    <row r="17225" x14ac:dyDescent="0.2"/>
    <row r="17226" x14ac:dyDescent="0.2"/>
    <row r="17227" x14ac:dyDescent="0.2"/>
    <row r="17228" x14ac:dyDescent="0.2"/>
    <row r="17229" x14ac:dyDescent="0.2"/>
    <row r="17230" x14ac:dyDescent="0.2"/>
    <row r="17231" x14ac:dyDescent="0.2"/>
    <row r="17232" x14ac:dyDescent="0.2"/>
    <row r="17233" x14ac:dyDescent="0.2"/>
    <row r="17234" x14ac:dyDescent="0.2"/>
    <row r="17235" x14ac:dyDescent="0.2"/>
    <row r="17236" x14ac:dyDescent="0.2"/>
    <row r="17237" x14ac:dyDescent="0.2"/>
    <row r="17238" x14ac:dyDescent="0.2"/>
    <row r="17239" x14ac:dyDescent="0.2"/>
    <row r="17240" x14ac:dyDescent="0.2"/>
    <row r="17241" x14ac:dyDescent="0.2"/>
    <row r="17242" x14ac:dyDescent="0.2"/>
    <row r="17243" x14ac:dyDescent="0.2"/>
    <row r="17244" x14ac:dyDescent="0.2"/>
    <row r="17245" x14ac:dyDescent="0.2"/>
    <row r="17246" x14ac:dyDescent="0.2"/>
    <row r="17247" x14ac:dyDescent="0.2"/>
    <row r="17248" x14ac:dyDescent="0.2"/>
    <row r="17249" x14ac:dyDescent="0.2"/>
    <row r="17250" x14ac:dyDescent="0.2"/>
    <row r="17251" x14ac:dyDescent="0.2"/>
    <row r="17252" x14ac:dyDescent="0.2"/>
    <row r="17253" x14ac:dyDescent="0.2"/>
    <row r="17254" x14ac:dyDescent="0.2"/>
    <row r="17255" x14ac:dyDescent="0.2"/>
    <row r="17256" x14ac:dyDescent="0.2"/>
    <row r="17257" x14ac:dyDescent="0.2"/>
    <row r="17258" x14ac:dyDescent="0.2"/>
    <row r="17259" x14ac:dyDescent="0.2"/>
    <row r="17260" x14ac:dyDescent="0.2"/>
    <row r="17261" x14ac:dyDescent="0.2"/>
    <row r="17262" x14ac:dyDescent="0.2"/>
    <row r="17263" x14ac:dyDescent="0.2"/>
    <row r="17264" x14ac:dyDescent="0.2"/>
    <row r="17265" x14ac:dyDescent="0.2"/>
    <row r="17266" x14ac:dyDescent="0.2"/>
    <row r="17267" x14ac:dyDescent="0.2"/>
    <row r="17268" x14ac:dyDescent="0.2"/>
    <row r="17269" x14ac:dyDescent="0.2"/>
    <row r="17270" x14ac:dyDescent="0.2"/>
    <row r="17271" x14ac:dyDescent="0.2"/>
    <row r="17272" x14ac:dyDescent="0.2"/>
    <row r="17273" x14ac:dyDescent="0.2"/>
    <row r="17274" x14ac:dyDescent="0.2"/>
    <row r="17275" x14ac:dyDescent="0.2"/>
    <row r="17276" x14ac:dyDescent="0.2"/>
    <row r="17277" x14ac:dyDescent="0.2"/>
    <row r="17278" x14ac:dyDescent="0.2"/>
    <row r="17279" x14ac:dyDescent="0.2"/>
    <row r="17280" x14ac:dyDescent="0.2"/>
    <row r="17281" x14ac:dyDescent="0.2"/>
    <row r="17282" x14ac:dyDescent="0.2"/>
    <row r="17283" x14ac:dyDescent="0.2"/>
    <row r="17284" x14ac:dyDescent="0.2"/>
    <row r="17285" x14ac:dyDescent="0.2"/>
    <row r="17286" x14ac:dyDescent="0.2"/>
    <row r="17287" x14ac:dyDescent="0.2"/>
    <row r="17288" x14ac:dyDescent="0.2"/>
    <row r="17289" x14ac:dyDescent="0.2"/>
    <row r="17290" x14ac:dyDescent="0.2"/>
    <row r="17291" x14ac:dyDescent="0.2"/>
    <row r="17292" x14ac:dyDescent="0.2"/>
    <row r="17293" x14ac:dyDescent="0.2"/>
    <row r="17294" x14ac:dyDescent="0.2"/>
    <row r="17295" x14ac:dyDescent="0.2"/>
    <row r="17296" x14ac:dyDescent="0.2"/>
    <row r="17297" x14ac:dyDescent="0.2"/>
    <row r="17298" x14ac:dyDescent="0.2"/>
    <row r="17299" x14ac:dyDescent="0.2"/>
    <row r="17300" x14ac:dyDescent="0.2"/>
    <row r="17301" x14ac:dyDescent="0.2"/>
    <row r="17302" x14ac:dyDescent="0.2"/>
    <row r="17303" x14ac:dyDescent="0.2"/>
    <row r="17304" x14ac:dyDescent="0.2"/>
    <row r="17305" x14ac:dyDescent="0.2"/>
    <row r="17306" x14ac:dyDescent="0.2"/>
    <row r="17307" x14ac:dyDescent="0.2"/>
    <row r="17308" x14ac:dyDescent="0.2"/>
    <row r="17309" x14ac:dyDescent="0.2"/>
    <row r="17310" x14ac:dyDescent="0.2"/>
    <row r="17311" x14ac:dyDescent="0.2"/>
    <row r="17312" x14ac:dyDescent="0.2"/>
    <row r="17313" x14ac:dyDescent="0.2"/>
    <row r="17314" x14ac:dyDescent="0.2"/>
    <row r="17315" x14ac:dyDescent="0.2"/>
    <row r="17316" x14ac:dyDescent="0.2"/>
    <row r="17317" x14ac:dyDescent="0.2"/>
    <row r="17318" x14ac:dyDescent="0.2"/>
    <row r="17319" x14ac:dyDescent="0.2"/>
    <row r="17320" x14ac:dyDescent="0.2"/>
    <row r="17321" x14ac:dyDescent="0.2"/>
    <row r="17322" x14ac:dyDescent="0.2"/>
    <row r="17323" x14ac:dyDescent="0.2"/>
    <row r="17324" x14ac:dyDescent="0.2"/>
    <row r="17325" x14ac:dyDescent="0.2"/>
    <row r="17326" x14ac:dyDescent="0.2"/>
    <row r="17327" x14ac:dyDescent="0.2"/>
    <row r="17328" x14ac:dyDescent="0.2"/>
    <row r="17329" x14ac:dyDescent="0.2"/>
    <row r="17330" x14ac:dyDescent="0.2"/>
    <row r="17331" x14ac:dyDescent="0.2"/>
    <row r="17332" x14ac:dyDescent="0.2"/>
    <row r="17333" x14ac:dyDescent="0.2"/>
    <row r="17334" x14ac:dyDescent="0.2"/>
    <row r="17335" x14ac:dyDescent="0.2"/>
    <row r="17336" x14ac:dyDescent="0.2"/>
    <row r="17337" x14ac:dyDescent="0.2"/>
    <row r="17338" x14ac:dyDescent="0.2"/>
    <row r="17339" x14ac:dyDescent="0.2"/>
    <row r="17340" x14ac:dyDescent="0.2"/>
    <row r="17341" x14ac:dyDescent="0.2"/>
    <row r="17342" x14ac:dyDescent="0.2"/>
    <row r="17343" x14ac:dyDescent="0.2"/>
    <row r="17344" x14ac:dyDescent="0.2"/>
    <row r="17345" x14ac:dyDescent="0.2"/>
    <row r="17346" x14ac:dyDescent="0.2"/>
    <row r="17347" x14ac:dyDescent="0.2"/>
    <row r="17348" x14ac:dyDescent="0.2"/>
    <row r="17349" x14ac:dyDescent="0.2"/>
    <row r="17350" x14ac:dyDescent="0.2"/>
    <row r="17351" x14ac:dyDescent="0.2"/>
    <row r="17352" x14ac:dyDescent="0.2"/>
    <row r="17353" x14ac:dyDescent="0.2"/>
    <row r="17354" x14ac:dyDescent="0.2"/>
    <row r="17355" x14ac:dyDescent="0.2"/>
    <row r="17356" x14ac:dyDescent="0.2"/>
    <row r="17357" x14ac:dyDescent="0.2"/>
    <row r="17358" x14ac:dyDescent="0.2"/>
    <row r="17359" x14ac:dyDescent="0.2"/>
    <row r="17360" x14ac:dyDescent="0.2"/>
    <row r="17361" x14ac:dyDescent="0.2"/>
    <row r="17362" x14ac:dyDescent="0.2"/>
    <row r="17363" x14ac:dyDescent="0.2"/>
    <row r="17364" x14ac:dyDescent="0.2"/>
    <row r="17365" x14ac:dyDescent="0.2"/>
    <row r="17366" x14ac:dyDescent="0.2"/>
    <row r="17367" x14ac:dyDescent="0.2"/>
    <row r="17368" x14ac:dyDescent="0.2"/>
    <row r="17369" x14ac:dyDescent="0.2"/>
    <row r="17370" x14ac:dyDescent="0.2"/>
    <row r="17371" x14ac:dyDescent="0.2"/>
    <row r="17372" x14ac:dyDescent="0.2"/>
    <row r="17373" x14ac:dyDescent="0.2"/>
    <row r="17374" x14ac:dyDescent="0.2"/>
    <row r="17375" x14ac:dyDescent="0.2"/>
    <row r="17376" x14ac:dyDescent="0.2"/>
    <row r="17377" x14ac:dyDescent="0.2"/>
    <row r="17378" x14ac:dyDescent="0.2"/>
    <row r="17379" x14ac:dyDescent="0.2"/>
    <row r="17380" x14ac:dyDescent="0.2"/>
    <row r="17381" x14ac:dyDescent="0.2"/>
    <row r="17382" x14ac:dyDescent="0.2"/>
    <row r="17383" x14ac:dyDescent="0.2"/>
    <row r="17384" x14ac:dyDescent="0.2"/>
    <row r="17385" x14ac:dyDescent="0.2"/>
    <row r="17386" x14ac:dyDescent="0.2"/>
    <row r="17387" x14ac:dyDescent="0.2"/>
    <row r="17388" x14ac:dyDescent="0.2"/>
    <row r="17389" x14ac:dyDescent="0.2"/>
    <row r="17390" x14ac:dyDescent="0.2"/>
    <row r="17391" x14ac:dyDescent="0.2"/>
    <row r="17392" x14ac:dyDescent="0.2"/>
    <row r="17393" x14ac:dyDescent="0.2"/>
    <row r="17394" x14ac:dyDescent="0.2"/>
    <row r="17395" x14ac:dyDescent="0.2"/>
    <row r="17396" x14ac:dyDescent="0.2"/>
    <row r="17397" x14ac:dyDescent="0.2"/>
    <row r="17398" x14ac:dyDescent="0.2"/>
    <row r="17399" x14ac:dyDescent="0.2"/>
    <row r="17400" x14ac:dyDescent="0.2"/>
    <row r="17401" x14ac:dyDescent="0.2"/>
    <row r="17402" x14ac:dyDescent="0.2"/>
    <row r="17403" x14ac:dyDescent="0.2"/>
    <row r="17404" x14ac:dyDescent="0.2"/>
    <row r="17405" x14ac:dyDescent="0.2"/>
    <row r="17406" x14ac:dyDescent="0.2"/>
    <row r="17407" x14ac:dyDescent="0.2"/>
    <row r="17408" x14ac:dyDescent="0.2"/>
    <row r="17409" x14ac:dyDescent="0.2"/>
    <row r="17410" x14ac:dyDescent="0.2"/>
    <row r="17411" x14ac:dyDescent="0.2"/>
    <row r="17412" x14ac:dyDescent="0.2"/>
    <row r="17413" x14ac:dyDescent="0.2"/>
    <row r="17414" x14ac:dyDescent="0.2"/>
    <row r="17415" x14ac:dyDescent="0.2"/>
    <row r="17416" x14ac:dyDescent="0.2"/>
    <row r="17417" x14ac:dyDescent="0.2"/>
    <row r="17418" x14ac:dyDescent="0.2"/>
    <row r="17419" x14ac:dyDescent="0.2"/>
    <row r="17420" x14ac:dyDescent="0.2"/>
    <row r="17421" x14ac:dyDescent="0.2"/>
    <row r="17422" x14ac:dyDescent="0.2"/>
    <row r="17423" x14ac:dyDescent="0.2"/>
    <row r="17424" x14ac:dyDescent="0.2"/>
    <row r="17425" x14ac:dyDescent="0.2"/>
    <row r="17426" x14ac:dyDescent="0.2"/>
    <row r="17427" x14ac:dyDescent="0.2"/>
    <row r="17428" x14ac:dyDescent="0.2"/>
    <row r="17429" x14ac:dyDescent="0.2"/>
    <row r="17430" x14ac:dyDescent="0.2"/>
    <row r="17431" x14ac:dyDescent="0.2"/>
    <row r="17432" x14ac:dyDescent="0.2"/>
    <row r="17433" x14ac:dyDescent="0.2"/>
    <row r="17434" x14ac:dyDescent="0.2"/>
    <row r="17435" x14ac:dyDescent="0.2"/>
    <row r="17436" x14ac:dyDescent="0.2"/>
    <row r="17437" x14ac:dyDescent="0.2"/>
    <row r="17438" x14ac:dyDescent="0.2"/>
    <row r="17439" x14ac:dyDescent="0.2"/>
    <row r="17440" x14ac:dyDescent="0.2"/>
    <row r="17441" x14ac:dyDescent="0.2"/>
    <row r="17442" x14ac:dyDescent="0.2"/>
    <row r="17443" x14ac:dyDescent="0.2"/>
    <row r="17444" x14ac:dyDescent="0.2"/>
    <row r="17445" x14ac:dyDescent="0.2"/>
    <row r="17446" x14ac:dyDescent="0.2"/>
    <row r="17447" x14ac:dyDescent="0.2"/>
    <row r="17448" x14ac:dyDescent="0.2"/>
    <row r="17449" x14ac:dyDescent="0.2"/>
    <row r="17450" x14ac:dyDescent="0.2"/>
    <row r="17451" x14ac:dyDescent="0.2"/>
    <row r="17452" x14ac:dyDescent="0.2"/>
    <row r="17453" x14ac:dyDescent="0.2"/>
    <row r="17454" x14ac:dyDescent="0.2"/>
    <row r="17455" x14ac:dyDescent="0.2"/>
    <row r="17456" x14ac:dyDescent="0.2"/>
    <row r="17457" x14ac:dyDescent="0.2"/>
    <row r="17458" x14ac:dyDescent="0.2"/>
    <row r="17459" x14ac:dyDescent="0.2"/>
    <row r="17460" x14ac:dyDescent="0.2"/>
    <row r="17461" x14ac:dyDescent="0.2"/>
    <row r="17462" x14ac:dyDescent="0.2"/>
    <row r="17463" x14ac:dyDescent="0.2"/>
    <row r="17464" x14ac:dyDescent="0.2"/>
    <row r="17465" x14ac:dyDescent="0.2"/>
    <row r="17466" x14ac:dyDescent="0.2"/>
    <row r="17467" x14ac:dyDescent="0.2"/>
    <row r="17468" x14ac:dyDescent="0.2"/>
    <row r="17469" x14ac:dyDescent="0.2"/>
    <row r="17470" x14ac:dyDescent="0.2"/>
    <row r="17471" x14ac:dyDescent="0.2"/>
    <row r="17472" x14ac:dyDescent="0.2"/>
    <row r="17473" x14ac:dyDescent="0.2"/>
    <row r="17474" x14ac:dyDescent="0.2"/>
    <row r="17475" x14ac:dyDescent="0.2"/>
    <row r="17476" x14ac:dyDescent="0.2"/>
    <row r="17477" x14ac:dyDescent="0.2"/>
    <row r="17478" x14ac:dyDescent="0.2"/>
    <row r="17479" x14ac:dyDescent="0.2"/>
    <row r="17480" x14ac:dyDescent="0.2"/>
    <row r="17481" x14ac:dyDescent="0.2"/>
    <row r="17482" x14ac:dyDescent="0.2"/>
    <row r="17483" x14ac:dyDescent="0.2"/>
    <row r="17484" x14ac:dyDescent="0.2"/>
    <row r="17485" x14ac:dyDescent="0.2"/>
    <row r="17486" x14ac:dyDescent="0.2"/>
    <row r="17487" x14ac:dyDescent="0.2"/>
    <row r="17488" x14ac:dyDescent="0.2"/>
    <row r="17489" x14ac:dyDescent="0.2"/>
    <row r="17490" x14ac:dyDescent="0.2"/>
    <row r="17491" x14ac:dyDescent="0.2"/>
    <row r="17492" x14ac:dyDescent="0.2"/>
    <row r="17493" x14ac:dyDescent="0.2"/>
    <row r="17494" x14ac:dyDescent="0.2"/>
    <row r="17495" x14ac:dyDescent="0.2"/>
    <row r="17496" x14ac:dyDescent="0.2"/>
    <row r="17497" x14ac:dyDescent="0.2"/>
    <row r="17498" x14ac:dyDescent="0.2"/>
    <row r="17499" x14ac:dyDescent="0.2"/>
    <row r="17500" x14ac:dyDescent="0.2"/>
    <row r="17501" x14ac:dyDescent="0.2"/>
    <row r="17502" x14ac:dyDescent="0.2"/>
    <row r="17503" x14ac:dyDescent="0.2"/>
    <row r="17504" x14ac:dyDescent="0.2"/>
    <row r="17505" x14ac:dyDescent="0.2"/>
    <row r="17506" x14ac:dyDescent="0.2"/>
    <row r="17507" x14ac:dyDescent="0.2"/>
    <row r="17508" x14ac:dyDescent="0.2"/>
    <row r="17509" x14ac:dyDescent="0.2"/>
    <row r="17510" x14ac:dyDescent="0.2"/>
    <row r="17511" x14ac:dyDescent="0.2"/>
    <row r="17512" x14ac:dyDescent="0.2"/>
    <row r="17513" x14ac:dyDescent="0.2"/>
    <row r="17514" x14ac:dyDescent="0.2"/>
    <row r="17515" x14ac:dyDescent="0.2"/>
    <row r="17516" x14ac:dyDescent="0.2"/>
    <row r="17517" x14ac:dyDescent="0.2"/>
    <row r="17518" x14ac:dyDescent="0.2"/>
    <row r="17519" x14ac:dyDescent="0.2"/>
    <row r="17520" x14ac:dyDescent="0.2"/>
    <row r="17521" x14ac:dyDescent="0.2"/>
    <row r="17522" x14ac:dyDescent="0.2"/>
    <row r="17523" x14ac:dyDescent="0.2"/>
    <row r="17524" x14ac:dyDescent="0.2"/>
    <row r="17525" x14ac:dyDescent="0.2"/>
    <row r="17526" x14ac:dyDescent="0.2"/>
    <row r="17527" x14ac:dyDescent="0.2"/>
    <row r="17528" x14ac:dyDescent="0.2"/>
    <row r="17529" x14ac:dyDescent="0.2"/>
    <row r="17530" x14ac:dyDescent="0.2"/>
    <row r="17531" x14ac:dyDescent="0.2"/>
    <row r="17532" x14ac:dyDescent="0.2"/>
    <row r="17533" x14ac:dyDescent="0.2"/>
    <row r="17534" x14ac:dyDescent="0.2"/>
    <row r="17535" x14ac:dyDescent="0.2"/>
    <row r="17536" x14ac:dyDescent="0.2"/>
    <row r="17537" x14ac:dyDescent="0.2"/>
    <row r="17538" x14ac:dyDescent="0.2"/>
    <row r="17539" x14ac:dyDescent="0.2"/>
    <row r="17540" x14ac:dyDescent="0.2"/>
    <row r="17541" x14ac:dyDescent="0.2"/>
    <row r="17542" x14ac:dyDescent="0.2"/>
    <row r="17543" x14ac:dyDescent="0.2"/>
    <row r="17544" x14ac:dyDescent="0.2"/>
    <row r="17545" x14ac:dyDescent="0.2"/>
    <row r="17546" x14ac:dyDescent="0.2"/>
    <row r="17547" x14ac:dyDescent="0.2"/>
    <row r="17548" x14ac:dyDescent="0.2"/>
    <row r="17549" x14ac:dyDescent="0.2"/>
    <row r="17550" x14ac:dyDescent="0.2"/>
    <row r="17551" x14ac:dyDescent="0.2"/>
    <row r="17552" x14ac:dyDescent="0.2"/>
    <row r="17553" x14ac:dyDescent="0.2"/>
    <row r="17554" x14ac:dyDescent="0.2"/>
    <row r="17555" x14ac:dyDescent="0.2"/>
    <row r="17556" x14ac:dyDescent="0.2"/>
    <row r="17557" x14ac:dyDescent="0.2"/>
    <row r="17558" x14ac:dyDescent="0.2"/>
    <row r="17559" x14ac:dyDescent="0.2"/>
    <row r="17560" x14ac:dyDescent="0.2"/>
    <row r="17561" x14ac:dyDescent="0.2"/>
    <row r="17562" x14ac:dyDescent="0.2"/>
    <row r="17563" x14ac:dyDescent="0.2"/>
    <row r="17564" x14ac:dyDescent="0.2"/>
    <row r="17565" x14ac:dyDescent="0.2"/>
    <row r="17566" x14ac:dyDescent="0.2"/>
    <row r="17567" x14ac:dyDescent="0.2"/>
    <row r="17568" x14ac:dyDescent="0.2"/>
    <row r="17569" x14ac:dyDescent="0.2"/>
    <row r="17570" x14ac:dyDescent="0.2"/>
    <row r="17571" x14ac:dyDescent="0.2"/>
    <row r="17572" x14ac:dyDescent="0.2"/>
    <row r="17573" x14ac:dyDescent="0.2"/>
    <row r="17574" x14ac:dyDescent="0.2"/>
    <row r="17575" x14ac:dyDescent="0.2"/>
    <row r="17576" x14ac:dyDescent="0.2"/>
    <row r="17577" x14ac:dyDescent="0.2"/>
    <row r="17578" x14ac:dyDescent="0.2"/>
    <row r="17579" x14ac:dyDescent="0.2"/>
    <row r="17580" x14ac:dyDescent="0.2"/>
    <row r="17581" x14ac:dyDescent="0.2"/>
    <row r="17582" x14ac:dyDescent="0.2"/>
    <row r="17583" x14ac:dyDescent="0.2"/>
    <row r="17584" x14ac:dyDescent="0.2"/>
    <row r="17585" x14ac:dyDescent="0.2"/>
    <row r="17586" x14ac:dyDescent="0.2"/>
    <row r="17587" x14ac:dyDescent="0.2"/>
    <row r="17588" x14ac:dyDescent="0.2"/>
    <row r="17589" x14ac:dyDescent="0.2"/>
    <row r="17590" x14ac:dyDescent="0.2"/>
    <row r="17591" x14ac:dyDescent="0.2"/>
    <row r="17592" x14ac:dyDescent="0.2"/>
    <row r="17593" x14ac:dyDescent="0.2"/>
    <row r="17594" x14ac:dyDescent="0.2"/>
    <row r="17595" x14ac:dyDescent="0.2"/>
    <row r="17596" x14ac:dyDescent="0.2"/>
    <row r="17597" x14ac:dyDescent="0.2"/>
    <row r="17598" x14ac:dyDescent="0.2"/>
    <row r="17599" x14ac:dyDescent="0.2"/>
    <row r="17600" x14ac:dyDescent="0.2"/>
    <row r="17601" x14ac:dyDescent="0.2"/>
    <row r="17602" x14ac:dyDescent="0.2"/>
    <row r="17603" x14ac:dyDescent="0.2"/>
    <row r="17604" x14ac:dyDescent="0.2"/>
    <row r="17605" x14ac:dyDescent="0.2"/>
    <row r="17606" x14ac:dyDescent="0.2"/>
    <row r="17607" x14ac:dyDescent="0.2"/>
    <row r="17608" x14ac:dyDescent="0.2"/>
    <row r="17609" x14ac:dyDescent="0.2"/>
    <row r="17610" x14ac:dyDescent="0.2"/>
    <row r="17611" x14ac:dyDescent="0.2"/>
    <row r="17612" x14ac:dyDescent="0.2"/>
    <row r="17613" x14ac:dyDescent="0.2"/>
    <row r="17614" x14ac:dyDescent="0.2"/>
    <row r="17615" x14ac:dyDescent="0.2"/>
    <row r="17616" x14ac:dyDescent="0.2"/>
    <row r="17617" x14ac:dyDescent="0.2"/>
    <row r="17618" x14ac:dyDescent="0.2"/>
    <row r="17619" x14ac:dyDescent="0.2"/>
    <row r="17620" x14ac:dyDescent="0.2"/>
    <row r="17621" x14ac:dyDescent="0.2"/>
    <row r="17622" x14ac:dyDescent="0.2"/>
    <row r="17623" x14ac:dyDescent="0.2"/>
    <row r="17624" x14ac:dyDescent="0.2"/>
    <row r="17625" x14ac:dyDescent="0.2"/>
    <row r="17626" x14ac:dyDescent="0.2"/>
    <row r="17627" x14ac:dyDescent="0.2"/>
    <row r="17628" x14ac:dyDescent="0.2"/>
    <row r="17629" x14ac:dyDescent="0.2"/>
    <row r="17630" x14ac:dyDescent="0.2"/>
    <row r="17631" x14ac:dyDescent="0.2"/>
    <row r="17632" x14ac:dyDescent="0.2"/>
    <row r="17633" x14ac:dyDescent="0.2"/>
    <row r="17634" x14ac:dyDescent="0.2"/>
    <row r="17635" x14ac:dyDescent="0.2"/>
    <row r="17636" x14ac:dyDescent="0.2"/>
    <row r="17637" x14ac:dyDescent="0.2"/>
    <row r="17638" x14ac:dyDescent="0.2"/>
    <row r="17639" x14ac:dyDescent="0.2"/>
    <row r="17640" x14ac:dyDescent="0.2"/>
    <row r="17641" x14ac:dyDescent="0.2"/>
    <row r="17642" x14ac:dyDescent="0.2"/>
    <row r="17643" x14ac:dyDescent="0.2"/>
    <row r="17644" x14ac:dyDescent="0.2"/>
    <row r="17645" x14ac:dyDescent="0.2"/>
    <row r="17646" x14ac:dyDescent="0.2"/>
    <row r="17647" x14ac:dyDescent="0.2"/>
    <row r="17648" x14ac:dyDescent="0.2"/>
    <row r="17649" x14ac:dyDescent="0.2"/>
    <row r="17650" x14ac:dyDescent="0.2"/>
    <row r="17651" x14ac:dyDescent="0.2"/>
    <row r="17652" x14ac:dyDescent="0.2"/>
    <row r="17653" x14ac:dyDescent="0.2"/>
    <row r="17654" x14ac:dyDescent="0.2"/>
    <row r="17655" x14ac:dyDescent="0.2"/>
    <row r="17656" x14ac:dyDescent="0.2"/>
    <row r="17657" x14ac:dyDescent="0.2"/>
    <row r="17658" x14ac:dyDescent="0.2"/>
    <row r="17659" x14ac:dyDescent="0.2"/>
    <row r="17660" x14ac:dyDescent="0.2"/>
    <row r="17661" x14ac:dyDescent="0.2"/>
    <row r="17662" x14ac:dyDescent="0.2"/>
    <row r="17663" x14ac:dyDescent="0.2"/>
    <row r="17664" x14ac:dyDescent="0.2"/>
    <row r="17665" x14ac:dyDescent="0.2"/>
    <row r="17666" x14ac:dyDescent="0.2"/>
    <row r="17667" x14ac:dyDescent="0.2"/>
    <row r="17668" x14ac:dyDescent="0.2"/>
    <row r="17669" x14ac:dyDescent="0.2"/>
    <row r="17670" x14ac:dyDescent="0.2"/>
    <row r="17671" x14ac:dyDescent="0.2"/>
    <row r="17672" x14ac:dyDescent="0.2"/>
    <row r="17673" x14ac:dyDescent="0.2"/>
    <row r="17674" x14ac:dyDescent="0.2"/>
    <row r="17675" x14ac:dyDescent="0.2"/>
    <row r="17676" x14ac:dyDescent="0.2"/>
    <row r="17677" x14ac:dyDescent="0.2"/>
    <row r="17678" x14ac:dyDescent="0.2"/>
    <row r="17679" x14ac:dyDescent="0.2"/>
    <row r="17680" x14ac:dyDescent="0.2"/>
    <row r="17681" x14ac:dyDescent="0.2"/>
    <row r="17682" x14ac:dyDescent="0.2"/>
    <row r="17683" x14ac:dyDescent="0.2"/>
    <row r="17684" x14ac:dyDescent="0.2"/>
    <row r="17685" x14ac:dyDescent="0.2"/>
    <row r="17686" x14ac:dyDescent="0.2"/>
    <row r="17687" x14ac:dyDescent="0.2"/>
    <row r="17688" x14ac:dyDescent="0.2"/>
    <row r="17689" x14ac:dyDescent="0.2"/>
    <row r="17690" x14ac:dyDescent="0.2"/>
    <row r="17691" x14ac:dyDescent="0.2"/>
    <row r="17692" x14ac:dyDescent="0.2"/>
    <row r="17693" x14ac:dyDescent="0.2"/>
    <row r="17694" x14ac:dyDescent="0.2"/>
    <row r="17695" x14ac:dyDescent="0.2"/>
    <row r="17696" x14ac:dyDescent="0.2"/>
    <row r="17697" x14ac:dyDescent="0.2"/>
    <row r="17698" x14ac:dyDescent="0.2"/>
    <row r="17699" x14ac:dyDescent="0.2"/>
    <row r="17700" x14ac:dyDescent="0.2"/>
    <row r="17701" x14ac:dyDescent="0.2"/>
    <row r="17702" x14ac:dyDescent="0.2"/>
    <row r="17703" x14ac:dyDescent="0.2"/>
    <row r="17704" x14ac:dyDescent="0.2"/>
    <row r="17705" x14ac:dyDescent="0.2"/>
    <row r="17706" x14ac:dyDescent="0.2"/>
    <row r="17707" x14ac:dyDescent="0.2"/>
    <row r="17708" x14ac:dyDescent="0.2"/>
    <row r="17709" x14ac:dyDescent="0.2"/>
    <row r="17710" x14ac:dyDescent="0.2"/>
    <row r="17711" x14ac:dyDescent="0.2"/>
    <row r="17712" x14ac:dyDescent="0.2"/>
    <row r="17713" x14ac:dyDescent="0.2"/>
    <row r="17714" x14ac:dyDescent="0.2"/>
    <row r="17715" x14ac:dyDescent="0.2"/>
    <row r="17716" x14ac:dyDescent="0.2"/>
    <row r="17717" x14ac:dyDescent="0.2"/>
    <row r="17718" x14ac:dyDescent="0.2"/>
    <row r="17719" x14ac:dyDescent="0.2"/>
    <row r="17720" x14ac:dyDescent="0.2"/>
    <row r="17721" x14ac:dyDescent="0.2"/>
    <row r="17722" x14ac:dyDescent="0.2"/>
    <row r="17723" x14ac:dyDescent="0.2"/>
    <row r="17724" x14ac:dyDescent="0.2"/>
    <row r="17725" x14ac:dyDescent="0.2"/>
    <row r="17726" x14ac:dyDescent="0.2"/>
    <row r="17727" x14ac:dyDescent="0.2"/>
    <row r="17728" x14ac:dyDescent="0.2"/>
    <row r="17729" x14ac:dyDescent="0.2"/>
    <row r="17730" x14ac:dyDescent="0.2"/>
    <row r="17731" x14ac:dyDescent="0.2"/>
    <row r="17732" x14ac:dyDescent="0.2"/>
    <row r="17733" x14ac:dyDescent="0.2"/>
    <row r="17734" x14ac:dyDescent="0.2"/>
    <row r="17735" x14ac:dyDescent="0.2"/>
    <row r="17736" x14ac:dyDescent="0.2"/>
    <row r="17737" x14ac:dyDescent="0.2"/>
    <row r="17738" x14ac:dyDescent="0.2"/>
    <row r="17739" x14ac:dyDescent="0.2"/>
    <row r="17740" x14ac:dyDescent="0.2"/>
    <row r="17741" x14ac:dyDescent="0.2"/>
    <row r="17742" x14ac:dyDescent="0.2"/>
    <row r="17743" x14ac:dyDescent="0.2"/>
    <row r="17744" x14ac:dyDescent="0.2"/>
    <row r="17745" x14ac:dyDescent="0.2"/>
    <row r="17746" x14ac:dyDescent="0.2"/>
    <row r="17747" x14ac:dyDescent="0.2"/>
    <row r="17748" x14ac:dyDescent="0.2"/>
    <row r="17749" x14ac:dyDescent="0.2"/>
    <row r="17750" x14ac:dyDescent="0.2"/>
    <row r="17751" x14ac:dyDescent="0.2"/>
    <row r="17752" x14ac:dyDescent="0.2"/>
    <row r="17753" x14ac:dyDescent="0.2"/>
    <row r="17754" x14ac:dyDescent="0.2"/>
    <row r="17755" x14ac:dyDescent="0.2"/>
    <row r="17756" x14ac:dyDescent="0.2"/>
    <row r="17757" x14ac:dyDescent="0.2"/>
    <row r="17758" x14ac:dyDescent="0.2"/>
    <row r="17759" x14ac:dyDescent="0.2"/>
    <row r="17760" x14ac:dyDescent="0.2"/>
    <row r="17761" x14ac:dyDescent="0.2"/>
    <row r="17762" x14ac:dyDescent="0.2"/>
    <row r="17763" x14ac:dyDescent="0.2"/>
    <row r="17764" x14ac:dyDescent="0.2"/>
    <row r="17765" x14ac:dyDescent="0.2"/>
    <row r="17766" x14ac:dyDescent="0.2"/>
    <row r="17767" x14ac:dyDescent="0.2"/>
    <row r="17768" x14ac:dyDescent="0.2"/>
    <row r="17769" x14ac:dyDescent="0.2"/>
    <row r="17770" x14ac:dyDescent="0.2"/>
    <row r="17771" x14ac:dyDescent="0.2"/>
    <row r="17772" x14ac:dyDescent="0.2"/>
    <row r="17773" x14ac:dyDescent="0.2"/>
    <row r="17774" x14ac:dyDescent="0.2"/>
    <row r="17775" x14ac:dyDescent="0.2"/>
    <row r="17776" x14ac:dyDescent="0.2"/>
    <row r="17777" x14ac:dyDescent="0.2"/>
    <row r="17778" x14ac:dyDescent="0.2"/>
    <row r="17779" x14ac:dyDescent="0.2"/>
    <row r="17780" x14ac:dyDescent="0.2"/>
    <row r="17781" x14ac:dyDescent="0.2"/>
    <row r="17782" x14ac:dyDescent="0.2"/>
    <row r="17783" x14ac:dyDescent="0.2"/>
    <row r="17784" x14ac:dyDescent="0.2"/>
    <row r="17785" x14ac:dyDescent="0.2"/>
    <row r="17786" x14ac:dyDescent="0.2"/>
    <row r="17787" x14ac:dyDescent="0.2"/>
    <row r="17788" x14ac:dyDescent="0.2"/>
    <row r="17789" x14ac:dyDescent="0.2"/>
    <row r="17790" x14ac:dyDescent="0.2"/>
    <row r="17791" x14ac:dyDescent="0.2"/>
    <row r="17792" x14ac:dyDescent="0.2"/>
    <row r="17793" x14ac:dyDescent="0.2"/>
    <row r="17794" x14ac:dyDescent="0.2"/>
    <row r="17795" x14ac:dyDescent="0.2"/>
    <row r="17796" x14ac:dyDescent="0.2"/>
    <row r="17797" x14ac:dyDescent="0.2"/>
    <row r="17798" x14ac:dyDescent="0.2"/>
    <row r="17799" x14ac:dyDescent="0.2"/>
    <row r="17800" x14ac:dyDescent="0.2"/>
    <row r="17801" x14ac:dyDescent="0.2"/>
    <row r="17802" x14ac:dyDescent="0.2"/>
    <row r="17803" x14ac:dyDescent="0.2"/>
    <row r="17804" x14ac:dyDescent="0.2"/>
    <row r="17805" x14ac:dyDescent="0.2"/>
    <row r="17806" x14ac:dyDescent="0.2"/>
    <row r="17807" x14ac:dyDescent="0.2"/>
    <row r="17808" x14ac:dyDescent="0.2"/>
    <row r="17809" x14ac:dyDescent="0.2"/>
    <row r="17810" x14ac:dyDescent="0.2"/>
    <row r="17811" x14ac:dyDescent="0.2"/>
    <row r="17812" x14ac:dyDescent="0.2"/>
    <row r="17813" x14ac:dyDescent="0.2"/>
    <row r="17814" x14ac:dyDescent="0.2"/>
    <row r="17815" x14ac:dyDescent="0.2"/>
    <row r="17816" x14ac:dyDescent="0.2"/>
    <row r="17817" x14ac:dyDescent="0.2"/>
    <row r="17818" x14ac:dyDescent="0.2"/>
    <row r="17819" x14ac:dyDescent="0.2"/>
    <row r="17820" x14ac:dyDescent="0.2"/>
    <row r="17821" x14ac:dyDescent="0.2"/>
    <row r="17822" x14ac:dyDescent="0.2"/>
    <row r="17823" x14ac:dyDescent="0.2"/>
    <row r="17824" x14ac:dyDescent="0.2"/>
    <row r="17825" x14ac:dyDescent="0.2"/>
    <row r="17826" x14ac:dyDescent="0.2"/>
    <row r="17827" x14ac:dyDescent="0.2"/>
    <row r="17828" x14ac:dyDescent="0.2"/>
    <row r="17829" x14ac:dyDescent="0.2"/>
    <row r="17830" x14ac:dyDescent="0.2"/>
    <row r="17831" x14ac:dyDescent="0.2"/>
    <row r="17832" x14ac:dyDescent="0.2"/>
    <row r="17833" x14ac:dyDescent="0.2"/>
    <row r="17834" x14ac:dyDescent="0.2"/>
    <row r="17835" x14ac:dyDescent="0.2"/>
    <row r="17836" x14ac:dyDescent="0.2"/>
    <row r="17837" x14ac:dyDescent="0.2"/>
    <row r="17838" x14ac:dyDescent="0.2"/>
    <row r="17839" x14ac:dyDescent="0.2"/>
    <row r="17840" x14ac:dyDescent="0.2"/>
    <row r="17841" x14ac:dyDescent="0.2"/>
    <row r="17842" x14ac:dyDescent="0.2"/>
    <row r="17843" x14ac:dyDescent="0.2"/>
    <row r="17844" x14ac:dyDescent="0.2"/>
    <row r="17845" x14ac:dyDescent="0.2"/>
    <row r="17846" x14ac:dyDescent="0.2"/>
    <row r="17847" x14ac:dyDescent="0.2"/>
    <row r="17848" x14ac:dyDescent="0.2"/>
    <row r="17849" x14ac:dyDescent="0.2"/>
    <row r="17850" x14ac:dyDescent="0.2"/>
    <row r="17851" x14ac:dyDescent="0.2"/>
    <row r="17852" x14ac:dyDescent="0.2"/>
    <row r="17853" x14ac:dyDescent="0.2"/>
    <row r="17854" x14ac:dyDescent="0.2"/>
    <row r="17855" x14ac:dyDescent="0.2"/>
    <row r="17856" x14ac:dyDescent="0.2"/>
    <row r="17857" x14ac:dyDescent="0.2"/>
    <row r="17858" x14ac:dyDescent="0.2"/>
    <row r="17859" x14ac:dyDescent="0.2"/>
    <row r="17860" x14ac:dyDescent="0.2"/>
    <row r="17861" x14ac:dyDescent="0.2"/>
    <row r="17862" x14ac:dyDescent="0.2"/>
    <row r="17863" x14ac:dyDescent="0.2"/>
    <row r="17864" x14ac:dyDescent="0.2"/>
    <row r="17865" x14ac:dyDescent="0.2"/>
    <row r="17866" x14ac:dyDescent="0.2"/>
    <row r="17867" x14ac:dyDescent="0.2"/>
    <row r="17868" x14ac:dyDescent="0.2"/>
    <row r="17869" x14ac:dyDescent="0.2"/>
    <row r="17870" x14ac:dyDescent="0.2"/>
    <row r="17871" x14ac:dyDescent="0.2"/>
    <row r="17872" x14ac:dyDescent="0.2"/>
    <row r="17873" x14ac:dyDescent="0.2"/>
    <row r="17874" x14ac:dyDescent="0.2"/>
    <row r="17875" x14ac:dyDescent="0.2"/>
    <row r="17876" x14ac:dyDescent="0.2"/>
    <row r="17877" x14ac:dyDescent="0.2"/>
    <row r="17878" x14ac:dyDescent="0.2"/>
    <row r="17879" x14ac:dyDescent="0.2"/>
    <row r="17880" x14ac:dyDescent="0.2"/>
    <row r="17881" x14ac:dyDescent="0.2"/>
    <row r="17882" x14ac:dyDescent="0.2"/>
    <row r="17883" x14ac:dyDescent="0.2"/>
    <row r="17884" x14ac:dyDescent="0.2"/>
    <row r="17885" x14ac:dyDescent="0.2"/>
    <row r="17886" x14ac:dyDescent="0.2"/>
    <row r="17887" x14ac:dyDescent="0.2"/>
    <row r="17888" x14ac:dyDescent="0.2"/>
    <row r="17889" x14ac:dyDescent="0.2"/>
    <row r="17890" x14ac:dyDescent="0.2"/>
    <row r="17891" x14ac:dyDescent="0.2"/>
    <row r="17892" x14ac:dyDescent="0.2"/>
    <row r="17893" x14ac:dyDescent="0.2"/>
    <row r="17894" x14ac:dyDescent="0.2"/>
    <row r="17895" x14ac:dyDescent="0.2"/>
    <row r="17896" x14ac:dyDescent="0.2"/>
    <row r="17897" x14ac:dyDescent="0.2"/>
    <row r="17898" x14ac:dyDescent="0.2"/>
    <row r="17899" x14ac:dyDescent="0.2"/>
    <row r="17900" x14ac:dyDescent="0.2"/>
    <row r="17901" x14ac:dyDescent="0.2"/>
    <row r="17902" x14ac:dyDescent="0.2"/>
    <row r="17903" x14ac:dyDescent="0.2"/>
    <row r="17904" x14ac:dyDescent="0.2"/>
    <row r="17905" x14ac:dyDescent="0.2"/>
    <row r="17906" x14ac:dyDescent="0.2"/>
    <row r="17907" x14ac:dyDescent="0.2"/>
    <row r="17908" x14ac:dyDescent="0.2"/>
    <row r="17909" x14ac:dyDescent="0.2"/>
    <row r="17910" x14ac:dyDescent="0.2"/>
    <row r="17911" x14ac:dyDescent="0.2"/>
    <row r="17912" x14ac:dyDescent="0.2"/>
    <row r="17913" x14ac:dyDescent="0.2"/>
    <row r="17914" x14ac:dyDescent="0.2"/>
    <row r="17915" x14ac:dyDescent="0.2"/>
    <row r="17916" x14ac:dyDescent="0.2"/>
    <row r="17917" x14ac:dyDescent="0.2"/>
    <row r="17918" x14ac:dyDescent="0.2"/>
    <row r="17919" x14ac:dyDescent="0.2"/>
    <row r="17920" x14ac:dyDescent="0.2"/>
    <row r="17921" x14ac:dyDescent="0.2"/>
    <row r="17922" x14ac:dyDescent="0.2"/>
    <row r="17923" x14ac:dyDescent="0.2"/>
    <row r="17924" x14ac:dyDescent="0.2"/>
    <row r="17925" x14ac:dyDescent="0.2"/>
    <row r="17926" x14ac:dyDescent="0.2"/>
    <row r="17927" x14ac:dyDescent="0.2"/>
    <row r="17928" x14ac:dyDescent="0.2"/>
    <row r="17929" x14ac:dyDescent="0.2"/>
    <row r="17930" x14ac:dyDescent="0.2"/>
    <row r="17931" x14ac:dyDescent="0.2"/>
    <row r="17932" x14ac:dyDescent="0.2"/>
    <row r="17933" x14ac:dyDescent="0.2"/>
    <row r="17934" x14ac:dyDescent="0.2"/>
    <row r="17935" x14ac:dyDescent="0.2"/>
    <row r="17936" x14ac:dyDescent="0.2"/>
    <row r="17937" x14ac:dyDescent="0.2"/>
    <row r="17938" x14ac:dyDescent="0.2"/>
    <row r="17939" x14ac:dyDescent="0.2"/>
    <row r="17940" x14ac:dyDescent="0.2"/>
    <row r="17941" x14ac:dyDescent="0.2"/>
    <row r="17942" x14ac:dyDescent="0.2"/>
    <row r="17943" x14ac:dyDescent="0.2"/>
    <row r="17944" x14ac:dyDescent="0.2"/>
    <row r="17945" x14ac:dyDescent="0.2"/>
    <row r="17946" x14ac:dyDescent="0.2"/>
    <row r="17947" x14ac:dyDescent="0.2"/>
    <row r="17948" x14ac:dyDescent="0.2"/>
    <row r="17949" x14ac:dyDescent="0.2"/>
    <row r="17950" x14ac:dyDescent="0.2"/>
    <row r="17951" x14ac:dyDescent="0.2"/>
    <row r="17952" x14ac:dyDescent="0.2"/>
    <row r="17953" x14ac:dyDescent="0.2"/>
    <row r="17954" x14ac:dyDescent="0.2"/>
    <row r="17955" x14ac:dyDescent="0.2"/>
    <row r="17956" x14ac:dyDescent="0.2"/>
    <row r="17957" x14ac:dyDescent="0.2"/>
    <row r="17958" x14ac:dyDescent="0.2"/>
    <row r="17959" x14ac:dyDescent="0.2"/>
    <row r="17960" x14ac:dyDescent="0.2"/>
    <row r="17961" x14ac:dyDescent="0.2"/>
    <row r="17962" x14ac:dyDescent="0.2"/>
    <row r="17963" x14ac:dyDescent="0.2"/>
    <row r="17964" x14ac:dyDescent="0.2"/>
    <row r="17965" x14ac:dyDescent="0.2"/>
    <row r="17966" x14ac:dyDescent="0.2"/>
    <row r="17967" x14ac:dyDescent="0.2"/>
    <row r="17968" x14ac:dyDescent="0.2"/>
    <row r="17969" x14ac:dyDescent="0.2"/>
    <row r="17970" x14ac:dyDescent="0.2"/>
    <row r="17971" x14ac:dyDescent="0.2"/>
    <row r="17972" x14ac:dyDescent="0.2"/>
    <row r="17973" x14ac:dyDescent="0.2"/>
    <row r="17974" x14ac:dyDescent="0.2"/>
    <row r="17975" x14ac:dyDescent="0.2"/>
    <row r="17976" x14ac:dyDescent="0.2"/>
    <row r="17977" x14ac:dyDescent="0.2"/>
    <row r="17978" x14ac:dyDescent="0.2"/>
    <row r="17979" x14ac:dyDescent="0.2"/>
    <row r="17980" x14ac:dyDescent="0.2"/>
    <row r="17981" x14ac:dyDescent="0.2"/>
    <row r="17982" x14ac:dyDescent="0.2"/>
    <row r="17983" x14ac:dyDescent="0.2"/>
    <row r="17984" x14ac:dyDescent="0.2"/>
    <row r="17985" x14ac:dyDescent="0.2"/>
    <row r="17986" x14ac:dyDescent="0.2"/>
    <row r="17987" x14ac:dyDescent="0.2"/>
    <row r="17988" x14ac:dyDescent="0.2"/>
    <row r="17989" x14ac:dyDescent="0.2"/>
    <row r="17990" x14ac:dyDescent="0.2"/>
    <row r="17991" x14ac:dyDescent="0.2"/>
    <row r="17992" x14ac:dyDescent="0.2"/>
    <row r="17993" x14ac:dyDescent="0.2"/>
    <row r="17994" x14ac:dyDescent="0.2"/>
    <row r="17995" x14ac:dyDescent="0.2"/>
    <row r="17996" x14ac:dyDescent="0.2"/>
    <row r="17997" x14ac:dyDescent="0.2"/>
    <row r="17998" x14ac:dyDescent="0.2"/>
    <row r="17999" x14ac:dyDescent="0.2"/>
    <row r="18000" x14ac:dyDescent="0.2"/>
    <row r="18001" x14ac:dyDescent="0.2"/>
    <row r="18002" x14ac:dyDescent="0.2"/>
    <row r="18003" x14ac:dyDescent="0.2"/>
    <row r="18004" x14ac:dyDescent="0.2"/>
    <row r="18005" x14ac:dyDescent="0.2"/>
    <row r="18006" x14ac:dyDescent="0.2"/>
    <row r="18007" x14ac:dyDescent="0.2"/>
    <row r="18008" x14ac:dyDescent="0.2"/>
    <row r="18009" x14ac:dyDescent="0.2"/>
    <row r="18010" x14ac:dyDescent="0.2"/>
    <row r="18011" x14ac:dyDescent="0.2"/>
    <row r="18012" x14ac:dyDescent="0.2"/>
    <row r="18013" x14ac:dyDescent="0.2"/>
    <row r="18014" x14ac:dyDescent="0.2"/>
    <row r="18015" x14ac:dyDescent="0.2"/>
    <row r="18016" x14ac:dyDescent="0.2"/>
    <row r="18017" x14ac:dyDescent="0.2"/>
    <row r="18018" x14ac:dyDescent="0.2"/>
    <row r="18019" x14ac:dyDescent="0.2"/>
    <row r="18020" x14ac:dyDescent="0.2"/>
    <row r="18021" x14ac:dyDescent="0.2"/>
    <row r="18022" x14ac:dyDescent="0.2"/>
    <row r="18023" x14ac:dyDescent="0.2"/>
    <row r="18024" x14ac:dyDescent="0.2"/>
    <row r="18025" x14ac:dyDescent="0.2"/>
    <row r="18026" x14ac:dyDescent="0.2"/>
    <row r="18027" x14ac:dyDescent="0.2"/>
    <row r="18028" x14ac:dyDescent="0.2"/>
    <row r="18029" x14ac:dyDescent="0.2"/>
    <row r="18030" x14ac:dyDescent="0.2"/>
    <row r="18031" x14ac:dyDescent="0.2"/>
    <row r="18032" x14ac:dyDescent="0.2"/>
    <row r="18033" x14ac:dyDescent="0.2"/>
    <row r="18034" x14ac:dyDescent="0.2"/>
    <row r="18035" x14ac:dyDescent="0.2"/>
    <row r="18036" x14ac:dyDescent="0.2"/>
    <row r="18037" x14ac:dyDescent="0.2"/>
    <row r="18038" x14ac:dyDescent="0.2"/>
    <row r="18039" x14ac:dyDescent="0.2"/>
    <row r="18040" x14ac:dyDescent="0.2"/>
    <row r="18041" x14ac:dyDescent="0.2"/>
    <row r="18042" x14ac:dyDescent="0.2"/>
    <row r="18043" x14ac:dyDescent="0.2"/>
    <row r="18044" x14ac:dyDescent="0.2"/>
    <row r="18045" x14ac:dyDescent="0.2"/>
    <row r="18046" x14ac:dyDescent="0.2"/>
    <row r="18047" x14ac:dyDescent="0.2"/>
    <row r="18048" x14ac:dyDescent="0.2"/>
    <row r="18049" x14ac:dyDescent="0.2"/>
    <row r="18050" x14ac:dyDescent="0.2"/>
    <row r="18051" x14ac:dyDescent="0.2"/>
    <row r="18052" x14ac:dyDescent="0.2"/>
    <row r="18053" x14ac:dyDescent="0.2"/>
    <row r="18054" x14ac:dyDescent="0.2"/>
    <row r="18055" x14ac:dyDescent="0.2"/>
    <row r="18056" x14ac:dyDescent="0.2"/>
    <row r="18057" x14ac:dyDescent="0.2"/>
    <row r="18058" x14ac:dyDescent="0.2"/>
    <row r="18059" x14ac:dyDescent="0.2"/>
    <row r="18060" x14ac:dyDescent="0.2"/>
    <row r="18061" x14ac:dyDescent="0.2"/>
    <row r="18062" x14ac:dyDescent="0.2"/>
    <row r="18063" x14ac:dyDescent="0.2"/>
    <row r="18064" x14ac:dyDescent="0.2"/>
    <row r="18065" x14ac:dyDescent="0.2"/>
    <row r="18066" x14ac:dyDescent="0.2"/>
    <row r="18067" x14ac:dyDescent="0.2"/>
    <row r="18068" x14ac:dyDescent="0.2"/>
    <row r="18069" x14ac:dyDescent="0.2"/>
    <row r="18070" x14ac:dyDescent="0.2"/>
    <row r="18071" x14ac:dyDescent="0.2"/>
    <row r="18072" x14ac:dyDescent="0.2"/>
    <row r="18073" x14ac:dyDescent="0.2"/>
    <row r="18074" x14ac:dyDescent="0.2"/>
    <row r="18075" x14ac:dyDescent="0.2"/>
    <row r="18076" x14ac:dyDescent="0.2"/>
    <row r="18077" x14ac:dyDescent="0.2"/>
    <row r="18078" x14ac:dyDescent="0.2"/>
    <row r="18079" x14ac:dyDescent="0.2"/>
    <row r="18080" x14ac:dyDescent="0.2"/>
    <row r="18081" x14ac:dyDescent="0.2"/>
    <row r="18082" x14ac:dyDescent="0.2"/>
    <row r="18083" x14ac:dyDescent="0.2"/>
    <row r="18084" x14ac:dyDescent="0.2"/>
    <row r="18085" x14ac:dyDescent="0.2"/>
    <row r="18086" x14ac:dyDescent="0.2"/>
    <row r="18087" x14ac:dyDescent="0.2"/>
    <row r="18088" x14ac:dyDescent="0.2"/>
    <row r="18089" x14ac:dyDescent="0.2"/>
    <row r="18090" x14ac:dyDescent="0.2"/>
    <row r="18091" x14ac:dyDescent="0.2"/>
    <row r="18092" x14ac:dyDescent="0.2"/>
    <row r="18093" x14ac:dyDescent="0.2"/>
    <row r="18094" x14ac:dyDescent="0.2"/>
    <row r="18095" x14ac:dyDescent="0.2"/>
    <row r="18096" x14ac:dyDescent="0.2"/>
    <row r="18097" x14ac:dyDescent="0.2"/>
    <row r="18098" x14ac:dyDescent="0.2"/>
    <row r="18099" x14ac:dyDescent="0.2"/>
    <row r="18100" x14ac:dyDescent="0.2"/>
    <row r="18101" x14ac:dyDescent="0.2"/>
    <row r="18102" x14ac:dyDescent="0.2"/>
    <row r="18103" x14ac:dyDescent="0.2"/>
    <row r="18104" x14ac:dyDescent="0.2"/>
    <row r="18105" x14ac:dyDescent="0.2"/>
    <row r="18106" x14ac:dyDescent="0.2"/>
    <row r="18107" x14ac:dyDescent="0.2"/>
    <row r="18108" x14ac:dyDescent="0.2"/>
    <row r="18109" x14ac:dyDescent="0.2"/>
    <row r="18110" x14ac:dyDescent="0.2"/>
    <row r="18111" x14ac:dyDescent="0.2"/>
    <row r="18112" x14ac:dyDescent="0.2"/>
    <row r="18113" x14ac:dyDescent="0.2"/>
    <row r="18114" x14ac:dyDescent="0.2"/>
    <row r="18115" x14ac:dyDescent="0.2"/>
    <row r="18116" x14ac:dyDescent="0.2"/>
    <row r="18117" x14ac:dyDescent="0.2"/>
    <row r="18118" x14ac:dyDescent="0.2"/>
    <row r="18119" x14ac:dyDescent="0.2"/>
    <row r="18120" x14ac:dyDescent="0.2"/>
    <row r="18121" x14ac:dyDescent="0.2"/>
    <row r="18122" x14ac:dyDescent="0.2"/>
    <row r="18123" x14ac:dyDescent="0.2"/>
    <row r="18124" x14ac:dyDescent="0.2"/>
    <row r="18125" x14ac:dyDescent="0.2"/>
    <row r="18126" x14ac:dyDescent="0.2"/>
    <row r="18127" x14ac:dyDescent="0.2"/>
    <row r="18128" x14ac:dyDescent="0.2"/>
    <row r="18129" x14ac:dyDescent="0.2"/>
    <row r="18130" x14ac:dyDescent="0.2"/>
    <row r="18131" x14ac:dyDescent="0.2"/>
    <row r="18132" x14ac:dyDescent="0.2"/>
    <row r="18133" x14ac:dyDescent="0.2"/>
    <row r="18134" x14ac:dyDescent="0.2"/>
    <row r="18135" x14ac:dyDescent="0.2"/>
    <row r="18136" x14ac:dyDescent="0.2"/>
    <row r="18137" x14ac:dyDescent="0.2"/>
    <row r="18138" x14ac:dyDescent="0.2"/>
    <row r="18139" x14ac:dyDescent="0.2"/>
    <row r="18140" x14ac:dyDescent="0.2"/>
    <row r="18141" x14ac:dyDescent="0.2"/>
    <row r="18142" x14ac:dyDescent="0.2"/>
    <row r="18143" x14ac:dyDescent="0.2"/>
    <row r="18144" x14ac:dyDescent="0.2"/>
    <row r="18145" x14ac:dyDescent="0.2"/>
    <row r="18146" x14ac:dyDescent="0.2"/>
    <row r="18147" x14ac:dyDescent="0.2"/>
    <row r="18148" x14ac:dyDescent="0.2"/>
    <row r="18149" x14ac:dyDescent="0.2"/>
    <row r="18150" x14ac:dyDescent="0.2"/>
    <row r="18151" x14ac:dyDescent="0.2"/>
    <row r="18152" x14ac:dyDescent="0.2"/>
    <row r="18153" x14ac:dyDescent="0.2"/>
    <row r="18154" x14ac:dyDescent="0.2"/>
    <row r="18155" x14ac:dyDescent="0.2"/>
    <row r="18156" x14ac:dyDescent="0.2"/>
    <row r="18157" x14ac:dyDescent="0.2"/>
    <row r="18158" x14ac:dyDescent="0.2"/>
    <row r="18159" x14ac:dyDescent="0.2"/>
    <row r="18160" x14ac:dyDescent="0.2"/>
    <row r="18161" x14ac:dyDescent="0.2"/>
    <row r="18162" x14ac:dyDescent="0.2"/>
    <row r="18163" x14ac:dyDescent="0.2"/>
    <row r="18164" x14ac:dyDescent="0.2"/>
    <row r="18165" x14ac:dyDescent="0.2"/>
    <row r="18166" x14ac:dyDescent="0.2"/>
    <row r="18167" x14ac:dyDescent="0.2"/>
    <row r="18168" x14ac:dyDescent="0.2"/>
    <row r="18169" x14ac:dyDescent="0.2"/>
    <row r="18170" x14ac:dyDescent="0.2"/>
    <row r="18171" x14ac:dyDescent="0.2"/>
    <row r="18172" x14ac:dyDescent="0.2"/>
    <row r="18173" x14ac:dyDescent="0.2"/>
    <row r="18174" x14ac:dyDescent="0.2"/>
    <row r="18175" x14ac:dyDescent="0.2"/>
    <row r="18176" x14ac:dyDescent="0.2"/>
    <row r="18177" x14ac:dyDescent="0.2"/>
    <row r="18178" x14ac:dyDescent="0.2"/>
    <row r="18179" x14ac:dyDescent="0.2"/>
    <row r="18180" x14ac:dyDescent="0.2"/>
    <row r="18181" x14ac:dyDescent="0.2"/>
    <row r="18182" x14ac:dyDescent="0.2"/>
    <row r="18183" x14ac:dyDescent="0.2"/>
    <row r="18184" x14ac:dyDescent="0.2"/>
    <row r="18185" x14ac:dyDescent="0.2"/>
    <row r="18186" x14ac:dyDescent="0.2"/>
    <row r="18187" x14ac:dyDescent="0.2"/>
    <row r="18188" x14ac:dyDescent="0.2"/>
    <row r="18189" x14ac:dyDescent="0.2"/>
    <row r="18190" x14ac:dyDescent="0.2"/>
    <row r="18191" x14ac:dyDescent="0.2"/>
    <row r="18192" x14ac:dyDescent="0.2"/>
    <row r="18193" x14ac:dyDescent="0.2"/>
    <row r="18194" x14ac:dyDescent="0.2"/>
    <row r="18195" x14ac:dyDescent="0.2"/>
    <row r="18196" x14ac:dyDescent="0.2"/>
    <row r="18197" x14ac:dyDescent="0.2"/>
    <row r="18198" x14ac:dyDescent="0.2"/>
    <row r="18199" x14ac:dyDescent="0.2"/>
    <row r="18200" x14ac:dyDescent="0.2"/>
    <row r="18201" x14ac:dyDescent="0.2"/>
    <row r="18202" x14ac:dyDescent="0.2"/>
    <row r="18203" x14ac:dyDescent="0.2"/>
    <row r="18204" x14ac:dyDescent="0.2"/>
    <row r="18205" x14ac:dyDescent="0.2"/>
    <row r="18206" x14ac:dyDescent="0.2"/>
    <row r="18207" x14ac:dyDescent="0.2"/>
    <row r="18208" x14ac:dyDescent="0.2"/>
    <row r="18209" x14ac:dyDescent="0.2"/>
    <row r="18210" x14ac:dyDescent="0.2"/>
    <row r="18211" x14ac:dyDescent="0.2"/>
    <row r="18212" x14ac:dyDescent="0.2"/>
    <row r="18213" x14ac:dyDescent="0.2"/>
    <row r="18214" x14ac:dyDescent="0.2"/>
    <row r="18215" x14ac:dyDescent="0.2"/>
    <row r="18216" x14ac:dyDescent="0.2"/>
    <row r="18217" x14ac:dyDescent="0.2"/>
    <row r="18218" x14ac:dyDescent="0.2"/>
    <row r="18219" x14ac:dyDescent="0.2"/>
    <row r="18220" x14ac:dyDescent="0.2"/>
    <row r="18221" x14ac:dyDescent="0.2"/>
    <row r="18222" x14ac:dyDescent="0.2"/>
    <row r="18223" x14ac:dyDescent="0.2"/>
    <row r="18224" x14ac:dyDescent="0.2"/>
    <row r="18225" x14ac:dyDescent="0.2"/>
    <row r="18226" x14ac:dyDescent="0.2"/>
    <row r="18227" x14ac:dyDescent="0.2"/>
    <row r="18228" x14ac:dyDescent="0.2"/>
    <row r="18229" x14ac:dyDescent="0.2"/>
    <row r="18230" x14ac:dyDescent="0.2"/>
    <row r="18231" x14ac:dyDescent="0.2"/>
    <row r="18232" x14ac:dyDescent="0.2"/>
    <row r="18233" x14ac:dyDescent="0.2"/>
    <row r="18234" x14ac:dyDescent="0.2"/>
    <row r="18235" x14ac:dyDescent="0.2"/>
    <row r="18236" x14ac:dyDescent="0.2"/>
    <row r="18237" x14ac:dyDescent="0.2"/>
    <row r="18238" x14ac:dyDescent="0.2"/>
    <row r="18239" x14ac:dyDescent="0.2"/>
    <row r="18240" x14ac:dyDescent="0.2"/>
    <row r="18241" x14ac:dyDescent="0.2"/>
    <row r="18242" x14ac:dyDescent="0.2"/>
    <row r="18243" x14ac:dyDescent="0.2"/>
    <row r="18244" x14ac:dyDescent="0.2"/>
    <row r="18245" x14ac:dyDescent="0.2"/>
    <row r="18246" x14ac:dyDescent="0.2"/>
    <row r="18247" x14ac:dyDescent="0.2"/>
    <row r="18248" x14ac:dyDescent="0.2"/>
    <row r="18249" x14ac:dyDescent="0.2"/>
    <row r="18250" x14ac:dyDescent="0.2"/>
    <row r="18251" x14ac:dyDescent="0.2"/>
    <row r="18252" x14ac:dyDescent="0.2"/>
    <row r="18253" x14ac:dyDescent="0.2"/>
    <row r="18254" x14ac:dyDescent="0.2"/>
    <row r="18255" x14ac:dyDescent="0.2"/>
    <row r="18256" x14ac:dyDescent="0.2"/>
    <row r="18257" x14ac:dyDescent="0.2"/>
    <row r="18258" x14ac:dyDescent="0.2"/>
    <row r="18259" x14ac:dyDescent="0.2"/>
    <row r="18260" x14ac:dyDescent="0.2"/>
    <row r="18261" x14ac:dyDescent="0.2"/>
    <row r="18262" x14ac:dyDescent="0.2"/>
    <row r="18263" x14ac:dyDescent="0.2"/>
    <row r="18264" x14ac:dyDescent="0.2"/>
    <row r="18265" x14ac:dyDescent="0.2"/>
    <row r="18266" x14ac:dyDescent="0.2"/>
    <row r="18267" x14ac:dyDescent="0.2"/>
    <row r="18268" x14ac:dyDescent="0.2"/>
    <row r="18269" x14ac:dyDescent="0.2"/>
    <row r="18270" x14ac:dyDescent="0.2"/>
    <row r="18271" x14ac:dyDescent="0.2"/>
    <row r="18272" x14ac:dyDescent="0.2"/>
    <row r="18273" x14ac:dyDescent="0.2"/>
    <row r="18274" x14ac:dyDescent="0.2"/>
    <row r="18275" x14ac:dyDescent="0.2"/>
    <row r="18276" x14ac:dyDescent="0.2"/>
    <row r="18277" x14ac:dyDescent="0.2"/>
    <row r="18278" x14ac:dyDescent="0.2"/>
    <row r="18279" x14ac:dyDescent="0.2"/>
    <row r="18280" x14ac:dyDescent="0.2"/>
    <row r="18281" x14ac:dyDescent="0.2"/>
    <row r="18282" x14ac:dyDescent="0.2"/>
    <row r="18283" x14ac:dyDescent="0.2"/>
    <row r="18284" x14ac:dyDescent="0.2"/>
    <row r="18285" x14ac:dyDescent="0.2"/>
    <row r="18286" x14ac:dyDescent="0.2"/>
    <row r="18287" x14ac:dyDescent="0.2"/>
    <row r="18288" x14ac:dyDescent="0.2"/>
    <row r="18289" x14ac:dyDescent="0.2"/>
    <row r="18290" x14ac:dyDescent="0.2"/>
    <row r="18291" x14ac:dyDescent="0.2"/>
    <row r="18292" x14ac:dyDescent="0.2"/>
    <row r="18293" x14ac:dyDescent="0.2"/>
    <row r="18294" x14ac:dyDescent="0.2"/>
    <row r="18295" x14ac:dyDescent="0.2"/>
    <row r="18296" x14ac:dyDescent="0.2"/>
    <row r="18297" x14ac:dyDescent="0.2"/>
    <row r="18298" x14ac:dyDescent="0.2"/>
    <row r="18299" x14ac:dyDescent="0.2"/>
    <row r="18300" x14ac:dyDescent="0.2"/>
    <row r="18301" x14ac:dyDescent="0.2"/>
    <row r="18302" x14ac:dyDescent="0.2"/>
    <row r="18303" x14ac:dyDescent="0.2"/>
    <row r="18304" x14ac:dyDescent="0.2"/>
    <row r="18305" x14ac:dyDescent="0.2"/>
    <row r="18306" x14ac:dyDescent="0.2"/>
    <row r="18307" x14ac:dyDescent="0.2"/>
    <row r="18308" x14ac:dyDescent="0.2"/>
    <row r="18309" x14ac:dyDescent="0.2"/>
    <row r="18310" x14ac:dyDescent="0.2"/>
    <row r="18311" x14ac:dyDescent="0.2"/>
    <row r="18312" x14ac:dyDescent="0.2"/>
    <row r="18313" x14ac:dyDescent="0.2"/>
    <row r="18314" x14ac:dyDescent="0.2"/>
    <row r="18315" x14ac:dyDescent="0.2"/>
    <row r="18316" x14ac:dyDescent="0.2"/>
    <row r="18317" x14ac:dyDescent="0.2"/>
    <row r="18318" x14ac:dyDescent="0.2"/>
    <row r="18319" x14ac:dyDescent="0.2"/>
    <row r="18320" x14ac:dyDescent="0.2"/>
    <row r="18321" x14ac:dyDescent="0.2"/>
    <row r="18322" x14ac:dyDescent="0.2"/>
    <row r="18323" x14ac:dyDescent="0.2"/>
    <row r="18324" x14ac:dyDescent="0.2"/>
    <row r="18325" x14ac:dyDescent="0.2"/>
    <row r="18326" x14ac:dyDescent="0.2"/>
    <row r="18327" x14ac:dyDescent="0.2"/>
    <row r="18328" x14ac:dyDescent="0.2"/>
    <row r="18329" x14ac:dyDescent="0.2"/>
    <row r="18330" x14ac:dyDescent="0.2"/>
    <row r="18331" x14ac:dyDescent="0.2"/>
    <row r="18332" x14ac:dyDescent="0.2"/>
    <row r="18333" x14ac:dyDescent="0.2"/>
    <row r="18334" x14ac:dyDescent="0.2"/>
    <row r="18335" x14ac:dyDescent="0.2"/>
    <row r="18336" x14ac:dyDescent="0.2"/>
    <row r="18337" x14ac:dyDescent="0.2"/>
    <row r="18338" x14ac:dyDescent="0.2"/>
    <row r="18339" x14ac:dyDescent="0.2"/>
    <row r="18340" x14ac:dyDescent="0.2"/>
    <row r="18341" x14ac:dyDescent="0.2"/>
    <row r="18342" x14ac:dyDescent="0.2"/>
    <row r="18343" x14ac:dyDescent="0.2"/>
    <row r="18344" x14ac:dyDescent="0.2"/>
    <row r="18345" x14ac:dyDescent="0.2"/>
    <row r="18346" x14ac:dyDescent="0.2"/>
    <row r="18347" x14ac:dyDescent="0.2"/>
    <row r="18348" x14ac:dyDescent="0.2"/>
    <row r="18349" x14ac:dyDescent="0.2"/>
    <row r="18350" x14ac:dyDescent="0.2"/>
    <row r="18351" x14ac:dyDescent="0.2"/>
    <row r="18352" x14ac:dyDescent="0.2"/>
    <row r="18353" x14ac:dyDescent="0.2"/>
    <row r="18354" x14ac:dyDescent="0.2"/>
    <row r="18355" x14ac:dyDescent="0.2"/>
    <row r="18356" x14ac:dyDescent="0.2"/>
    <row r="18357" x14ac:dyDescent="0.2"/>
    <row r="18358" x14ac:dyDescent="0.2"/>
    <row r="18359" x14ac:dyDescent="0.2"/>
    <row r="18360" x14ac:dyDescent="0.2"/>
    <row r="18361" x14ac:dyDescent="0.2"/>
    <row r="18362" x14ac:dyDescent="0.2"/>
    <row r="18363" x14ac:dyDescent="0.2"/>
    <row r="18364" x14ac:dyDescent="0.2"/>
    <row r="18365" x14ac:dyDescent="0.2"/>
    <row r="18366" x14ac:dyDescent="0.2"/>
    <row r="18367" x14ac:dyDescent="0.2"/>
    <row r="18368" x14ac:dyDescent="0.2"/>
    <row r="18369" x14ac:dyDescent="0.2"/>
    <row r="18370" x14ac:dyDescent="0.2"/>
    <row r="18371" x14ac:dyDescent="0.2"/>
    <row r="18372" x14ac:dyDescent="0.2"/>
    <row r="18373" x14ac:dyDescent="0.2"/>
    <row r="18374" x14ac:dyDescent="0.2"/>
    <row r="18375" x14ac:dyDescent="0.2"/>
    <row r="18376" x14ac:dyDescent="0.2"/>
    <row r="18377" x14ac:dyDescent="0.2"/>
    <row r="18378" x14ac:dyDescent="0.2"/>
    <row r="18379" x14ac:dyDescent="0.2"/>
    <row r="18380" x14ac:dyDescent="0.2"/>
    <row r="18381" x14ac:dyDescent="0.2"/>
    <row r="18382" x14ac:dyDescent="0.2"/>
    <row r="18383" x14ac:dyDescent="0.2"/>
    <row r="18384" x14ac:dyDescent="0.2"/>
    <row r="18385" x14ac:dyDescent="0.2"/>
    <row r="18386" x14ac:dyDescent="0.2"/>
    <row r="18387" x14ac:dyDescent="0.2"/>
    <row r="18388" x14ac:dyDescent="0.2"/>
    <row r="18389" x14ac:dyDescent="0.2"/>
    <row r="18390" x14ac:dyDescent="0.2"/>
    <row r="18391" x14ac:dyDescent="0.2"/>
    <row r="18392" x14ac:dyDescent="0.2"/>
    <row r="18393" x14ac:dyDescent="0.2"/>
    <row r="18394" x14ac:dyDescent="0.2"/>
    <row r="18395" x14ac:dyDescent="0.2"/>
    <row r="18396" x14ac:dyDescent="0.2"/>
    <row r="18397" x14ac:dyDescent="0.2"/>
    <row r="18398" x14ac:dyDescent="0.2"/>
    <row r="18399" x14ac:dyDescent="0.2"/>
    <row r="18400" x14ac:dyDescent="0.2"/>
    <row r="18401" x14ac:dyDescent="0.2"/>
    <row r="18402" x14ac:dyDescent="0.2"/>
    <row r="18403" x14ac:dyDescent="0.2"/>
    <row r="18404" x14ac:dyDescent="0.2"/>
    <row r="18405" x14ac:dyDescent="0.2"/>
    <row r="18406" x14ac:dyDescent="0.2"/>
    <row r="18407" x14ac:dyDescent="0.2"/>
    <row r="18408" x14ac:dyDescent="0.2"/>
    <row r="18409" x14ac:dyDescent="0.2"/>
    <row r="18410" x14ac:dyDescent="0.2"/>
    <row r="18411" x14ac:dyDescent="0.2"/>
    <row r="18412" x14ac:dyDescent="0.2"/>
    <row r="18413" x14ac:dyDescent="0.2"/>
    <row r="18414" x14ac:dyDescent="0.2"/>
    <row r="18415" x14ac:dyDescent="0.2"/>
    <row r="18416" x14ac:dyDescent="0.2"/>
    <row r="18417" x14ac:dyDescent="0.2"/>
    <row r="18418" x14ac:dyDescent="0.2"/>
    <row r="18419" x14ac:dyDescent="0.2"/>
    <row r="18420" x14ac:dyDescent="0.2"/>
    <row r="18421" x14ac:dyDescent="0.2"/>
    <row r="18422" x14ac:dyDescent="0.2"/>
    <row r="18423" x14ac:dyDescent="0.2"/>
    <row r="18424" x14ac:dyDescent="0.2"/>
    <row r="18425" x14ac:dyDescent="0.2"/>
    <row r="18426" x14ac:dyDescent="0.2"/>
    <row r="18427" x14ac:dyDescent="0.2"/>
    <row r="18428" x14ac:dyDescent="0.2"/>
    <row r="18429" x14ac:dyDescent="0.2"/>
    <row r="18430" x14ac:dyDescent="0.2"/>
    <row r="18431" x14ac:dyDescent="0.2"/>
    <row r="18432" x14ac:dyDescent="0.2"/>
    <row r="18433" x14ac:dyDescent="0.2"/>
    <row r="18434" x14ac:dyDescent="0.2"/>
    <row r="18435" x14ac:dyDescent="0.2"/>
    <row r="18436" x14ac:dyDescent="0.2"/>
    <row r="18437" x14ac:dyDescent="0.2"/>
    <row r="18438" x14ac:dyDescent="0.2"/>
    <row r="18439" x14ac:dyDescent="0.2"/>
    <row r="18440" x14ac:dyDescent="0.2"/>
    <row r="18441" x14ac:dyDescent="0.2"/>
    <row r="18442" x14ac:dyDescent="0.2"/>
    <row r="18443" x14ac:dyDescent="0.2"/>
    <row r="18444" x14ac:dyDescent="0.2"/>
    <row r="18445" x14ac:dyDescent="0.2"/>
    <row r="18446" x14ac:dyDescent="0.2"/>
    <row r="18447" x14ac:dyDescent="0.2"/>
    <row r="18448" x14ac:dyDescent="0.2"/>
    <row r="18449" x14ac:dyDescent="0.2"/>
    <row r="18450" x14ac:dyDescent="0.2"/>
    <row r="18451" x14ac:dyDescent="0.2"/>
    <row r="18452" x14ac:dyDescent="0.2"/>
    <row r="18453" x14ac:dyDescent="0.2"/>
    <row r="18454" x14ac:dyDescent="0.2"/>
    <row r="18455" x14ac:dyDescent="0.2"/>
    <row r="18456" x14ac:dyDescent="0.2"/>
    <row r="18457" x14ac:dyDescent="0.2"/>
    <row r="18458" x14ac:dyDescent="0.2"/>
    <row r="18459" x14ac:dyDescent="0.2"/>
    <row r="18460" x14ac:dyDescent="0.2"/>
    <row r="18461" x14ac:dyDescent="0.2"/>
    <row r="18462" x14ac:dyDescent="0.2"/>
    <row r="18463" x14ac:dyDescent="0.2"/>
    <row r="18464" x14ac:dyDescent="0.2"/>
    <row r="18465" x14ac:dyDescent="0.2"/>
    <row r="18466" x14ac:dyDescent="0.2"/>
    <row r="18467" x14ac:dyDescent="0.2"/>
    <row r="18468" x14ac:dyDescent="0.2"/>
    <row r="18469" x14ac:dyDescent="0.2"/>
    <row r="18470" x14ac:dyDescent="0.2"/>
    <row r="18471" x14ac:dyDescent="0.2"/>
    <row r="18472" x14ac:dyDescent="0.2"/>
    <row r="18473" x14ac:dyDescent="0.2"/>
    <row r="18474" x14ac:dyDescent="0.2"/>
    <row r="18475" x14ac:dyDescent="0.2"/>
    <row r="18476" x14ac:dyDescent="0.2"/>
    <row r="18477" x14ac:dyDescent="0.2"/>
    <row r="18478" x14ac:dyDescent="0.2"/>
    <row r="18479" x14ac:dyDescent="0.2"/>
    <row r="18480" x14ac:dyDescent="0.2"/>
    <row r="18481" x14ac:dyDescent="0.2"/>
    <row r="18482" x14ac:dyDescent="0.2"/>
    <row r="18483" x14ac:dyDescent="0.2"/>
    <row r="18484" x14ac:dyDescent="0.2"/>
    <row r="18485" x14ac:dyDescent="0.2"/>
    <row r="18486" x14ac:dyDescent="0.2"/>
    <row r="18487" x14ac:dyDescent="0.2"/>
    <row r="18488" x14ac:dyDescent="0.2"/>
    <row r="18489" x14ac:dyDescent="0.2"/>
    <row r="18490" x14ac:dyDescent="0.2"/>
    <row r="18491" x14ac:dyDescent="0.2"/>
    <row r="18492" x14ac:dyDescent="0.2"/>
    <row r="18493" x14ac:dyDescent="0.2"/>
    <row r="18494" x14ac:dyDescent="0.2"/>
    <row r="18495" x14ac:dyDescent="0.2"/>
    <row r="18496" x14ac:dyDescent="0.2"/>
    <row r="18497" x14ac:dyDescent="0.2"/>
    <row r="18498" x14ac:dyDescent="0.2"/>
    <row r="18499" x14ac:dyDescent="0.2"/>
    <row r="18500" x14ac:dyDescent="0.2"/>
    <row r="18501" x14ac:dyDescent="0.2"/>
    <row r="18502" x14ac:dyDescent="0.2"/>
    <row r="18503" x14ac:dyDescent="0.2"/>
    <row r="18504" x14ac:dyDescent="0.2"/>
    <row r="18505" x14ac:dyDescent="0.2"/>
    <row r="18506" x14ac:dyDescent="0.2"/>
    <row r="18507" x14ac:dyDescent="0.2"/>
    <row r="18508" x14ac:dyDescent="0.2"/>
    <row r="18509" x14ac:dyDescent="0.2"/>
    <row r="18510" x14ac:dyDescent="0.2"/>
    <row r="18511" x14ac:dyDescent="0.2"/>
    <row r="18512" x14ac:dyDescent="0.2"/>
    <row r="18513" x14ac:dyDescent="0.2"/>
    <row r="18514" x14ac:dyDescent="0.2"/>
    <row r="18515" x14ac:dyDescent="0.2"/>
    <row r="18516" x14ac:dyDescent="0.2"/>
    <row r="18517" x14ac:dyDescent="0.2"/>
    <row r="18518" x14ac:dyDescent="0.2"/>
    <row r="18519" x14ac:dyDescent="0.2"/>
    <row r="18520" x14ac:dyDescent="0.2"/>
    <row r="18521" x14ac:dyDescent="0.2"/>
    <row r="18522" x14ac:dyDescent="0.2"/>
    <row r="18523" x14ac:dyDescent="0.2"/>
    <row r="18524" x14ac:dyDescent="0.2"/>
    <row r="18525" x14ac:dyDescent="0.2"/>
    <row r="18526" x14ac:dyDescent="0.2"/>
    <row r="18527" x14ac:dyDescent="0.2"/>
    <row r="18528" x14ac:dyDescent="0.2"/>
    <row r="18529" x14ac:dyDescent="0.2"/>
    <row r="18530" x14ac:dyDescent="0.2"/>
    <row r="18531" x14ac:dyDescent="0.2"/>
    <row r="18532" x14ac:dyDescent="0.2"/>
    <row r="18533" x14ac:dyDescent="0.2"/>
    <row r="18534" x14ac:dyDescent="0.2"/>
    <row r="18535" x14ac:dyDescent="0.2"/>
    <row r="18536" x14ac:dyDescent="0.2"/>
    <row r="18537" x14ac:dyDescent="0.2"/>
    <row r="18538" x14ac:dyDescent="0.2"/>
    <row r="18539" x14ac:dyDescent="0.2"/>
    <row r="18540" x14ac:dyDescent="0.2"/>
    <row r="18541" x14ac:dyDescent="0.2"/>
    <row r="18542" x14ac:dyDescent="0.2"/>
    <row r="18543" x14ac:dyDescent="0.2"/>
    <row r="18544" x14ac:dyDescent="0.2"/>
    <row r="18545" x14ac:dyDescent="0.2"/>
    <row r="18546" x14ac:dyDescent="0.2"/>
    <row r="18547" x14ac:dyDescent="0.2"/>
    <row r="18548" x14ac:dyDescent="0.2"/>
    <row r="18549" x14ac:dyDescent="0.2"/>
    <row r="18550" x14ac:dyDescent="0.2"/>
    <row r="18551" x14ac:dyDescent="0.2"/>
    <row r="18552" x14ac:dyDescent="0.2"/>
    <row r="18553" x14ac:dyDescent="0.2"/>
    <row r="18554" x14ac:dyDescent="0.2"/>
    <row r="18555" x14ac:dyDescent="0.2"/>
    <row r="18556" x14ac:dyDescent="0.2"/>
    <row r="18557" x14ac:dyDescent="0.2"/>
    <row r="18558" x14ac:dyDescent="0.2"/>
    <row r="18559" x14ac:dyDescent="0.2"/>
    <row r="18560" x14ac:dyDescent="0.2"/>
    <row r="18561" x14ac:dyDescent="0.2"/>
    <row r="18562" x14ac:dyDescent="0.2"/>
    <row r="18563" x14ac:dyDescent="0.2"/>
    <row r="18564" x14ac:dyDescent="0.2"/>
    <row r="18565" x14ac:dyDescent="0.2"/>
    <row r="18566" x14ac:dyDescent="0.2"/>
    <row r="18567" x14ac:dyDescent="0.2"/>
    <row r="18568" x14ac:dyDescent="0.2"/>
    <row r="18569" x14ac:dyDescent="0.2"/>
    <row r="18570" x14ac:dyDescent="0.2"/>
    <row r="18571" x14ac:dyDescent="0.2"/>
    <row r="18572" x14ac:dyDescent="0.2"/>
    <row r="18573" x14ac:dyDescent="0.2"/>
    <row r="18574" x14ac:dyDescent="0.2"/>
    <row r="18575" x14ac:dyDescent="0.2"/>
    <row r="18576" x14ac:dyDescent="0.2"/>
    <row r="18577" x14ac:dyDescent="0.2"/>
    <row r="18578" x14ac:dyDescent="0.2"/>
    <row r="18579" x14ac:dyDescent="0.2"/>
    <row r="18580" x14ac:dyDescent="0.2"/>
    <row r="18581" x14ac:dyDescent="0.2"/>
    <row r="18582" x14ac:dyDescent="0.2"/>
    <row r="18583" x14ac:dyDescent="0.2"/>
    <row r="18584" x14ac:dyDescent="0.2"/>
    <row r="18585" x14ac:dyDescent="0.2"/>
    <row r="18586" x14ac:dyDescent="0.2"/>
    <row r="18587" x14ac:dyDescent="0.2"/>
    <row r="18588" x14ac:dyDescent="0.2"/>
    <row r="18589" x14ac:dyDescent="0.2"/>
    <row r="18590" x14ac:dyDescent="0.2"/>
    <row r="18591" x14ac:dyDescent="0.2"/>
    <row r="18592" x14ac:dyDescent="0.2"/>
    <row r="18593" x14ac:dyDescent="0.2"/>
    <row r="18594" x14ac:dyDescent="0.2"/>
    <row r="18595" x14ac:dyDescent="0.2"/>
    <row r="18596" x14ac:dyDescent="0.2"/>
    <row r="18597" x14ac:dyDescent="0.2"/>
    <row r="18598" x14ac:dyDescent="0.2"/>
    <row r="18599" x14ac:dyDescent="0.2"/>
    <row r="18600" x14ac:dyDescent="0.2"/>
    <row r="18601" x14ac:dyDescent="0.2"/>
    <row r="18602" x14ac:dyDescent="0.2"/>
    <row r="18603" x14ac:dyDescent="0.2"/>
    <row r="18604" x14ac:dyDescent="0.2"/>
    <row r="18605" x14ac:dyDescent="0.2"/>
    <row r="18606" x14ac:dyDescent="0.2"/>
    <row r="18607" x14ac:dyDescent="0.2"/>
    <row r="18608" x14ac:dyDescent="0.2"/>
    <row r="18609" x14ac:dyDescent="0.2"/>
    <row r="18610" x14ac:dyDescent="0.2"/>
    <row r="18611" x14ac:dyDescent="0.2"/>
    <row r="18612" x14ac:dyDescent="0.2"/>
    <row r="18613" x14ac:dyDescent="0.2"/>
    <row r="18614" x14ac:dyDescent="0.2"/>
    <row r="18615" x14ac:dyDescent="0.2"/>
    <row r="18616" x14ac:dyDescent="0.2"/>
    <row r="18617" x14ac:dyDescent="0.2"/>
    <row r="18618" x14ac:dyDescent="0.2"/>
    <row r="18619" x14ac:dyDescent="0.2"/>
    <row r="18620" x14ac:dyDescent="0.2"/>
    <row r="18621" x14ac:dyDescent="0.2"/>
    <row r="18622" x14ac:dyDescent="0.2"/>
    <row r="18623" x14ac:dyDescent="0.2"/>
    <row r="18624" x14ac:dyDescent="0.2"/>
    <row r="18625" x14ac:dyDescent="0.2"/>
    <row r="18626" x14ac:dyDescent="0.2"/>
    <row r="18627" x14ac:dyDescent="0.2"/>
    <row r="18628" x14ac:dyDescent="0.2"/>
    <row r="18629" x14ac:dyDescent="0.2"/>
    <row r="18630" x14ac:dyDescent="0.2"/>
    <row r="18631" x14ac:dyDescent="0.2"/>
    <row r="18632" x14ac:dyDescent="0.2"/>
    <row r="18633" x14ac:dyDescent="0.2"/>
    <row r="18634" x14ac:dyDescent="0.2"/>
    <row r="18635" x14ac:dyDescent="0.2"/>
    <row r="18636" x14ac:dyDescent="0.2"/>
    <row r="18637" x14ac:dyDescent="0.2"/>
    <row r="18638" x14ac:dyDescent="0.2"/>
    <row r="18639" x14ac:dyDescent="0.2"/>
    <row r="18640" x14ac:dyDescent="0.2"/>
    <row r="18641" x14ac:dyDescent="0.2"/>
    <row r="18642" x14ac:dyDescent="0.2"/>
    <row r="18643" x14ac:dyDescent="0.2"/>
    <row r="18644" x14ac:dyDescent="0.2"/>
    <row r="18645" x14ac:dyDescent="0.2"/>
    <row r="18646" x14ac:dyDescent="0.2"/>
    <row r="18647" x14ac:dyDescent="0.2"/>
    <row r="18648" x14ac:dyDescent="0.2"/>
    <row r="18649" x14ac:dyDescent="0.2"/>
    <row r="18650" x14ac:dyDescent="0.2"/>
    <row r="18651" x14ac:dyDescent="0.2"/>
    <row r="18652" x14ac:dyDescent="0.2"/>
    <row r="18653" x14ac:dyDescent="0.2"/>
    <row r="18654" x14ac:dyDescent="0.2"/>
    <row r="18655" x14ac:dyDescent="0.2"/>
    <row r="18656" x14ac:dyDescent="0.2"/>
    <row r="18657" x14ac:dyDescent="0.2"/>
    <row r="18658" x14ac:dyDescent="0.2"/>
    <row r="18659" x14ac:dyDescent="0.2"/>
    <row r="18660" x14ac:dyDescent="0.2"/>
    <row r="18661" x14ac:dyDescent="0.2"/>
    <row r="18662" x14ac:dyDescent="0.2"/>
    <row r="18663" x14ac:dyDescent="0.2"/>
    <row r="18664" x14ac:dyDescent="0.2"/>
    <row r="18665" x14ac:dyDescent="0.2"/>
    <row r="18666" x14ac:dyDescent="0.2"/>
    <row r="18667" x14ac:dyDescent="0.2"/>
    <row r="18668" x14ac:dyDescent="0.2"/>
    <row r="18669" x14ac:dyDescent="0.2"/>
    <row r="18670" x14ac:dyDescent="0.2"/>
    <row r="18671" x14ac:dyDescent="0.2"/>
    <row r="18672" x14ac:dyDescent="0.2"/>
    <row r="18673" x14ac:dyDescent="0.2"/>
    <row r="18674" x14ac:dyDescent="0.2"/>
    <row r="18675" x14ac:dyDescent="0.2"/>
    <row r="18676" x14ac:dyDescent="0.2"/>
    <row r="18677" x14ac:dyDescent="0.2"/>
    <row r="18678" x14ac:dyDescent="0.2"/>
    <row r="18679" x14ac:dyDescent="0.2"/>
    <row r="18680" x14ac:dyDescent="0.2"/>
    <row r="18681" x14ac:dyDescent="0.2"/>
    <row r="18682" x14ac:dyDescent="0.2"/>
    <row r="18683" x14ac:dyDescent="0.2"/>
    <row r="18684" x14ac:dyDescent="0.2"/>
    <row r="18685" x14ac:dyDescent="0.2"/>
    <row r="18686" x14ac:dyDescent="0.2"/>
    <row r="18687" x14ac:dyDescent="0.2"/>
    <row r="18688" x14ac:dyDescent="0.2"/>
    <row r="18689" x14ac:dyDescent="0.2"/>
    <row r="18690" x14ac:dyDescent="0.2"/>
    <row r="18691" x14ac:dyDescent="0.2"/>
    <row r="18692" x14ac:dyDescent="0.2"/>
    <row r="18693" x14ac:dyDescent="0.2"/>
    <row r="18694" x14ac:dyDescent="0.2"/>
    <row r="18695" x14ac:dyDescent="0.2"/>
    <row r="18696" x14ac:dyDescent="0.2"/>
    <row r="18697" x14ac:dyDescent="0.2"/>
    <row r="18698" x14ac:dyDescent="0.2"/>
    <row r="18699" x14ac:dyDescent="0.2"/>
    <row r="18700" x14ac:dyDescent="0.2"/>
    <row r="18701" x14ac:dyDescent="0.2"/>
    <row r="18702" x14ac:dyDescent="0.2"/>
    <row r="18703" x14ac:dyDescent="0.2"/>
    <row r="18704" x14ac:dyDescent="0.2"/>
    <row r="18705" x14ac:dyDescent="0.2"/>
    <row r="18706" x14ac:dyDescent="0.2"/>
    <row r="18707" x14ac:dyDescent="0.2"/>
    <row r="18708" x14ac:dyDescent="0.2"/>
    <row r="18709" x14ac:dyDescent="0.2"/>
    <row r="18710" x14ac:dyDescent="0.2"/>
    <row r="18711" x14ac:dyDescent="0.2"/>
    <row r="18712" x14ac:dyDescent="0.2"/>
    <row r="18713" x14ac:dyDescent="0.2"/>
    <row r="18714" x14ac:dyDescent="0.2"/>
    <row r="18715" x14ac:dyDescent="0.2"/>
    <row r="18716" x14ac:dyDescent="0.2"/>
    <row r="18717" x14ac:dyDescent="0.2"/>
    <row r="18718" x14ac:dyDescent="0.2"/>
    <row r="18719" x14ac:dyDescent="0.2"/>
    <row r="18720" x14ac:dyDescent="0.2"/>
    <row r="18721" x14ac:dyDescent="0.2"/>
    <row r="18722" x14ac:dyDescent="0.2"/>
    <row r="18723" x14ac:dyDescent="0.2"/>
    <row r="18724" x14ac:dyDescent="0.2"/>
    <row r="18725" x14ac:dyDescent="0.2"/>
    <row r="18726" x14ac:dyDescent="0.2"/>
    <row r="18727" x14ac:dyDescent="0.2"/>
    <row r="18728" x14ac:dyDescent="0.2"/>
    <row r="18729" x14ac:dyDescent="0.2"/>
    <row r="18730" x14ac:dyDescent="0.2"/>
    <row r="18731" x14ac:dyDescent="0.2"/>
    <row r="18732" x14ac:dyDescent="0.2"/>
    <row r="18733" x14ac:dyDescent="0.2"/>
    <row r="18734" x14ac:dyDescent="0.2"/>
    <row r="18735" x14ac:dyDescent="0.2"/>
    <row r="18736" x14ac:dyDescent="0.2"/>
    <row r="18737" x14ac:dyDescent="0.2"/>
    <row r="18738" x14ac:dyDescent="0.2"/>
    <row r="18739" x14ac:dyDescent="0.2"/>
    <row r="18740" x14ac:dyDescent="0.2"/>
    <row r="18741" x14ac:dyDescent="0.2"/>
    <row r="18742" x14ac:dyDescent="0.2"/>
    <row r="18743" x14ac:dyDescent="0.2"/>
    <row r="18744" x14ac:dyDescent="0.2"/>
    <row r="18745" x14ac:dyDescent="0.2"/>
    <row r="18746" x14ac:dyDescent="0.2"/>
    <row r="18747" x14ac:dyDescent="0.2"/>
    <row r="18748" x14ac:dyDescent="0.2"/>
    <row r="18749" x14ac:dyDescent="0.2"/>
    <row r="18750" x14ac:dyDescent="0.2"/>
    <row r="18751" x14ac:dyDescent="0.2"/>
    <row r="18752" x14ac:dyDescent="0.2"/>
    <row r="18753" x14ac:dyDescent="0.2"/>
    <row r="18754" x14ac:dyDescent="0.2"/>
    <row r="18755" x14ac:dyDescent="0.2"/>
    <row r="18756" x14ac:dyDescent="0.2"/>
    <row r="18757" x14ac:dyDescent="0.2"/>
    <row r="18758" x14ac:dyDescent="0.2"/>
    <row r="18759" x14ac:dyDescent="0.2"/>
    <row r="18760" x14ac:dyDescent="0.2"/>
    <row r="18761" x14ac:dyDescent="0.2"/>
    <row r="18762" x14ac:dyDescent="0.2"/>
    <row r="18763" x14ac:dyDescent="0.2"/>
    <row r="18764" x14ac:dyDescent="0.2"/>
    <row r="18765" x14ac:dyDescent="0.2"/>
    <row r="18766" x14ac:dyDescent="0.2"/>
    <row r="18767" x14ac:dyDescent="0.2"/>
    <row r="18768" x14ac:dyDescent="0.2"/>
    <row r="18769" x14ac:dyDescent="0.2"/>
    <row r="18770" x14ac:dyDescent="0.2"/>
    <row r="18771" x14ac:dyDescent="0.2"/>
    <row r="18772" x14ac:dyDescent="0.2"/>
    <row r="18773" x14ac:dyDescent="0.2"/>
    <row r="18774" x14ac:dyDescent="0.2"/>
    <row r="18775" x14ac:dyDescent="0.2"/>
    <row r="18776" x14ac:dyDescent="0.2"/>
    <row r="18777" x14ac:dyDescent="0.2"/>
    <row r="18778" x14ac:dyDescent="0.2"/>
    <row r="18779" x14ac:dyDescent="0.2"/>
    <row r="18780" x14ac:dyDescent="0.2"/>
    <row r="18781" x14ac:dyDescent="0.2"/>
    <row r="18782" x14ac:dyDescent="0.2"/>
    <row r="18783" x14ac:dyDescent="0.2"/>
    <row r="18784" x14ac:dyDescent="0.2"/>
    <row r="18785" x14ac:dyDescent="0.2"/>
    <row r="18786" x14ac:dyDescent="0.2"/>
    <row r="18787" x14ac:dyDescent="0.2"/>
    <row r="18788" x14ac:dyDescent="0.2"/>
    <row r="18789" x14ac:dyDescent="0.2"/>
    <row r="18790" x14ac:dyDescent="0.2"/>
    <row r="18791" x14ac:dyDescent="0.2"/>
    <row r="18792" x14ac:dyDescent="0.2"/>
    <row r="18793" x14ac:dyDescent="0.2"/>
    <row r="18794" x14ac:dyDescent="0.2"/>
    <row r="18795" x14ac:dyDescent="0.2"/>
    <row r="18796" x14ac:dyDescent="0.2"/>
    <row r="18797" x14ac:dyDescent="0.2"/>
    <row r="18798" x14ac:dyDescent="0.2"/>
    <row r="18799" x14ac:dyDescent="0.2"/>
    <row r="18800" x14ac:dyDescent="0.2"/>
    <row r="18801" x14ac:dyDescent="0.2"/>
    <row r="18802" x14ac:dyDescent="0.2"/>
    <row r="18803" x14ac:dyDescent="0.2"/>
    <row r="18804" x14ac:dyDescent="0.2"/>
    <row r="18805" x14ac:dyDescent="0.2"/>
    <row r="18806" x14ac:dyDescent="0.2"/>
    <row r="18807" x14ac:dyDescent="0.2"/>
    <row r="18808" x14ac:dyDescent="0.2"/>
    <row r="18809" x14ac:dyDescent="0.2"/>
    <row r="18810" x14ac:dyDescent="0.2"/>
    <row r="18811" x14ac:dyDescent="0.2"/>
    <row r="18812" x14ac:dyDescent="0.2"/>
    <row r="18813" x14ac:dyDescent="0.2"/>
    <row r="18814" x14ac:dyDescent="0.2"/>
    <row r="18815" x14ac:dyDescent="0.2"/>
    <row r="18816" x14ac:dyDescent="0.2"/>
    <row r="18817" x14ac:dyDescent="0.2"/>
    <row r="18818" x14ac:dyDescent="0.2"/>
    <row r="18819" x14ac:dyDescent="0.2"/>
    <row r="18820" x14ac:dyDescent="0.2"/>
    <row r="18821" x14ac:dyDescent="0.2"/>
    <row r="18822" x14ac:dyDescent="0.2"/>
    <row r="18823" x14ac:dyDescent="0.2"/>
    <row r="18824" x14ac:dyDescent="0.2"/>
    <row r="18825" x14ac:dyDescent="0.2"/>
    <row r="18826" x14ac:dyDescent="0.2"/>
    <row r="18827" x14ac:dyDescent="0.2"/>
    <row r="18828" x14ac:dyDescent="0.2"/>
    <row r="18829" x14ac:dyDescent="0.2"/>
    <row r="18830" x14ac:dyDescent="0.2"/>
    <row r="18831" x14ac:dyDescent="0.2"/>
    <row r="18832" x14ac:dyDescent="0.2"/>
    <row r="18833" x14ac:dyDescent="0.2"/>
    <row r="18834" x14ac:dyDescent="0.2"/>
    <row r="18835" x14ac:dyDescent="0.2"/>
    <row r="18836" x14ac:dyDescent="0.2"/>
    <row r="18837" x14ac:dyDescent="0.2"/>
    <row r="18838" x14ac:dyDescent="0.2"/>
    <row r="18839" x14ac:dyDescent="0.2"/>
    <row r="18840" x14ac:dyDescent="0.2"/>
    <row r="18841" x14ac:dyDescent="0.2"/>
    <row r="18842" x14ac:dyDescent="0.2"/>
    <row r="18843" x14ac:dyDescent="0.2"/>
    <row r="18844" x14ac:dyDescent="0.2"/>
    <row r="18845" x14ac:dyDescent="0.2"/>
    <row r="18846" x14ac:dyDescent="0.2"/>
    <row r="18847" x14ac:dyDescent="0.2"/>
    <row r="18848" x14ac:dyDescent="0.2"/>
    <row r="18849" x14ac:dyDescent="0.2"/>
    <row r="18850" x14ac:dyDescent="0.2"/>
    <row r="18851" x14ac:dyDescent="0.2"/>
    <row r="18852" x14ac:dyDescent="0.2"/>
    <row r="18853" x14ac:dyDescent="0.2"/>
    <row r="18854" x14ac:dyDescent="0.2"/>
    <row r="18855" x14ac:dyDescent="0.2"/>
    <row r="18856" x14ac:dyDescent="0.2"/>
    <row r="18857" x14ac:dyDescent="0.2"/>
    <row r="18858" x14ac:dyDescent="0.2"/>
    <row r="18859" x14ac:dyDescent="0.2"/>
    <row r="18860" x14ac:dyDescent="0.2"/>
    <row r="18861" x14ac:dyDescent="0.2"/>
    <row r="18862" x14ac:dyDescent="0.2"/>
    <row r="18863" x14ac:dyDescent="0.2"/>
    <row r="18864" x14ac:dyDescent="0.2"/>
    <row r="18865" x14ac:dyDescent="0.2"/>
    <row r="18866" x14ac:dyDescent="0.2"/>
    <row r="18867" x14ac:dyDescent="0.2"/>
    <row r="18868" x14ac:dyDescent="0.2"/>
    <row r="18869" x14ac:dyDescent="0.2"/>
    <row r="18870" x14ac:dyDescent="0.2"/>
    <row r="18871" x14ac:dyDescent="0.2"/>
    <row r="18872" x14ac:dyDescent="0.2"/>
    <row r="18873" x14ac:dyDescent="0.2"/>
    <row r="18874" x14ac:dyDescent="0.2"/>
    <row r="18875" x14ac:dyDescent="0.2"/>
    <row r="18876" x14ac:dyDescent="0.2"/>
    <row r="18877" x14ac:dyDescent="0.2"/>
    <row r="18878" x14ac:dyDescent="0.2"/>
    <row r="18879" x14ac:dyDescent="0.2"/>
    <row r="18880" x14ac:dyDescent="0.2"/>
    <row r="18881" x14ac:dyDescent="0.2"/>
    <row r="18882" x14ac:dyDescent="0.2"/>
    <row r="18883" x14ac:dyDescent="0.2"/>
    <row r="18884" x14ac:dyDescent="0.2"/>
    <row r="18885" x14ac:dyDescent="0.2"/>
    <row r="18886" x14ac:dyDescent="0.2"/>
    <row r="18887" x14ac:dyDescent="0.2"/>
    <row r="18888" x14ac:dyDescent="0.2"/>
    <row r="18889" x14ac:dyDescent="0.2"/>
    <row r="18890" x14ac:dyDescent="0.2"/>
    <row r="18891" x14ac:dyDescent="0.2"/>
    <row r="18892" x14ac:dyDescent="0.2"/>
    <row r="18893" x14ac:dyDescent="0.2"/>
    <row r="18894" x14ac:dyDescent="0.2"/>
    <row r="18895" x14ac:dyDescent="0.2"/>
    <row r="18896" x14ac:dyDescent="0.2"/>
    <row r="18897" x14ac:dyDescent="0.2"/>
    <row r="18898" x14ac:dyDescent="0.2"/>
    <row r="18899" x14ac:dyDescent="0.2"/>
    <row r="18900" x14ac:dyDescent="0.2"/>
    <row r="18901" x14ac:dyDescent="0.2"/>
    <row r="18902" x14ac:dyDescent="0.2"/>
    <row r="18903" x14ac:dyDescent="0.2"/>
    <row r="18904" x14ac:dyDescent="0.2"/>
    <row r="18905" x14ac:dyDescent="0.2"/>
    <row r="18906" x14ac:dyDescent="0.2"/>
    <row r="18907" x14ac:dyDescent="0.2"/>
    <row r="18908" x14ac:dyDescent="0.2"/>
    <row r="18909" x14ac:dyDescent="0.2"/>
    <row r="18910" x14ac:dyDescent="0.2"/>
    <row r="18911" x14ac:dyDescent="0.2"/>
    <row r="18912" x14ac:dyDescent="0.2"/>
    <row r="18913" x14ac:dyDescent="0.2"/>
    <row r="18914" x14ac:dyDescent="0.2"/>
    <row r="18915" x14ac:dyDescent="0.2"/>
    <row r="18916" x14ac:dyDescent="0.2"/>
    <row r="18917" x14ac:dyDescent="0.2"/>
    <row r="18918" x14ac:dyDescent="0.2"/>
    <row r="18919" x14ac:dyDescent="0.2"/>
    <row r="18920" x14ac:dyDescent="0.2"/>
    <row r="18921" x14ac:dyDescent="0.2"/>
    <row r="18922" x14ac:dyDescent="0.2"/>
    <row r="18923" x14ac:dyDescent="0.2"/>
    <row r="18924" x14ac:dyDescent="0.2"/>
    <row r="18925" x14ac:dyDescent="0.2"/>
    <row r="18926" x14ac:dyDescent="0.2"/>
    <row r="18927" x14ac:dyDescent="0.2"/>
    <row r="18928" x14ac:dyDescent="0.2"/>
    <row r="18929" x14ac:dyDescent="0.2"/>
    <row r="18930" x14ac:dyDescent="0.2"/>
    <row r="18931" x14ac:dyDescent="0.2"/>
    <row r="18932" x14ac:dyDescent="0.2"/>
    <row r="18933" x14ac:dyDescent="0.2"/>
    <row r="18934" x14ac:dyDescent="0.2"/>
    <row r="18935" x14ac:dyDescent="0.2"/>
    <row r="18936" x14ac:dyDescent="0.2"/>
    <row r="18937" x14ac:dyDescent="0.2"/>
    <row r="18938" x14ac:dyDescent="0.2"/>
    <row r="18939" x14ac:dyDescent="0.2"/>
    <row r="18940" x14ac:dyDescent="0.2"/>
    <row r="18941" x14ac:dyDescent="0.2"/>
    <row r="18942" x14ac:dyDescent="0.2"/>
    <row r="18943" x14ac:dyDescent="0.2"/>
    <row r="18944" x14ac:dyDescent="0.2"/>
    <row r="18945" x14ac:dyDescent="0.2"/>
    <row r="18946" x14ac:dyDescent="0.2"/>
    <row r="18947" x14ac:dyDescent="0.2"/>
    <row r="18948" x14ac:dyDescent="0.2"/>
    <row r="18949" x14ac:dyDescent="0.2"/>
    <row r="18950" x14ac:dyDescent="0.2"/>
    <row r="18951" x14ac:dyDescent="0.2"/>
    <row r="18952" x14ac:dyDescent="0.2"/>
    <row r="18953" x14ac:dyDescent="0.2"/>
    <row r="18954" x14ac:dyDescent="0.2"/>
    <row r="18955" x14ac:dyDescent="0.2"/>
    <row r="18956" x14ac:dyDescent="0.2"/>
    <row r="18957" x14ac:dyDescent="0.2"/>
    <row r="18958" x14ac:dyDescent="0.2"/>
    <row r="18959" x14ac:dyDescent="0.2"/>
    <row r="18960" x14ac:dyDescent="0.2"/>
    <row r="18961" x14ac:dyDescent="0.2"/>
    <row r="18962" x14ac:dyDescent="0.2"/>
    <row r="18963" x14ac:dyDescent="0.2"/>
    <row r="18964" x14ac:dyDescent="0.2"/>
    <row r="18965" x14ac:dyDescent="0.2"/>
    <row r="18966" x14ac:dyDescent="0.2"/>
    <row r="18967" x14ac:dyDescent="0.2"/>
    <row r="18968" x14ac:dyDescent="0.2"/>
    <row r="18969" x14ac:dyDescent="0.2"/>
    <row r="18970" x14ac:dyDescent="0.2"/>
    <row r="18971" x14ac:dyDescent="0.2"/>
    <row r="18972" x14ac:dyDescent="0.2"/>
    <row r="18973" x14ac:dyDescent="0.2"/>
    <row r="18974" x14ac:dyDescent="0.2"/>
    <row r="18975" x14ac:dyDescent="0.2"/>
    <row r="18976" x14ac:dyDescent="0.2"/>
    <row r="18977" x14ac:dyDescent="0.2"/>
    <row r="18978" x14ac:dyDescent="0.2"/>
    <row r="18979" x14ac:dyDescent="0.2"/>
    <row r="18980" x14ac:dyDescent="0.2"/>
    <row r="18981" x14ac:dyDescent="0.2"/>
    <row r="18982" x14ac:dyDescent="0.2"/>
    <row r="18983" x14ac:dyDescent="0.2"/>
    <row r="18984" x14ac:dyDescent="0.2"/>
    <row r="18985" x14ac:dyDescent="0.2"/>
    <row r="18986" x14ac:dyDescent="0.2"/>
    <row r="18987" x14ac:dyDescent="0.2"/>
    <row r="18988" x14ac:dyDescent="0.2"/>
    <row r="18989" x14ac:dyDescent="0.2"/>
    <row r="18990" x14ac:dyDescent="0.2"/>
    <row r="18991" x14ac:dyDescent="0.2"/>
    <row r="18992" x14ac:dyDescent="0.2"/>
    <row r="18993" x14ac:dyDescent="0.2"/>
    <row r="18994" x14ac:dyDescent="0.2"/>
    <row r="18995" x14ac:dyDescent="0.2"/>
    <row r="18996" x14ac:dyDescent="0.2"/>
    <row r="18997" x14ac:dyDescent="0.2"/>
    <row r="18998" x14ac:dyDescent="0.2"/>
    <row r="18999" x14ac:dyDescent="0.2"/>
    <row r="19000" x14ac:dyDescent="0.2"/>
    <row r="19001" x14ac:dyDescent="0.2"/>
    <row r="19002" x14ac:dyDescent="0.2"/>
    <row r="19003" x14ac:dyDescent="0.2"/>
    <row r="19004" x14ac:dyDescent="0.2"/>
    <row r="19005" x14ac:dyDescent="0.2"/>
    <row r="19006" x14ac:dyDescent="0.2"/>
    <row r="19007" x14ac:dyDescent="0.2"/>
    <row r="19008" x14ac:dyDescent="0.2"/>
    <row r="19009" x14ac:dyDescent="0.2"/>
    <row r="19010" x14ac:dyDescent="0.2"/>
    <row r="19011" x14ac:dyDescent="0.2"/>
    <row r="19012" x14ac:dyDescent="0.2"/>
    <row r="19013" x14ac:dyDescent="0.2"/>
    <row r="19014" x14ac:dyDescent="0.2"/>
    <row r="19015" x14ac:dyDescent="0.2"/>
    <row r="19016" x14ac:dyDescent="0.2"/>
    <row r="19017" x14ac:dyDescent="0.2"/>
    <row r="19018" x14ac:dyDescent="0.2"/>
    <row r="19019" x14ac:dyDescent="0.2"/>
    <row r="19020" x14ac:dyDescent="0.2"/>
    <row r="19021" x14ac:dyDescent="0.2"/>
    <row r="19022" x14ac:dyDescent="0.2"/>
    <row r="19023" x14ac:dyDescent="0.2"/>
    <row r="19024" x14ac:dyDescent="0.2"/>
    <row r="19025" x14ac:dyDescent="0.2"/>
    <row r="19026" x14ac:dyDescent="0.2"/>
    <row r="19027" x14ac:dyDescent="0.2"/>
    <row r="19028" x14ac:dyDescent="0.2"/>
    <row r="19029" x14ac:dyDescent="0.2"/>
    <row r="19030" x14ac:dyDescent="0.2"/>
    <row r="19031" x14ac:dyDescent="0.2"/>
    <row r="19032" x14ac:dyDescent="0.2"/>
    <row r="19033" x14ac:dyDescent="0.2"/>
    <row r="19034" x14ac:dyDescent="0.2"/>
    <row r="19035" x14ac:dyDescent="0.2"/>
    <row r="19036" x14ac:dyDescent="0.2"/>
    <row r="19037" x14ac:dyDescent="0.2"/>
    <row r="19038" x14ac:dyDescent="0.2"/>
    <row r="19039" x14ac:dyDescent="0.2"/>
    <row r="19040" x14ac:dyDescent="0.2"/>
    <row r="19041" x14ac:dyDescent="0.2"/>
    <row r="19042" x14ac:dyDescent="0.2"/>
    <row r="19043" x14ac:dyDescent="0.2"/>
    <row r="19044" x14ac:dyDescent="0.2"/>
    <row r="19045" x14ac:dyDescent="0.2"/>
    <row r="19046" x14ac:dyDescent="0.2"/>
    <row r="19047" x14ac:dyDescent="0.2"/>
    <row r="19048" x14ac:dyDescent="0.2"/>
    <row r="19049" x14ac:dyDescent="0.2"/>
    <row r="19050" x14ac:dyDescent="0.2"/>
    <row r="19051" x14ac:dyDescent="0.2"/>
    <row r="19052" x14ac:dyDescent="0.2"/>
    <row r="19053" x14ac:dyDescent="0.2"/>
    <row r="19054" x14ac:dyDescent="0.2"/>
    <row r="19055" x14ac:dyDescent="0.2"/>
    <row r="19056" x14ac:dyDescent="0.2"/>
    <row r="19057" x14ac:dyDescent="0.2"/>
    <row r="19058" x14ac:dyDescent="0.2"/>
    <row r="19059" x14ac:dyDescent="0.2"/>
    <row r="19060" x14ac:dyDescent="0.2"/>
    <row r="19061" x14ac:dyDescent="0.2"/>
    <row r="19062" x14ac:dyDescent="0.2"/>
    <row r="19063" x14ac:dyDescent="0.2"/>
    <row r="19064" x14ac:dyDescent="0.2"/>
    <row r="19065" x14ac:dyDescent="0.2"/>
    <row r="19066" x14ac:dyDescent="0.2"/>
    <row r="19067" x14ac:dyDescent="0.2"/>
    <row r="19068" x14ac:dyDescent="0.2"/>
    <row r="19069" x14ac:dyDescent="0.2"/>
    <row r="19070" x14ac:dyDescent="0.2"/>
    <row r="19071" x14ac:dyDescent="0.2"/>
    <row r="19072" x14ac:dyDescent="0.2"/>
    <row r="19073" x14ac:dyDescent="0.2"/>
    <row r="19074" x14ac:dyDescent="0.2"/>
    <row r="19075" x14ac:dyDescent="0.2"/>
    <row r="19076" x14ac:dyDescent="0.2"/>
    <row r="19077" x14ac:dyDescent="0.2"/>
    <row r="19078" x14ac:dyDescent="0.2"/>
    <row r="19079" x14ac:dyDescent="0.2"/>
    <row r="19080" x14ac:dyDescent="0.2"/>
    <row r="19081" x14ac:dyDescent="0.2"/>
    <row r="19082" x14ac:dyDescent="0.2"/>
    <row r="19083" x14ac:dyDescent="0.2"/>
    <row r="19084" x14ac:dyDescent="0.2"/>
    <row r="19085" x14ac:dyDescent="0.2"/>
    <row r="19086" x14ac:dyDescent="0.2"/>
    <row r="19087" x14ac:dyDescent="0.2"/>
    <row r="19088" x14ac:dyDescent="0.2"/>
    <row r="19089" x14ac:dyDescent="0.2"/>
    <row r="19090" x14ac:dyDescent="0.2"/>
    <row r="19091" x14ac:dyDescent="0.2"/>
    <row r="19092" x14ac:dyDescent="0.2"/>
    <row r="19093" x14ac:dyDescent="0.2"/>
    <row r="19094" x14ac:dyDescent="0.2"/>
    <row r="19095" x14ac:dyDescent="0.2"/>
    <row r="19096" x14ac:dyDescent="0.2"/>
    <row r="19097" x14ac:dyDescent="0.2"/>
    <row r="19098" x14ac:dyDescent="0.2"/>
    <row r="19099" x14ac:dyDescent="0.2"/>
    <row r="19100" x14ac:dyDescent="0.2"/>
    <row r="19101" x14ac:dyDescent="0.2"/>
    <row r="19102" x14ac:dyDescent="0.2"/>
    <row r="19103" x14ac:dyDescent="0.2"/>
    <row r="19104" x14ac:dyDescent="0.2"/>
    <row r="19105" x14ac:dyDescent="0.2"/>
    <row r="19106" x14ac:dyDescent="0.2"/>
    <row r="19107" x14ac:dyDescent="0.2"/>
    <row r="19108" x14ac:dyDescent="0.2"/>
    <row r="19109" x14ac:dyDescent="0.2"/>
    <row r="19110" x14ac:dyDescent="0.2"/>
    <row r="19111" x14ac:dyDescent="0.2"/>
    <row r="19112" x14ac:dyDescent="0.2"/>
    <row r="19113" x14ac:dyDescent="0.2"/>
    <row r="19114" x14ac:dyDescent="0.2"/>
    <row r="19115" x14ac:dyDescent="0.2"/>
    <row r="19116" x14ac:dyDescent="0.2"/>
    <row r="19117" x14ac:dyDescent="0.2"/>
    <row r="19118" x14ac:dyDescent="0.2"/>
    <row r="19119" x14ac:dyDescent="0.2"/>
    <row r="19120" x14ac:dyDescent="0.2"/>
    <row r="19121" x14ac:dyDescent="0.2"/>
    <row r="19122" x14ac:dyDescent="0.2"/>
    <row r="19123" x14ac:dyDescent="0.2"/>
    <row r="19124" x14ac:dyDescent="0.2"/>
    <row r="19125" x14ac:dyDescent="0.2"/>
    <row r="19126" x14ac:dyDescent="0.2"/>
    <row r="19127" x14ac:dyDescent="0.2"/>
    <row r="19128" x14ac:dyDescent="0.2"/>
    <row r="19129" x14ac:dyDescent="0.2"/>
    <row r="19130" x14ac:dyDescent="0.2"/>
    <row r="19131" x14ac:dyDescent="0.2"/>
    <row r="19132" x14ac:dyDescent="0.2"/>
    <row r="19133" x14ac:dyDescent="0.2"/>
    <row r="19134" x14ac:dyDescent="0.2"/>
    <row r="19135" x14ac:dyDescent="0.2"/>
    <row r="19136" x14ac:dyDescent="0.2"/>
    <row r="19137" x14ac:dyDescent="0.2"/>
    <row r="19138" x14ac:dyDescent="0.2"/>
    <row r="19139" x14ac:dyDescent="0.2"/>
    <row r="19140" x14ac:dyDescent="0.2"/>
    <row r="19141" x14ac:dyDescent="0.2"/>
    <row r="19142" x14ac:dyDescent="0.2"/>
    <row r="19143" x14ac:dyDescent="0.2"/>
    <row r="19144" x14ac:dyDescent="0.2"/>
    <row r="19145" x14ac:dyDescent="0.2"/>
    <row r="19146" x14ac:dyDescent="0.2"/>
    <row r="19147" x14ac:dyDescent="0.2"/>
    <row r="19148" x14ac:dyDescent="0.2"/>
    <row r="19149" x14ac:dyDescent="0.2"/>
    <row r="19150" x14ac:dyDescent="0.2"/>
    <row r="19151" x14ac:dyDescent="0.2"/>
    <row r="19152" x14ac:dyDescent="0.2"/>
    <row r="19153" x14ac:dyDescent="0.2"/>
    <row r="19154" x14ac:dyDescent="0.2"/>
    <row r="19155" x14ac:dyDescent="0.2"/>
    <row r="19156" x14ac:dyDescent="0.2"/>
    <row r="19157" x14ac:dyDescent="0.2"/>
    <row r="19158" x14ac:dyDescent="0.2"/>
    <row r="19159" x14ac:dyDescent="0.2"/>
    <row r="19160" x14ac:dyDescent="0.2"/>
    <row r="19161" x14ac:dyDescent="0.2"/>
    <row r="19162" x14ac:dyDescent="0.2"/>
    <row r="19163" x14ac:dyDescent="0.2"/>
    <row r="19164" x14ac:dyDescent="0.2"/>
    <row r="19165" x14ac:dyDescent="0.2"/>
    <row r="19166" x14ac:dyDescent="0.2"/>
    <row r="19167" x14ac:dyDescent="0.2"/>
    <row r="19168" x14ac:dyDescent="0.2"/>
    <row r="19169" x14ac:dyDescent="0.2"/>
    <row r="19170" x14ac:dyDescent="0.2"/>
    <row r="19171" x14ac:dyDescent="0.2"/>
    <row r="19172" x14ac:dyDescent="0.2"/>
    <row r="19173" x14ac:dyDescent="0.2"/>
    <row r="19174" x14ac:dyDescent="0.2"/>
    <row r="19175" x14ac:dyDescent="0.2"/>
    <row r="19176" x14ac:dyDescent="0.2"/>
    <row r="19177" x14ac:dyDescent="0.2"/>
    <row r="19178" x14ac:dyDescent="0.2"/>
    <row r="19179" x14ac:dyDescent="0.2"/>
    <row r="19180" x14ac:dyDescent="0.2"/>
    <row r="19181" x14ac:dyDescent="0.2"/>
    <row r="19182" x14ac:dyDescent="0.2"/>
    <row r="19183" x14ac:dyDescent="0.2"/>
    <row r="19184" x14ac:dyDescent="0.2"/>
    <row r="19185" x14ac:dyDescent="0.2"/>
    <row r="19186" x14ac:dyDescent="0.2"/>
    <row r="19187" x14ac:dyDescent="0.2"/>
    <row r="19188" x14ac:dyDescent="0.2"/>
    <row r="19189" x14ac:dyDescent="0.2"/>
    <row r="19190" x14ac:dyDescent="0.2"/>
    <row r="19191" x14ac:dyDescent="0.2"/>
    <row r="19192" x14ac:dyDescent="0.2"/>
    <row r="19193" x14ac:dyDescent="0.2"/>
    <row r="19194" x14ac:dyDescent="0.2"/>
    <row r="19195" x14ac:dyDescent="0.2"/>
    <row r="19196" x14ac:dyDescent="0.2"/>
    <row r="19197" x14ac:dyDescent="0.2"/>
    <row r="19198" x14ac:dyDescent="0.2"/>
    <row r="19199" x14ac:dyDescent="0.2"/>
    <row r="19200" x14ac:dyDescent="0.2"/>
    <row r="19201" x14ac:dyDescent="0.2"/>
    <row r="19202" x14ac:dyDescent="0.2"/>
    <row r="19203" x14ac:dyDescent="0.2"/>
    <row r="19204" x14ac:dyDescent="0.2"/>
    <row r="19205" x14ac:dyDescent="0.2"/>
    <row r="19206" x14ac:dyDescent="0.2"/>
    <row r="19207" x14ac:dyDescent="0.2"/>
    <row r="19208" x14ac:dyDescent="0.2"/>
    <row r="19209" x14ac:dyDescent="0.2"/>
    <row r="19210" x14ac:dyDescent="0.2"/>
    <row r="19211" x14ac:dyDescent="0.2"/>
    <row r="19212" x14ac:dyDescent="0.2"/>
    <row r="19213" x14ac:dyDescent="0.2"/>
    <row r="19214" x14ac:dyDescent="0.2"/>
    <row r="19215" x14ac:dyDescent="0.2"/>
    <row r="19216" x14ac:dyDescent="0.2"/>
    <row r="19217" x14ac:dyDescent="0.2"/>
    <row r="19218" x14ac:dyDescent="0.2"/>
    <row r="19219" x14ac:dyDescent="0.2"/>
    <row r="19220" x14ac:dyDescent="0.2"/>
    <row r="19221" x14ac:dyDescent="0.2"/>
    <row r="19222" x14ac:dyDescent="0.2"/>
    <row r="19223" x14ac:dyDescent="0.2"/>
    <row r="19224" x14ac:dyDescent="0.2"/>
    <row r="19225" x14ac:dyDescent="0.2"/>
    <row r="19226" x14ac:dyDescent="0.2"/>
    <row r="19227" x14ac:dyDescent="0.2"/>
    <row r="19228" x14ac:dyDescent="0.2"/>
    <row r="19229" x14ac:dyDescent="0.2"/>
    <row r="19230" x14ac:dyDescent="0.2"/>
    <row r="19231" x14ac:dyDescent="0.2"/>
    <row r="19232" x14ac:dyDescent="0.2"/>
    <row r="19233" x14ac:dyDescent="0.2"/>
    <row r="19234" x14ac:dyDescent="0.2"/>
    <row r="19235" x14ac:dyDescent="0.2"/>
    <row r="19236" x14ac:dyDescent="0.2"/>
    <row r="19237" x14ac:dyDescent="0.2"/>
    <row r="19238" x14ac:dyDescent="0.2"/>
    <row r="19239" x14ac:dyDescent="0.2"/>
    <row r="19240" x14ac:dyDescent="0.2"/>
    <row r="19241" x14ac:dyDescent="0.2"/>
    <row r="19242" x14ac:dyDescent="0.2"/>
    <row r="19243" x14ac:dyDescent="0.2"/>
    <row r="19244" x14ac:dyDescent="0.2"/>
    <row r="19245" x14ac:dyDescent="0.2"/>
    <row r="19246" x14ac:dyDescent="0.2"/>
    <row r="19247" x14ac:dyDescent="0.2"/>
    <row r="19248" x14ac:dyDescent="0.2"/>
    <row r="19249" x14ac:dyDescent="0.2"/>
    <row r="19250" x14ac:dyDescent="0.2"/>
    <row r="19251" x14ac:dyDescent="0.2"/>
    <row r="19252" x14ac:dyDescent="0.2"/>
    <row r="19253" x14ac:dyDescent="0.2"/>
    <row r="19254" x14ac:dyDescent="0.2"/>
    <row r="19255" x14ac:dyDescent="0.2"/>
    <row r="19256" x14ac:dyDescent="0.2"/>
    <row r="19257" x14ac:dyDescent="0.2"/>
    <row r="19258" x14ac:dyDescent="0.2"/>
    <row r="19259" x14ac:dyDescent="0.2"/>
    <row r="19260" x14ac:dyDescent="0.2"/>
    <row r="19261" x14ac:dyDescent="0.2"/>
    <row r="19262" x14ac:dyDescent="0.2"/>
    <row r="19263" x14ac:dyDescent="0.2"/>
    <row r="19264" x14ac:dyDescent="0.2"/>
    <row r="19265" x14ac:dyDescent="0.2"/>
    <row r="19266" x14ac:dyDescent="0.2"/>
    <row r="19267" x14ac:dyDescent="0.2"/>
    <row r="19268" x14ac:dyDescent="0.2"/>
    <row r="19269" x14ac:dyDescent="0.2"/>
    <row r="19270" x14ac:dyDescent="0.2"/>
    <row r="19271" x14ac:dyDescent="0.2"/>
    <row r="19272" x14ac:dyDescent="0.2"/>
    <row r="19273" x14ac:dyDescent="0.2"/>
    <row r="19274" x14ac:dyDescent="0.2"/>
    <row r="19275" x14ac:dyDescent="0.2"/>
    <row r="19276" x14ac:dyDescent="0.2"/>
    <row r="19277" x14ac:dyDescent="0.2"/>
    <row r="19278" x14ac:dyDescent="0.2"/>
    <row r="19279" x14ac:dyDescent="0.2"/>
    <row r="19280" x14ac:dyDescent="0.2"/>
    <row r="19281" x14ac:dyDescent="0.2"/>
    <row r="19282" x14ac:dyDescent="0.2"/>
    <row r="19283" x14ac:dyDescent="0.2"/>
    <row r="19284" x14ac:dyDescent="0.2"/>
    <row r="19285" x14ac:dyDescent="0.2"/>
    <row r="19286" x14ac:dyDescent="0.2"/>
    <row r="19287" x14ac:dyDescent="0.2"/>
    <row r="19288" x14ac:dyDescent="0.2"/>
    <row r="19289" x14ac:dyDescent="0.2"/>
    <row r="19290" x14ac:dyDescent="0.2"/>
    <row r="19291" x14ac:dyDescent="0.2"/>
    <row r="19292" x14ac:dyDescent="0.2"/>
    <row r="19293" x14ac:dyDescent="0.2"/>
    <row r="19294" x14ac:dyDescent="0.2"/>
    <row r="19295" x14ac:dyDescent="0.2"/>
    <row r="19296" x14ac:dyDescent="0.2"/>
    <row r="19297" x14ac:dyDescent="0.2"/>
    <row r="19298" x14ac:dyDescent="0.2"/>
    <row r="19299" x14ac:dyDescent="0.2"/>
    <row r="19300" x14ac:dyDescent="0.2"/>
    <row r="19301" x14ac:dyDescent="0.2"/>
    <row r="19302" x14ac:dyDescent="0.2"/>
    <row r="19303" x14ac:dyDescent="0.2"/>
    <row r="19304" x14ac:dyDescent="0.2"/>
    <row r="19305" x14ac:dyDescent="0.2"/>
    <row r="19306" x14ac:dyDescent="0.2"/>
    <row r="19307" x14ac:dyDescent="0.2"/>
    <row r="19308" x14ac:dyDescent="0.2"/>
    <row r="19309" x14ac:dyDescent="0.2"/>
    <row r="19310" x14ac:dyDescent="0.2"/>
    <row r="19311" x14ac:dyDescent="0.2"/>
    <row r="19312" x14ac:dyDescent="0.2"/>
    <row r="19313" x14ac:dyDescent="0.2"/>
    <row r="19314" x14ac:dyDescent="0.2"/>
    <row r="19315" x14ac:dyDescent="0.2"/>
    <row r="19316" x14ac:dyDescent="0.2"/>
    <row r="19317" x14ac:dyDescent="0.2"/>
    <row r="19318" x14ac:dyDescent="0.2"/>
    <row r="19319" x14ac:dyDescent="0.2"/>
    <row r="19320" x14ac:dyDescent="0.2"/>
    <row r="19321" x14ac:dyDescent="0.2"/>
    <row r="19322" x14ac:dyDescent="0.2"/>
    <row r="19323" x14ac:dyDescent="0.2"/>
    <row r="19324" x14ac:dyDescent="0.2"/>
    <row r="19325" x14ac:dyDescent="0.2"/>
    <row r="19326" x14ac:dyDescent="0.2"/>
    <row r="19327" x14ac:dyDescent="0.2"/>
    <row r="19328" x14ac:dyDescent="0.2"/>
    <row r="19329" x14ac:dyDescent="0.2"/>
    <row r="19330" x14ac:dyDescent="0.2"/>
    <row r="19331" x14ac:dyDescent="0.2"/>
    <row r="19332" x14ac:dyDescent="0.2"/>
    <row r="19333" x14ac:dyDescent="0.2"/>
    <row r="19334" x14ac:dyDescent="0.2"/>
    <row r="19335" x14ac:dyDescent="0.2"/>
    <row r="19336" x14ac:dyDescent="0.2"/>
    <row r="19337" x14ac:dyDescent="0.2"/>
    <row r="19338" x14ac:dyDescent="0.2"/>
    <row r="19339" x14ac:dyDescent="0.2"/>
    <row r="19340" x14ac:dyDescent="0.2"/>
    <row r="19341" x14ac:dyDescent="0.2"/>
    <row r="19342" x14ac:dyDescent="0.2"/>
    <row r="19343" x14ac:dyDescent="0.2"/>
    <row r="19344" x14ac:dyDescent="0.2"/>
    <row r="19345" x14ac:dyDescent="0.2"/>
    <row r="19346" x14ac:dyDescent="0.2"/>
    <row r="19347" x14ac:dyDescent="0.2"/>
    <row r="19348" x14ac:dyDescent="0.2"/>
    <row r="19349" x14ac:dyDescent="0.2"/>
    <row r="19350" x14ac:dyDescent="0.2"/>
    <row r="19351" x14ac:dyDescent="0.2"/>
    <row r="19352" x14ac:dyDescent="0.2"/>
    <row r="19353" x14ac:dyDescent="0.2"/>
    <row r="19354" x14ac:dyDescent="0.2"/>
    <row r="19355" x14ac:dyDescent="0.2"/>
    <row r="19356" x14ac:dyDescent="0.2"/>
    <row r="19357" x14ac:dyDescent="0.2"/>
    <row r="19358" x14ac:dyDescent="0.2"/>
    <row r="19359" x14ac:dyDescent="0.2"/>
    <row r="19360" x14ac:dyDescent="0.2"/>
    <row r="19361" x14ac:dyDescent="0.2"/>
    <row r="19362" x14ac:dyDescent="0.2"/>
    <row r="19363" x14ac:dyDescent="0.2"/>
    <row r="19364" x14ac:dyDescent="0.2"/>
    <row r="19365" x14ac:dyDescent="0.2"/>
    <row r="19366" x14ac:dyDescent="0.2"/>
    <row r="19367" x14ac:dyDescent="0.2"/>
    <row r="19368" x14ac:dyDescent="0.2"/>
    <row r="19369" x14ac:dyDescent="0.2"/>
    <row r="19370" x14ac:dyDescent="0.2"/>
    <row r="19371" x14ac:dyDescent="0.2"/>
    <row r="19372" x14ac:dyDescent="0.2"/>
    <row r="19373" x14ac:dyDescent="0.2"/>
    <row r="19374" x14ac:dyDescent="0.2"/>
    <row r="19375" x14ac:dyDescent="0.2"/>
    <row r="19376" x14ac:dyDescent="0.2"/>
    <row r="19377" x14ac:dyDescent="0.2"/>
    <row r="19378" x14ac:dyDescent="0.2"/>
    <row r="19379" x14ac:dyDescent="0.2"/>
    <row r="19380" x14ac:dyDescent="0.2"/>
    <row r="19381" x14ac:dyDescent="0.2"/>
    <row r="19382" x14ac:dyDescent="0.2"/>
    <row r="19383" x14ac:dyDescent="0.2"/>
    <row r="19384" x14ac:dyDescent="0.2"/>
    <row r="19385" x14ac:dyDescent="0.2"/>
    <row r="19386" x14ac:dyDescent="0.2"/>
    <row r="19387" x14ac:dyDescent="0.2"/>
    <row r="19388" x14ac:dyDescent="0.2"/>
    <row r="19389" x14ac:dyDescent="0.2"/>
    <row r="19390" x14ac:dyDescent="0.2"/>
    <row r="19391" x14ac:dyDescent="0.2"/>
    <row r="19392" x14ac:dyDescent="0.2"/>
    <row r="19393" x14ac:dyDescent="0.2"/>
    <row r="19394" x14ac:dyDescent="0.2"/>
    <row r="19395" x14ac:dyDescent="0.2"/>
    <row r="19396" x14ac:dyDescent="0.2"/>
    <row r="19397" x14ac:dyDescent="0.2"/>
    <row r="19398" x14ac:dyDescent="0.2"/>
    <row r="19399" x14ac:dyDescent="0.2"/>
    <row r="19400" x14ac:dyDescent="0.2"/>
    <row r="19401" x14ac:dyDescent="0.2"/>
    <row r="19402" x14ac:dyDescent="0.2"/>
    <row r="19403" x14ac:dyDescent="0.2"/>
    <row r="19404" x14ac:dyDescent="0.2"/>
    <row r="19405" x14ac:dyDescent="0.2"/>
    <row r="19406" x14ac:dyDescent="0.2"/>
    <row r="19407" x14ac:dyDescent="0.2"/>
    <row r="19408" x14ac:dyDescent="0.2"/>
    <row r="19409" x14ac:dyDescent="0.2"/>
    <row r="19410" x14ac:dyDescent="0.2"/>
    <row r="19411" x14ac:dyDescent="0.2"/>
    <row r="19412" x14ac:dyDescent="0.2"/>
    <row r="19413" x14ac:dyDescent="0.2"/>
    <row r="19414" x14ac:dyDescent="0.2"/>
    <row r="19415" x14ac:dyDescent="0.2"/>
    <row r="19416" x14ac:dyDescent="0.2"/>
    <row r="19417" x14ac:dyDescent="0.2"/>
    <row r="19418" x14ac:dyDescent="0.2"/>
    <row r="19419" x14ac:dyDescent="0.2"/>
    <row r="19420" x14ac:dyDescent="0.2"/>
    <row r="19421" x14ac:dyDescent="0.2"/>
    <row r="19422" x14ac:dyDescent="0.2"/>
    <row r="19423" x14ac:dyDescent="0.2"/>
    <row r="19424" x14ac:dyDescent="0.2"/>
    <row r="19425" x14ac:dyDescent="0.2"/>
    <row r="19426" x14ac:dyDescent="0.2"/>
    <row r="19427" x14ac:dyDescent="0.2"/>
    <row r="19428" x14ac:dyDescent="0.2"/>
    <row r="19429" x14ac:dyDescent="0.2"/>
    <row r="19430" x14ac:dyDescent="0.2"/>
    <row r="19431" x14ac:dyDescent="0.2"/>
    <row r="19432" x14ac:dyDescent="0.2"/>
    <row r="19433" x14ac:dyDescent="0.2"/>
    <row r="19434" x14ac:dyDescent="0.2"/>
    <row r="19435" x14ac:dyDescent="0.2"/>
    <row r="19436" x14ac:dyDescent="0.2"/>
    <row r="19437" x14ac:dyDescent="0.2"/>
    <row r="19438" x14ac:dyDescent="0.2"/>
    <row r="19439" x14ac:dyDescent="0.2"/>
    <row r="19440" x14ac:dyDescent="0.2"/>
    <row r="19441" x14ac:dyDescent="0.2"/>
    <row r="19442" x14ac:dyDescent="0.2"/>
    <row r="19443" x14ac:dyDescent="0.2"/>
    <row r="19444" x14ac:dyDescent="0.2"/>
    <row r="19445" x14ac:dyDescent="0.2"/>
    <row r="19446" x14ac:dyDescent="0.2"/>
    <row r="19447" x14ac:dyDescent="0.2"/>
    <row r="19448" x14ac:dyDescent="0.2"/>
    <row r="19449" x14ac:dyDescent="0.2"/>
    <row r="19450" x14ac:dyDescent="0.2"/>
    <row r="19451" x14ac:dyDescent="0.2"/>
    <row r="19452" x14ac:dyDescent="0.2"/>
    <row r="19453" x14ac:dyDescent="0.2"/>
    <row r="19454" x14ac:dyDescent="0.2"/>
    <row r="19455" x14ac:dyDescent="0.2"/>
    <row r="19456" x14ac:dyDescent="0.2"/>
    <row r="19457" x14ac:dyDescent="0.2"/>
    <row r="19458" x14ac:dyDescent="0.2"/>
    <row r="19459" x14ac:dyDescent="0.2"/>
    <row r="19460" x14ac:dyDescent="0.2"/>
    <row r="19461" x14ac:dyDescent="0.2"/>
    <row r="19462" x14ac:dyDescent="0.2"/>
    <row r="19463" x14ac:dyDescent="0.2"/>
    <row r="19464" x14ac:dyDescent="0.2"/>
    <row r="19465" x14ac:dyDescent="0.2"/>
    <row r="19466" x14ac:dyDescent="0.2"/>
    <row r="19467" x14ac:dyDescent="0.2"/>
    <row r="19468" x14ac:dyDescent="0.2"/>
    <row r="19469" x14ac:dyDescent="0.2"/>
    <row r="19470" x14ac:dyDescent="0.2"/>
    <row r="19471" x14ac:dyDescent="0.2"/>
    <row r="19472" x14ac:dyDescent="0.2"/>
    <row r="19473" x14ac:dyDescent="0.2"/>
    <row r="19474" x14ac:dyDescent="0.2"/>
    <row r="19475" x14ac:dyDescent="0.2"/>
    <row r="19476" x14ac:dyDescent="0.2"/>
    <row r="19477" x14ac:dyDescent="0.2"/>
    <row r="19478" x14ac:dyDescent="0.2"/>
    <row r="19479" x14ac:dyDescent="0.2"/>
    <row r="19480" x14ac:dyDescent="0.2"/>
    <row r="19481" x14ac:dyDescent="0.2"/>
    <row r="19482" x14ac:dyDescent="0.2"/>
    <row r="19483" x14ac:dyDescent="0.2"/>
    <row r="19484" x14ac:dyDescent="0.2"/>
    <row r="19485" x14ac:dyDescent="0.2"/>
    <row r="19486" x14ac:dyDescent="0.2"/>
    <row r="19487" x14ac:dyDescent="0.2"/>
    <row r="19488" x14ac:dyDescent="0.2"/>
    <row r="19489" x14ac:dyDescent="0.2"/>
    <row r="19490" x14ac:dyDescent="0.2"/>
    <row r="19491" x14ac:dyDescent="0.2"/>
    <row r="19492" x14ac:dyDescent="0.2"/>
    <row r="19493" x14ac:dyDescent="0.2"/>
    <row r="19494" x14ac:dyDescent="0.2"/>
    <row r="19495" x14ac:dyDescent="0.2"/>
    <row r="19496" x14ac:dyDescent="0.2"/>
    <row r="19497" x14ac:dyDescent="0.2"/>
    <row r="19498" x14ac:dyDescent="0.2"/>
    <row r="19499" x14ac:dyDescent="0.2"/>
    <row r="19500" x14ac:dyDescent="0.2"/>
    <row r="19501" x14ac:dyDescent="0.2"/>
    <row r="19502" x14ac:dyDescent="0.2"/>
    <row r="19503" x14ac:dyDescent="0.2"/>
    <row r="19504" x14ac:dyDescent="0.2"/>
    <row r="19505" x14ac:dyDescent="0.2"/>
    <row r="19506" x14ac:dyDescent="0.2"/>
    <row r="19507" x14ac:dyDescent="0.2"/>
    <row r="19508" x14ac:dyDescent="0.2"/>
    <row r="19509" x14ac:dyDescent="0.2"/>
    <row r="19510" x14ac:dyDescent="0.2"/>
    <row r="19511" x14ac:dyDescent="0.2"/>
    <row r="19512" x14ac:dyDescent="0.2"/>
    <row r="19513" x14ac:dyDescent="0.2"/>
    <row r="19514" x14ac:dyDescent="0.2"/>
    <row r="19515" x14ac:dyDescent="0.2"/>
    <row r="19516" x14ac:dyDescent="0.2"/>
    <row r="19517" x14ac:dyDescent="0.2"/>
    <row r="19518" x14ac:dyDescent="0.2"/>
    <row r="19519" x14ac:dyDescent="0.2"/>
    <row r="19520" x14ac:dyDescent="0.2"/>
    <row r="19521" x14ac:dyDescent="0.2"/>
    <row r="19522" x14ac:dyDescent="0.2"/>
    <row r="19523" x14ac:dyDescent="0.2"/>
    <row r="19524" x14ac:dyDescent="0.2"/>
    <row r="19525" x14ac:dyDescent="0.2"/>
    <row r="19526" x14ac:dyDescent="0.2"/>
    <row r="19527" x14ac:dyDescent="0.2"/>
    <row r="19528" x14ac:dyDescent="0.2"/>
    <row r="19529" x14ac:dyDescent="0.2"/>
    <row r="19530" x14ac:dyDescent="0.2"/>
    <row r="19531" x14ac:dyDescent="0.2"/>
    <row r="19532" x14ac:dyDescent="0.2"/>
    <row r="19533" x14ac:dyDescent="0.2"/>
    <row r="19534" x14ac:dyDescent="0.2"/>
    <row r="19535" x14ac:dyDescent="0.2"/>
    <row r="19536" x14ac:dyDescent="0.2"/>
    <row r="19537" x14ac:dyDescent="0.2"/>
    <row r="19538" x14ac:dyDescent="0.2"/>
    <row r="19539" x14ac:dyDescent="0.2"/>
    <row r="19540" x14ac:dyDescent="0.2"/>
    <row r="19541" x14ac:dyDescent="0.2"/>
    <row r="19542" x14ac:dyDescent="0.2"/>
    <row r="19543" x14ac:dyDescent="0.2"/>
    <row r="19544" x14ac:dyDescent="0.2"/>
    <row r="19545" x14ac:dyDescent="0.2"/>
    <row r="19546" x14ac:dyDescent="0.2"/>
    <row r="19547" x14ac:dyDescent="0.2"/>
    <row r="19548" x14ac:dyDescent="0.2"/>
    <row r="19549" x14ac:dyDescent="0.2"/>
    <row r="19550" x14ac:dyDescent="0.2"/>
    <row r="19551" x14ac:dyDescent="0.2"/>
    <row r="19552" x14ac:dyDescent="0.2"/>
    <row r="19553" x14ac:dyDescent="0.2"/>
    <row r="19554" x14ac:dyDescent="0.2"/>
    <row r="19555" x14ac:dyDescent="0.2"/>
    <row r="19556" x14ac:dyDescent="0.2"/>
    <row r="19557" x14ac:dyDescent="0.2"/>
    <row r="19558" x14ac:dyDescent="0.2"/>
    <row r="19559" x14ac:dyDescent="0.2"/>
    <row r="19560" x14ac:dyDescent="0.2"/>
    <row r="19561" x14ac:dyDescent="0.2"/>
    <row r="19562" x14ac:dyDescent="0.2"/>
    <row r="19563" x14ac:dyDescent="0.2"/>
    <row r="19564" x14ac:dyDescent="0.2"/>
    <row r="19565" x14ac:dyDescent="0.2"/>
    <row r="19566" x14ac:dyDescent="0.2"/>
    <row r="19567" x14ac:dyDescent="0.2"/>
    <row r="19568" x14ac:dyDescent="0.2"/>
    <row r="19569" x14ac:dyDescent="0.2"/>
    <row r="19570" x14ac:dyDescent="0.2"/>
    <row r="19571" x14ac:dyDescent="0.2"/>
    <row r="19572" x14ac:dyDescent="0.2"/>
    <row r="19573" x14ac:dyDescent="0.2"/>
    <row r="19574" x14ac:dyDescent="0.2"/>
    <row r="19575" x14ac:dyDescent="0.2"/>
    <row r="19576" x14ac:dyDescent="0.2"/>
    <row r="19577" x14ac:dyDescent="0.2"/>
    <row r="19578" x14ac:dyDescent="0.2"/>
    <row r="19579" x14ac:dyDescent="0.2"/>
    <row r="19580" x14ac:dyDescent="0.2"/>
    <row r="19581" x14ac:dyDescent="0.2"/>
    <row r="19582" x14ac:dyDescent="0.2"/>
    <row r="19583" x14ac:dyDescent="0.2"/>
    <row r="19584" x14ac:dyDescent="0.2"/>
    <row r="19585" x14ac:dyDescent="0.2"/>
    <row r="19586" x14ac:dyDescent="0.2"/>
    <row r="19587" x14ac:dyDescent="0.2"/>
    <row r="19588" x14ac:dyDescent="0.2"/>
    <row r="19589" x14ac:dyDescent="0.2"/>
    <row r="19590" x14ac:dyDescent="0.2"/>
    <row r="19591" x14ac:dyDescent="0.2"/>
    <row r="19592" x14ac:dyDescent="0.2"/>
    <row r="19593" x14ac:dyDescent="0.2"/>
    <row r="19594" x14ac:dyDescent="0.2"/>
    <row r="19595" x14ac:dyDescent="0.2"/>
    <row r="19596" x14ac:dyDescent="0.2"/>
    <row r="19597" x14ac:dyDescent="0.2"/>
    <row r="19598" x14ac:dyDescent="0.2"/>
    <row r="19599" x14ac:dyDescent="0.2"/>
    <row r="19600" x14ac:dyDescent="0.2"/>
    <row r="19601" x14ac:dyDescent="0.2"/>
    <row r="19602" x14ac:dyDescent="0.2"/>
    <row r="19603" x14ac:dyDescent="0.2"/>
    <row r="19604" x14ac:dyDescent="0.2"/>
    <row r="19605" x14ac:dyDescent="0.2"/>
    <row r="19606" x14ac:dyDescent="0.2"/>
    <row r="19607" x14ac:dyDescent="0.2"/>
    <row r="19608" x14ac:dyDescent="0.2"/>
    <row r="19609" x14ac:dyDescent="0.2"/>
    <row r="19610" x14ac:dyDescent="0.2"/>
    <row r="19611" x14ac:dyDescent="0.2"/>
    <row r="19612" x14ac:dyDescent="0.2"/>
    <row r="19613" x14ac:dyDescent="0.2"/>
    <row r="19614" x14ac:dyDescent="0.2"/>
    <row r="19615" x14ac:dyDescent="0.2"/>
    <row r="19616" x14ac:dyDescent="0.2"/>
    <row r="19617" x14ac:dyDescent="0.2"/>
    <row r="19618" x14ac:dyDescent="0.2"/>
    <row r="19619" x14ac:dyDescent="0.2"/>
    <row r="19620" x14ac:dyDescent="0.2"/>
    <row r="19621" x14ac:dyDescent="0.2"/>
    <row r="19622" x14ac:dyDescent="0.2"/>
    <row r="19623" x14ac:dyDescent="0.2"/>
    <row r="19624" x14ac:dyDescent="0.2"/>
    <row r="19625" x14ac:dyDescent="0.2"/>
    <row r="19626" x14ac:dyDescent="0.2"/>
    <row r="19627" x14ac:dyDescent="0.2"/>
    <row r="19628" x14ac:dyDescent="0.2"/>
    <row r="19629" x14ac:dyDescent="0.2"/>
    <row r="19630" x14ac:dyDescent="0.2"/>
    <row r="19631" x14ac:dyDescent="0.2"/>
    <row r="19632" x14ac:dyDescent="0.2"/>
    <row r="19633" x14ac:dyDescent="0.2"/>
    <row r="19634" x14ac:dyDescent="0.2"/>
    <row r="19635" x14ac:dyDescent="0.2"/>
    <row r="19636" x14ac:dyDescent="0.2"/>
    <row r="19637" x14ac:dyDescent="0.2"/>
    <row r="19638" x14ac:dyDescent="0.2"/>
    <row r="19639" x14ac:dyDescent="0.2"/>
    <row r="19640" x14ac:dyDescent="0.2"/>
    <row r="19641" x14ac:dyDescent="0.2"/>
    <row r="19642" x14ac:dyDescent="0.2"/>
    <row r="19643" x14ac:dyDescent="0.2"/>
    <row r="19644" x14ac:dyDescent="0.2"/>
    <row r="19645" x14ac:dyDescent="0.2"/>
    <row r="19646" x14ac:dyDescent="0.2"/>
    <row r="19647" x14ac:dyDescent="0.2"/>
    <row r="19648" x14ac:dyDescent="0.2"/>
    <row r="19649" x14ac:dyDescent="0.2"/>
    <row r="19650" x14ac:dyDescent="0.2"/>
    <row r="19651" x14ac:dyDescent="0.2"/>
    <row r="19652" x14ac:dyDescent="0.2"/>
    <row r="19653" x14ac:dyDescent="0.2"/>
    <row r="19654" x14ac:dyDescent="0.2"/>
    <row r="19655" x14ac:dyDescent="0.2"/>
    <row r="19656" x14ac:dyDescent="0.2"/>
    <row r="19657" x14ac:dyDescent="0.2"/>
    <row r="19658" x14ac:dyDescent="0.2"/>
    <row r="19659" x14ac:dyDescent="0.2"/>
    <row r="19660" x14ac:dyDescent="0.2"/>
    <row r="19661" x14ac:dyDescent="0.2"/>
    <row r="19662" x14ac:dyDescent="0.2"/>
    <row r="19663" x14ac:dyDescent="0.2"/>
    <row r="19664" x14ac:dyDescent="0.2"/>
    <row r="19665" x14ac:dyDescent="0.2"/>
    <row r="19666" x14ac:dyDescent="0.2"/>
    <row r="19667" x14ac:dyDescent="0.2"/>
    <row r="19668" x14ac:dyDescent="0.2"/>
    <row r="19669" x14ac:dyDescent="0.2"/>
    <row r="19670" x14ac:dyDescent="0.2"/>
    <row r="19671" x14ac:dyDescent="0.2"/>
    <row r="19672" x14ac:dyDescent="0.2"/>
    <row r="19673" x14ac:dyDescent="0.2"/>
    <row r="19674" x14ac:dyDescent="0.2"/>
    <row r="19675" x14ac:dyDescent="0.2"/>
    <row r="19676" x14ac:dyDescent="0.2"/>
    <row r="19677" x14ac:dyDescent="0.2"/>
    <row r="19678" x14ac:dyDescent="0.2"/>
    <row r="19679" x14ac:dyDescent="0.2"/>
    <row r="19680" x14ac:dyDescent="0.2"/>
    <row r="19681" x14ac:dyDescent="0.2"/>
    <row r="19682" x14ac:dyDescent="0.2"/>
    <row r="19683" x14ac:dyDescent="0.2"/>
    <row r="19684" x14ac:dyDescent="0.2"/>
    <row r="19685" x14ac:dyDescent="0.2"/>
    <row r="19686" x14ac:dyDescent="0.2"/>
    <row r="19687" x14ac:dyDescent="0.2"/>
    <row r="19688" x14ac:dyDescent="0.2"/>
    <row r="19689" x14ac:dyDescent="0.2"/>
    <row r="19690" x14ac:dyDescent="0.2"/>
    <row r="19691" x14ac:dyDescent="0.2"/>
    <row r="19692" x14ac:dyDescent="0.2"/>
    <row r="19693" x14ac:dyDescent="0.2"/>
    <row r="19694" x14ac:dyDescent="0.2"/>
    <row r="19695" x14ac:dyDescent="0.2"/>
    <row r="19696" x14ac:dyDescent="0.2"/>
    <row r="19697" x14ac:dyDescent="0.2"/>
    <row r="19698" x14ac:dyDescent="0.2"/>
    <row r="19699" x14ac:dyDescent="0.2"/>
    <row r="19700" x14ac:dyDescent="0.2"/>
    <row r="19701" x14ac:dyDescent="0.2"/>
    <row r="19702" x14ac:dyDescent="0.2"/>
    <row r="19703" x14ac:dyDescent="0.2"/>
    <row r="19704" x14ac:dyDescent="0.2"/>
    <row r="19705" x14ac:dyDescent="0.2"/>
    <row r="19706" x14ac:dyDescent="0.2"/>
    <row r="19707" x14ac:dyDescent="0.2"/>
    <row r="19708" x14ac:dyDescent="0.2"/>
    <row r="19709" x14ac:dyDescent="0.2"/>
    <row r="19710" x14ac:dyDescent="0.2"/>
    <row r="19711" x14ac:dyDescent="0.2"/>
    <row r="19712" x14ac:dyDescent="0.2"/>
    <row r="19713" x14ac:dyDescent="0.2"/>
    <row r="19714" x14ac:dyDescent="0.2"/>
    <row r="19715" x14ac:dyDescent="0.2"/>
    <row r="19716" x14ac:dyDescent="0.2"/>
    <row r="19717" x14ac:dyDescent="0.2"/>
    <row r="19718" x14ac:dyDescent="0.2"/>
    <row r="19719" x14ac:dyDescent="0.2"/>
    <row r="19720" x14ac:dyDescent="0.2"/>
    <row r="19721" x14ac:dyDescent="0.2"/>
    <row r="19722" x14ac:dyDescent="0.2"/>
    <row r="19723" x14ac:dyDescent="0.2"/>
    <row r="19724" x14ac:dyDescent="0.2"/>
    <row r="19725" x14ac:dyDescent="0.2"/>
    <row r="19726" x14ac:dyDescent="0.2"/>
    <row r="19727" x14ac:dyDescent="0.2"/>
    <row r="19728" x14ac:dyDescent="0.2"/>
    <row r="19729" x14ac:dyDescent="0.2"/>
    <row r="19730" x14ac:dyDescent="0.2"/>
    <row r="19731" x14ac:dyDescent="0.2"/>
    <row r="19732" x14ac:dyDescent="0.2"/>
    <row r="19733" x14ac:dyDescent="0.2"/>
    <row r="19734" x14ac:dyDescent="0.2"/>
    <row r="19735" x14ac:dyDescent="0.2"/>
    <row r="19736" x14ac:dyDescent="0.2"/>
    <row r="19737" x14ac:dyDescent="0.2"/>
    <row r="19738" x14ac:dyDescent="0.2"/>
    <row r="19739" x14ac:dyDescent="0.2"/>
    <row r="19740" x14ac:dyDescent="0.2"/>
    <row r="19741" x14ac:dyDescent="0.2"/>
    <row r="19742" x14ac:dyDescent="0.2"/>
    <row r="19743" x14ac:dyDescent="0.2"/>
    <row r="19744" x14ac:dyDescent="0.2"/>
    <row r="19745" x14ac:dyDescent="0.2"/>
    <row r="19746" x14ac:dyDescent="0.2"/>
    <row r="19747" x14ac:dyDescent="0.2"/>
    <row r="19748" x14ac:dyDescent="0.2"/>
    <row r="19749" x14ac:dyDescent="0.2"/>
    <row r="19750" x14ac:dyDescent="0.2"/>
    <row r="19751" x14ac:dyDescent="0.2"/>
    <row r="19752" x14ac:dyDescent="0.2"/>
    <row r="19753" x14ac:dyDescent="0.2"/>
    <row r="19754" x14ac:dyDescent="0.2"/>
    <row r="19755" x14ac:dyDescent="0.2"/>
    <row r="19756" x14ac:dyDescent="0.2"/>
    <row r="19757" x14ac:dyDescent="0.2"/>
    <row r="19758" x14ac:dyDescent="0.2"/>
    <row r="19759" x14ac:dyDescent="0.2"/>
    <row r="19760" x14ac:dyDescent="0.2"/>
    <row r="19761" x14ac:dyDescent="0.2"/>
    <row r="19762" x14ac:dyDescent="0.2"/>
    <row r="19763" x14ac:dyDescent="0.2"/>
    <row r="19764" x14ac:dyDescent="0.2"/>
    <row r="19765" x14ac:dyDescent="0.2"/>
    <row r="19766" x14ac:dyDescent="0.2"/>
    <row r="19767" x14ac:dyDescent="0.2"/>
    <row r="19768" x14ac:dyDescent="0.2"/>
    <row r="19769" x14ac:dyDescent="0.2"/>
    <row r="19770" x14ac:dyDescent="0.2"/>
    <row r="19771" x14ac:dyDescent="0.2"/>
    <row r="19772" x14ac:dyDescent="0.2"/>
    <row r="19773" x14ac:dyDescent="0.2"/>
    <row r="19774" x14ac:dyDescent="0.2"/>
    <row r="19775" x14ac:dyDescent="0.2"/>
    <row r="19776" x14ac:dyDescent="0.2"/>
    <row r="19777" x14ac:dyDescent="0.2"/>
    <row r="19778" x14ac:dyDescent="0.2"/>
    <row r="19779" x14ac:dyDescent="0.2"/>
    <row r="19780" x14ac:dyDescent="0.2"/>
    <row r="19781" x14ac:dyDescent="0.2"/>
    <row r="19782" x14ac:dyDescent="0.2"/>
    <row r="19783" x14ac:dyDescent="0.2"/>
    <row r="19784" x14ac:dyDescent="0.2"/>
    <row r="19785" x14ac:dyDescent="0.2"/>
    <row r="19786" x14ac:dyDescent="0.2"/>
    <row r="19787" x14ac:dyDescent="0.2"/>
    <row r="19788" x14ac:dyDescent="0.2"/>
    <row r="19789" x14ac:dyDescent="0.2"/>
    <row r="19790" x14ac:dyDescent="0.2"/>
    <row r="19791" x14ac:dyDescent="0.2"/>
    <row r="19792" x14ac:dyDescent="0.2"/>
    <row r="19793" x14ac:dyDescent="0.2"/>
    <row r="19794" x14ac:dyDescent="0.2"/>
    <row r="19795" x14ac:dyDescent="0.2"/>
    <row r="19796" x14ac:dyDescent="0.2"/>
    <row r="19797" x14ac:dyDescent="0.2"/>
    <row r="19798" x14ac:dyDescent="0.2"/>
    <row r="19799" x14ac:dyDescent="0.2"/>
    <row r="19800" x14ac:dyDescent="0.2"/>
    <row r="19801" x14ac:dyDescent="0.2"/>
    <row r="19802" x14ac:dyDescent="0.2"/>
    <row r="19803" x14ac:dyDescent="0.2"/>
    <row r="19804" x14ac:dyDescent="0.2"/>
    <row r="19805" x14ac:dyDescent="0.2"/>
    <row r="19806" x14ac:dyDescent="0.2"/>
    <row r="19807" x14ac:dyDescent="0.2"/>
    <row r="19808" x14ac:dyDescent="0.2"/>
    <row r="19809" x14ac:dyDescent="0.2"/>
    <row r="19810" x14ac:dyDescent="0.2"/>
    <row r="19811" x14ac:dyDescent="0.2"/>
    <row r="19812" x14ac:dyDescent="0.2"/>
    <row r="19813" x14ac:dyDescent="0.2"/>
    <row r="19814" x14ac:dyDescent="0.2"/>
    <row r="19815" x14ac:dyDescent="0.2"/>
    <row r="19816" x14ac:dyDescent="0.2"/>
    <row r="19817" x14ac:dyDescent="0.2"/>
    <row r="19818" x14ac:dyDescent="0.2"/>
    <row r="19819" x14ac:dyDescent="0.2"/>
    <row r="19820" x14ac:dyDescent="0.2"/>
    <row r="19821" x14ac:dyDescent="0.2"/>
    <row r="19822" x14ac:dyDescent="0.2"/>
    <row r="19823" x14ac:dyDescent="0.2"/>
    <row r="19824" x14ac:dyDescent="0.2"/>
    <row r="19825" x14ac:dyDescent="0.2"/>
    <row r="19826" x14ac:dyDescent="0.2"/>
    <row r="19827" x14ac:dyDescent="0.2"/>
    <row r="19828" x14ac:dyDescent="0.2"/>
    <row r="19829" x14ac:dyDescent="0.2"/>
    <row r="19830" x14ac:dyDescent="0.2"/>
    <row r="19831" x14ac:dyDescent="0.2"/>
    <row r="19832" x14ac:dyDescent="0.2"/>
    <row r="19833" x14ac:dyDescent="0.2"/>
    <row r="19834" x14ac:dyDescent="0.2"/>
    <row r="19835" x14ac:dyDescent="0.2"/>
    <row r="19836" x14ac:dyDescent="0.2"/>
    <row r="19837" x14ac:dyDescent="0.2"/>
    <row r="19838" x14ac:dyDescent="0.2"/>
    <row r="19839" x14ac:dyDescent="0.2"/>
    <row r="19840" x14ac:dyDescent="0.2"/>
    <row r="19841" x14ac:dyDescent="0.2"/>
    <row r="19842" x14ac:dyDescent="0.2"/>
    <row r="19843" x14ac:dyDescent="0.2"/>
    <row r="19844" x14ac:dyDescent="0.2"/>
    <row r="19845" x14ac:dyDescent="0.2"/>
    <row r="19846" x14ac:dyDescent="0.2"/>
    <row r="19847" x14ac:dyDescent="0.2"/>
    <row r="19848" x14ac:dyDescent="0.2"/>
    <row r="19849" x14ac:dyDescent="0.2"/>
    <row r="19850" x14ac:dyDescent="0.2"/>
    <row r="19851" x14ac:dyDescent="0.2"/>
    <row r="19852" x14ac:dyDescent="0.2"/>
    <row r="19853" x14ac:dyDescent="0.2"/>
    <row r="19854" x14ac:dyDescent="0.2"/>
    <row r="19855" x14ac:dyDescent="0.2"/>
    <row r="19856" x14ac:dyDescent="0.2"/>
    <row r="19857" x14ac:dyDescent="0.2"/>
    <row r="19858" x14ac:dyDescent="0.2"/>
    <row r="19859" x14ac:dyDescent="0.2"/>
    <row r="19860" x14ac:dyDescent="0.2"/>
    <row r="19861" x14ac:dyDescent="0.2"/>
    <row r="19862" x14ac:dyDescent="0.2"/>
    <row r="19863" x14ac:dyDescent="0.2"/>
    <row r="19864" x14ac:dyDescent="0.2"/>
    <row r="19865" x14ac:dyDescent="0.2"/>
    <row r="19866" x14ac:dyDescent="0.2"/>
    <row r="19867" x14ac:dyDescent="0.2"/>
    <row r="19868" x14ac:dyDescent="0.2"/>
    <row r="19869" x14ac:dyDescent="0.2"/>
    <row r="19870" x14ac:dyDescent="0.2"/>
    <row r="19871" x14ac:dyDescent="0.2"/>
    <row r="19872" x14ac:dyDescent="0.2"/>
    <row r="19873" x14ac:dyDescent="0.2"/>
    <row r="19874" x14ac:dyDescent="0.2"/>
    <row r="19875" x14ac:dyDescent="0.2"/>
    <row r="19876" x14ac:dyDescent="0.2"/>
    <row r="19877" x14ac:dyDescent="0.2"/>
    <row r="19878" x14ac:dyDescent="0.2"/>
    <row r="19879" x14ac:dyDescent="0.2"/>
    <row r="19880" x14ac:dyDescent="0.2"/>
    <row r="19881" x14ac:dyDescent="0.2"/>
    <row r="19882" x14ac:dyDescent="0.2"/>
    <row r="19883" x14ac:dyDescent="0.2"/>
    <row r="19884" x14ac:dyDescent="0.2"/>
    <row r="19885" x14ac:dyDescent="0.2"/>
    <row r="19886" x14ac:dyDescent="0.2"/>
    <row r="19887" x14ac:dyDescent="0.2"/>
    <row r="19888" x14ac:dyDescent="0.2"/>
    <row r="19889" x14ac:dyDescent="0.2"/>
    <row r="19890" x14ac:dyDescent="0.2"/>
    <row r="19891" x14ac:dyDescent="0.2"/>
    <row r="19892" x14ac:dyDescent="0.2"/>
    <row r="19893" x14ac:dyDescent="0.2"/>
    <row r="19894" x14ac:dyDescent="0.2"/>
    <row r="19895" x14ac:dyDescent="0.2"/>
    <row r="19896" x14ac:dyDescent="0.2"/>
    <row r="19897" x14ac:dyDescent="0.2"/>
    <row r="19898" x14ac:dyDescent="0.2"/>
    <row r="19899" x14ac:dyDescent="0.2"/>
    <row r="19900" x14ac:dyDescent="0.2"/>
    <row r="19901" x14ac:dyDescent="0.2"/>
    <row r="19902" x14ac:dyDescent="0.2"/>
    <row r="19903" x14ac:dyDescent="0.2"/>
    <row r="19904" x14ac:dyDescent="0.2"/>
    <row r="19905" x14ac:dyDescent="0.2"/>
    <row r="19906" x14ac:dyDescent="0.2"/>
    <row r="19907" x14ac:dyDescent="0.2"/>
    <row r="19908" x14ac:dyDescent="0.2"/>
    <row r="19909" x14ac:dyDescent="0.2"/>
    <row r="19910" x14ac:dyDescent="0.2"/>
    <row r="19911" x14ac:dyDescent="0.2"/>
    <row r="19912" x14ac:dyDescent="0.2"/>
    <row r="19913" x14ac:dyDescent="0.2"/>
    <row r="19914" x14ac:dyDescent="0.2"/>
    <row r="19915" x14ac:dyDescent="0.2"/>
    <row r="19916" x14ac:dyDescent="0.2"/>
    <row r="19917" x14ac:dyDescent="0.2"/>
    <row r="19918" x14ac:dyDescent="0.2"/>
    <row r="19919" x14ac:dyDescent="0.2"/>
    <row r="19920" x14ac:dyDescent="0.2"/>
    <row r="19921" x14ac:dyDescent="0.2"/>
    <row r="19922" x14ac:dyDescent="0.2"/>
    <row r="19923" x14ac:dyDescent="0.2"/>
    <row r="19924" x14ac:dyDescent="0.2"/>
    <row r="19925" x14ac:dyDescent="0.2"/>
    <row r="19926" x14ac:dyDescent="0.2"/>
    <row r="19927" x14ac:dyDescent="0.2"/>
    <row r="19928" x14ac:dyDescent="0.2"/>
    <row r="19929" x14ac:dyDescent="0.2"/>
    <row r="19930" x14ac:dyDescent="0.2"/>
    <row r="19931" x14ac:dyDescent="0.2"/>
    <row r="19932" x14ac:dyDescent="0.2"/>
    <row r="19933" x14ac:dyDescent="0.2"/>
    <row r="19934" x14ac:dyDescent="0.2"/>
    <row r="19935" x14ac:dyDescent="0.2"/>
    <row r="19936" x14ac:dyDescent="0.2"/>
    <row r="19937" x14ac:dyDescent="0.2"/>
    <row r="19938" x14ac:dyDescent="0.2"/>
    <row r="19939" x14ac:dyDescent="0.2"/>
    <row r="19940" x14ac:dyDescent="0.2"/>
    <row r="19941" x14ac:dyDescent="0.2"/>
    <row r="19942" x14ac:dyDescent="0.2"/>
    <row r="19943" x14ac:dyDescent="0.2"/>
    <row r="19944" x14ac:dyDescent="0.2"/>
    <row r="19945" x14ac:dyDescent="0.2"/>
    <row r="19946" x14ac:dyDescent="0.2"/>
    <row r="19947" x14ac:dyDescent="0.2"/>
    <row r="19948" x14ac:dyDescent="0.2"/>
    <row r="19949" x14ac:dyDescent="0.2"/>
    <row r="19950" x14ac:dyDescent="0.2"/>
    <row r="19951" x14ac:dyDescent="0.2"/>
    <row r="19952" x14ac:dyDescent="0.2"/>
    <row r="19953" x14ac:dyDescent="0.2"/>
    <row r="19954" x14ac:dyDescent="0.2"/>
    <row r="19955" x14ac:dyDescent="0.2"/>
    <row r="19956" x14ac:dyDescent="0.2"/>
    <row r="19957" x14ac:dyDescent="0.2"/>
    <row r="19958" x14ac:dyDescent="0.2"/>
    <row r="19959" x14ac:dyDescent="0.2"/>
    <row r="19960" x14ac:dyDescent="0.2"/>
    <row r="19961" x14ac:dyDescent="0.2"/>
    <row r="19962" x14ac:dyDescent="0.2"/>
    <row r="19963" x14ac:dyDescent="0.2"/>
    <row r="19964" x14ac:dyDescent="0.2"/>
    <row r="19965" x14ac:dyDescent="0.2"/>
    <row r="19966" x14ac:dyDescent="0.2"/>
    <row r="19967" x14ac:dyDescent="0.2"/>
    <row r="19968" x14ac:dyDescent="0.2"/>
    <row r="19969" x14ac:dyDescent="0.2"/>
    <row r="19970" x14ac:dyDescent="0.2"/>
    <row r="19971" x14ac:dyDescent="0.2"/>
    <row r="19972" x14ac:dyDescent="0.2"/>
    <row r="19973" x14ac:dyDescent="0.2"/>
    <row r="19974" x14ac:dyDescent="0.2"/>
    <row r="19975" x14ac:dyDescent="0.2"/>
    <row r="19976" x14ac:dyDescent="0.2"/>
    <row r="19977" x14ac:dyDescent="0.2"/>
    <row r="19978" x14ac:dyDescent="0.2"/>
    <row r="19979" x14ac:dyDescent="0.2"/>
    <row r="19980" x14ac:dyDescent="0.2"/>
    <row r="19981" x14ac:dyDescent="0.2"/>
    <row r="19982" x14ac:dyDescent="0.2"/>
    <row r="19983" x14ac:dyDescent="0.2"/>
    <row r="19984" x14ac:dyDescent="0.2"/>
    <row r="19985" x14ac:dyDescent="0.2"/>
    <row r="19986" x14ac:dyDescent="0.2"/>
    <row r="19987" x14ac:dyDescent="0.2"/>
    <row r="19988" x14ac:dyDescent="0.2"/>
    <row r="19989" x14ac:dyDescent="0.2"/>
    <row r="19990" x14ac:dyDescent="0.2"/>
    <row r="19991" x14ac:dyDescent="0.2"/>
    <row r="19992" x14ac:dyDescent="0.2"/>
    <row r="19993" x14ac:dyDescent="0.2"/>
    <row r="19994" x14ac:dyDescent="0.2"/>
    <row r="19995" x14ac:dyDescent="0.2"/>
    <row r="19996" x14ac:dyDescent="0.2"/>
    <row r="19997" x14ac:dyDescent="0.2"/>
    <row r="19998" x14ac:dyDescent="0.2"/>
    <row r="19999" x14ac:dyDescent="0.2"/>
    <row r="20000" x14ac:dyDescent="0.2"/>
    <row r="20001" x14ac:dyDescent="0.2"/>
    <row r="20002" x14ac:dyDescent="0.2"/>
    <row r="20003" x14ac:dyDescent="0.2"/>
    <row r="20004" x14ac:dyDescent="0.2"/>
    <row r="20005" x14ac:dyDescent="0.2"/>
    <row r="20006" x14ac:dyDescent="0.2"/>
    <row r="20007" x14ac:dyDescent="0.2"/>
    <row r="20008" x14ac:dyDescent="0.2"/>
    <row r="20009" x14ac:dyDescent="0.2"/>
    <row r="20010" x14ac:dyDescent="0.2"/>
    <row r="20011" x14ac:dyDescent="0.2"/>
    <row r="20012" x14ac:dyDescent="0.2"/>
    <row r="20013" x14ac:dyDescent="0.2"/>
    <row r="20014" x14ac:dyDescent="0.2"/>
    <row r="20015" x14ac:dyDescent="0.2"/>
    <row r="20016" x14ac:dyDescent="0.2"/>
    <row r="20017" x14ac:dyDescent="0.2"/>
    <row r="20018" x14ac:dyDescent="0.2"/>
    <row r="20019" x14ac:dyDescent="0.2"/>
    <row r="20020" x14ac:dyDescent="0.2"/>
    <row r="20021" x14ac:dyDescent="0.2"/>
    <row r="20022" x14ac:dyDescent="0.2"/>
    <row r="20023" x14ac:dyDescent="0.2"/>
    <row r="20024" x14ac:dyDescent="0.2"/>
    <row r="20025" x14ac:dyDescent="0.2"/>
    <row r="20026" x14ac:dyDescent="0.2"/>
    <row r="20027" x14ac:dyDescent="0.2"/>
    <row r="20028" x14ac:dyDescent="0.2"/>
    <row r="20029" x14ac:dyDescent="0.2"/>
    <row r="20030" x14ac:dyDescent="0.2"/>
    <row r="20031" x14ac:dyDescent="0.2"/>
    <row r="20032" x14ac:dyDescent="0.2"/>
    <row r="20033" x14ac:dyDescent="0.2"/>
    <row r="20034" x14ac:dyDescent="0.2"/>
    <row r="20035" x14ac:dyDescent="0.2"/>
    <row r="20036" x14ac:dyDescent="0.2"/>
    <row r="20037" x14ac:dyDescent="0.2"/>
    <row r="20038" x14ac:dyDescent="0.2"/>
    <row r="20039" x14ac:dyDescent="0.2"/>
    <row r="20040" x14ac:dyDescent="0.2"/>
    <row r="20041" x14ac:dyDescent="0.2"/>
    <row r="20042" x14ac:dyDescent="0.2"/>
    <row r="20043" x14ac:dyDescent="0.2"/>
    <row r="20044" x14ac:dyDescent="0.2"/>
    <row r="20045" x14ac:dyDescent="0.2"/>
    <row r="20046" x14ac:dyDescent="0.2"/>
    <row r="20047" x14ac:dyDescent="0.2"/>
    <row r="20048" x14ac:dyDescent="0.2"/>
    <row r="20049" x14ac:dyDescent="0.2"/>
    <row r="20050" x14ac:dyDescent="0.2"/>
    <row r="20051" x14ac:dyDescent="0.2"/>
    <row r="20052" x14ac:dyDescent="0.2"/>
    <row r="20053" x14ac:dyDescent="0.2"/>
    <row r="20054" x14ac:dyDescent="0.2"/>
    <row r="20055" x14ac:dyDescent="0.2"/>
    <row r="20056" x14ac:dyDescent="0.2"/>
    <row r="20057" x14ac:dyDescent="0.2"/>
    <row r="20058" x14ac:dyDescent="0.2"/>
    <row r="20059" x14ac:dyDescent="0.2"/>
    <row r="20060" x14ac:dyDescent="0.2"/>
    <row r="20061" x14ac:dyDescent="0.2"/>
    <row r="20062" x14ac:dyDescent="0.2"/>
    <row r="20063" x14ac:dyDescent="0.2"/>
    <row r="20064" x14ac:dyDescent="0.2"/>
    <row r="20065" x14ac:dyDescent="0.2"/>
    <row r="20066" x14ac:dyDescent="0.2"/>
    <row r="20067" x14ac:dyDescent="0.2"/>
    <row r="20068" x14ac:dyDescent="0.2"/>
    <row r="20069" x14ac:dyDescent="0.2"/>
    <row r="20070" x14ac:dyDescent="0.2"/>
    <row r="20071" x14ac:dyDescent="0.2"/>
    <row r="20072" x14ac:dyDescent="0.2"/>
    <row r="20073" x14ac:dyDescent="0.2"/>
    <row r="20074" x14ac:dyDescent="0.2"/>
    <row r="20075" x14ac:dyDescent="0.2"/>
    <row r="20076" x14ac:dyDescent="0.2"/>
    <row r="20077" x14ac:dyDescent="0.2"/>
    <row r="20078" x14ac:dyDescent="0.2"/>
    <row r="20079" x14ac:dyDescent="0.2"/>
    <row r="20080" x14ac:dyDescent="0.2"/>
    <row r="20081" x14ac:dyDescent="0.2"/>
    <row r="20082" x14ac:dyDescent="0.2"/>
    <row r="20083" x14ac:dyDescent="0.2"/>
    <row r="20084" x14ac:dyDescent="0.2"/>
    <row r="20085" x14ac:dyDescent="0.2"/>
    <row r="20086" x14ac:dyDescent="0.2"/>
    <row r="20087" x14ac:dyDescent="0.2"/>
    <row r="20088" x14ac:dyDescent="0.2"/>
    <row r="20089" x14ac:dyDescent="0.2"/>
    <row r="20090" x14ac:dyDescent="0.2"/>
    <row r="20091" x14ac:dyDescent="0.2"/>
    <row r="20092" x14ac:dyDescent="0.2"/>
    <row r="20093" x14ac:dyDescent="0.2"/>
    <row r="20094" x14ac:dyDescent="0.2"/>
    <row r="20095" x14ac:dyDescent="0.2"/>
    <row r="20096" x14ac:dyDescent="0.2"/>
    <row r="20097" x14ac:dyDescent="0.2"/>
    <row r="20098" x14ac:dyDescent="0.2"/>
    <row r="20099" x14ac:dyDescent="0.2"/>
    <row r="20100" x14ac:dyDescent="0.2"/>
    <row r="20101" x14ac:dyDescent="0.2"/>
    <row r="20102" x14ac:dyDescent="0.2"/>
    <row r="20103" x14ac:dyDescent="0.2"/>
    <row r="20104" x14ac:dyDescent="0.2"/>
    <row r="20105" x14ac:dyDescent="0.2"/>
    <row r="20106" x14ac:dyDescent="0.2"/>
    <row r="20107" x14ac:dyDescent="0.2"/>
    <row r="20108" x14ac:dyDescent="0.2"/>
    <row r="20109" x14ac:dyDescent="0.2"/>
    <row r="20110" x14ac:dyDescent="0.2"/>
    <row r="20111" x14ac:dyDescent="0.2"/>
    <row r="20112" x14ac:dyDescent="0.2"/>
    <row r="20113" x14ac:dyDescent="0.2"/>
    <row r="20114" x14ac:dyDescent="0.2"/>
    <row r="20115" x14ac:dyDescent="0.2"/>
    <row r="20116" x14ac:dyDescent="0.2"/>
    <row r="20117" x14ac:dyDescent="0.2"/>
    <row r="20118" x14ac:dyDescent="0.2"/>
    <row r="20119" x14ac:dyDescent="0.2"/>
    <row r="20120" x14ac:dyDescent="0.2"/>
    <row r="20121" x14ac:dyDescent="0.2"/>
    <row r="20122" x14ac:dyDescent="0.2"/>
    <row r="20123" x14ac:dyDescent="0.2"/>
    <row r="20124" x14ac:dyDescent="0.2"/>
    <row r="20125" x14ac:dyDescent="0.2"/>
    <row r="20126" x14ac:dyDescent="0.2"/>
    <row r="20127" x14ac:dyDescent="0.2"/>
    <row r="20128" x14ac:dyDescent="0.2"/>
    <row r="20129" x14ac:dyDescent="0.2"/>
    <row r="20130" x14ac:dyDescent="0.2"/>
    <row r="20131" x14ac:dyDescent="0.2"/>
    <row r="20132" x14ac:dyDescent="0.2"/>
    <row r="20133" x14ac:dyDescent="0.2"/>
    <row r="20134" x14ac:dyDescent="0.2"/>
    <row r="20135" x14ac:dyDescent="0.2"/>
    <row r="20136" x14ac:dyDescent="0.2"/>
    <row r="20137" x14ac:dyDescent="0.2"/>
    <row r="20138" x14ac:dyDescent="0.2"/>
    <row r="20139" x14ac:dyDescent="0.2"/>
    <row r="20140" x14ac:dyDescent="0.2"/>
    <row r="20141" x14ac:dyDescent="0.2"/>
    <row r="20142" x14ac:dyDescent="0.2"/>
    <row r="20143" x14ac:dyDescent="0.2"/>
    <row r="20144" x14ac:dyDescent="0.2"/>
    <row r="20145" x14ac:dyDescent="0.2"/>
    <row r="20146" x14ac:dyDescent="0.2"/>
    <row r="20147" x14ac:dyDescent="0.2"/>
    <row r="20148" x14ac:dyDescent="0.2"/>
    <row r="20149" x14ac:dyDescent="0.2"/>
    <row r="20150" x14ac:dyDescent="0.2"/>
    <row r="20151" x14ac:dyDescent="0.2"/>
    <row r="20152" x14ac:dyDescent="0.2"/>
    <row r="20153" x14ac:dyDescent="0.2"/>
    <row r="20154" x14ac:dyDescent="0.2"/>
    <row r="20155" x14ac:dyDescent="0.2"/>
    <row r="20156" x14ac:dyDescent="0.2"/>
    <row r="20157" x14ac:dyDescent="0.2"/>
    <row r="20158" x14ac:dyDescent="0.2"/>
    <row r="20159" x14ac:dyDescent="0.2"/>
    <row r="20160" x14ac:dyDescent="0.2"/>
    <row r="20161" x14ac:dyDescent="0.2"/>
    <row r="20162" x14ac:dyDescent="0.2"/>
    <row r="20163" x14ac:dyDescent="0.2"/>
    <row r="20164" x14ac:dyDescent="0.2"/>
    <row r="20165" x14ac:dyDescent="0.2"/>
    <row r="20166" x14ac:dyDescent="0.2"/>
    <row r="20167" x14ac:dyDescent="0.2"/>
    <row r="20168" x14ac:dyDescent="0.2"/>
    <row r="20169" x14ac:dyDescent="0.2"/>
    <row r="20170" x14ac:dyDescent="0.2"/>
    <row r="20171" x14ac:dyDescent="0.2"/>
    <row r="20172" x14ac:dyDescent="0.2"/>
    <row r="20173" x14ac:dyDescent="0.2"/>
    <row r="20174" x14ac:dyDescent="0.2"/>
    <row r="20175" x14ac:dyDescent="0.2"/>
    <row r="20176" x14ac:dyDescent="0.2"/>
    <row r="20177" x14ac:dyDescent="0.2"/>
    <row r="20178" x14ac:dyDescent="0.2"/>
    <row r="20179" x14ac:dyDescent="0.2"/>
    <row r="20180" x14ac:dyDescent="0.2"/>
    <row r="20181" x14ac:dyDescent="0.2"/>
    <row r="20182" x14ac:dyDescent="0.2"/>
    <row r="20183" x14ac:dyDescent="0.2"/>
    <row r="20184" x14ac:dyDescent="0.2"/>
    <row r="20185" x14ac:dyDescent="0.2"/>
    <row r="20186" x14ac:dyDescent="0.2"/>
    <row r="20187" x14ac:dyDescent="0.2"/>
    <row r="20188" x14ac:dyDescent="0.2"/>
    <row r="20189" x14ac:dyDescent="0.2"/>
    <row r="20190" x14ac:dyDescent="0.2"/>
    <row r="20191" x14ac:dyDescent="0.2"/>
    <row r="20192" x14ac:dyDescent="0.2"/>
    <row r="20193" x14ac:dyDescent="0.2"/>
    <row r="20194" x14ac:dyDescent="0.2"/>
    <row r="20195" x14ac:dyDescent="0.2"/>
    <row r="20196" x14ac:dyDescent="0.2"/>
    <row r="20197" x14ac:dyDescent="0.2"/>
    <row r="20198" x14ac:dyDescent="0.2"/>
    <row r="20199" x14ac:dyDescent="0.2"/>
    <row r="20200" x14ac:dyDescent="0.2"/>
    <row r="20201" x14ac:dyDescent="0.2"/>
    <row r="20202" x14ac:dyDescent="0.2"/>
    <row r="20203" x14ac:dyDescent="0.2"/>
    <row r="20204" x14ac:dyDescent="0.2"/>
    <row r="20205" x14ac:dyDescent="0.2"/>
    <row r="20206" x14ac:dyDescent="0.2"/>
    <row r="20207" x14ac:dyDescent="0.2"/>
    <row r="20208" x14ac:dyDescent="0.2"/>
    <row r="20209" x14ac:dyDescent="0.2"/>
    <row r="20210" x14ac:dyDescent="0.2"/>
    <row r="20211" x14ac:dyDescent="0.2"/>
    <row r="20212" x14ac:dyDescent="0.2"/>
    <row r="20213" x14ac:dyDescent="0.2"/>
    <row r="20214" x14ac:dyDescent="0.2"/>
    <row r="20215" x14ac:dyDescent="0.2"/>
    <row r="20216" x14ac:dyDescent="0.2"/>
    <row r="20217" x14ac:dyDescent="0.2"/>
    <row r="20218" x14ac:dyDescent="0.2"/>
    <row r="20219" x14ac:dyDescent="0.2"/>
    <row r="20220" x14ac:dyDescent="0.2"/>
    <row r="20221" x14ac:dyDescent="0.2"/>
    <row r="20222" x14ac:dyDescent="0.2"/>
    <row r="20223" x14ac:dyDescent="0.2"/>
    <row r="20224" x14ac:dyDescent="0.2"/>
    <row r="20225" x14ac:dyDescent="0.2"/>
    <row r="20226" x14ac:dyDescent="0.2"/>
    <row r="20227" x14ac:dyDescent="0.2"/>
    <row r="20228" x14ac:dyDescent="0.2"/>
    <row r="20229" x14ac:dyDescent="0.2"/>
    <row r="20230" x14ac:dyDescent="0.2"/>
    <row r="20231" x14ac:dyDescent="0.2"/>
    <row r="20232" x14ac:dyDescent="0.2"/>
    <row r="20233" x14ac:dyDescent="0.2"/>
    <row r="20234" x14ac:dyDescent="0.2"/>
    <row r="20235" x14ac:dyDescent="0.2"/>
    <row r="20236" x14ac:dyDescent="0.2"/>
    <row r="20237" x14ac:dyDescent="0.2"/>
    <row r="20238" x14ac:dyDescent="0.2"/>
    <row r="20239" x14ac:dyDescent="0.2"/>
    <row r="20240" x14ac:dyDescent="0.2"/>
    <row r="20241" x14ac:dyDescent="0.2"/>
    <row r="20242" x14ac:dyDescent="0.2"/>
    <row r="20243" x14ac:dyDescent="0.2"/>
    <row r="20244" x14ac:dyDescent="0.2"/>
    <row r="20245" x14ac:dyDescent="0.2"/>
    <row r="20246" x14ac:dyDescent="0.2"/>
    <row r="20247" x14ac:dyDescent="0.2"/>
    <row r="20248" x14ac:dyDescent="0.2"/>
    <row r="20249" x14ac:dyDescent="0.2"/>
    <row r="20250" x14ac:dyDescent="0.2"/>
    <row r="20251" x14ac:dyDescent="0.2"/>
    <row r="20252" x14ac:dyDescent="0.2"/>
    <row r="20253" x14ac:dyDescent="0.2"/>
    <row r="20254" x14ac:dyDescent="0.2"/>
    <row r="20255" x14ac:dyDescent="0.2"/>
    <row r="20256" x14ac:dyDescent="0.2"/>
    <row r="20257" x14ac:dyDescent="0.2"/>
    <row r="20258" x14ac:dyDescent="0.2"/>
    <row r="20259" x14ac:dyDescent="0.2"/>
    <row r="20260" x14ac:dyDescent="0.2"/>
    <row r="20261" x14ac:dyDescent="0.2"/>
    <row r="20262" x14ac:dyDescent="0.2"/>
    <row r="20263" x14ac:dyDescent="0.2"/>
    <row r="20264" x14ac:dyDescent="0.2"/>
    <row r="20265" x14ac:dyDescent="0.2"/>
    <row r="20266" x14ac:dyDescent="0.2"/>
    <row r="20267" x14ac:dyDescent="0.2"/>
    <row r="20268" x14ac:dyDescent="0.2"/>
    <row r="20269" x14ac:dyDescent="0.2"/>
    <row r="20270" x14ac:dyDescent="0.2"/>
    <row r="20271" x14ac:dyDescent="0.2"/>
    <row r="20272" x14ac:dyDescent="0.2"/>
    <row r="20273" x14ac:dyDescent="0.2"/>
    <row r="20274" x14ac:dyDescent="0.2"/>
    <row r="20275" x14ac:dyDescent="0.2"/>
    <row r="20276" x14ac:dyDescent="0.2"/>
    <row r="20277" x14ac:dyDescent="0.2"/>
    <row r="20278" x14ac:dyDescent="0.2"/>
    <row r="20279" x14ac:dyDescent="0.2"/>
    <row r="20280" x14ac:dyDescent="0.2"/>
    <row r="20281" x14ac:dyDescent="0.2"/>
    <row r="20282" x14ac:dyDescent="0.2"/>
    <row r="20283" x14ac:dyDescent="0.2"/>
    <row r="20284" x14ac:dyDescent="0.2"/>
    <row r="20285" x14ac:dyDescent="0.2"/>
    <row r="20286" x14ac:dyDescent="0.2"/>
    <row r="20287" x14ac:dyDescent="0.2"/>
    <row r="20288" x14ac:dyDescent="0.2"/>
    <row r="20289" x14ac:dyDescent="0.2"/>
    <row r="20290" x14ac:dyDescent="0.2"/>
    <row r="20291" x14ac:dyDescent="0.2"/>
    <row r="20292" x14ac:dyDescent="0.2"/>
    <row r="20293" x14ac:dyDescent="0.2"/>
    <row r="20294" x14ac:dyDescent="0.2"/>
    <row r="20295" x14ac:dyDescent="0.2"/>
    <row r="20296" x14ac:dyDescent="0.2"/>
    <row r="20297" x14ac:dyDescent="0.2"/>
    <row r="20298" x14ac:dyDescent="0.2"/>
    <row r="20299" x14ac:dyDescent="0.2"/>
    <row r="20300" x14ac:dyDescent="0.2"/>
    <row r="20301" x14ac:dyDescent="0.2"/>
    <row r="20302" x14ac:dyDescent="0.2"/>
    <row r="20303" x14ac:dyDescent="0.2"/>
    <row r="20304" x14ac:dyDescent="0.2"/>
    <row r="20305" x14ac:dyDescent="0.2"/>
    <row r="20306" x14ac:dyDescent="0.2"/>
    <row r="20307" x14ac:dyDescent="0.2"/>
    <row r="20308" x14ac:dyDescent="0.2"/>
    <row r="20309" x14ac:dyDescent="0.2"/>
    <row r="20310" x14ac:dyDescent="0.2"/>
    <row r="20311" x14ac:dyDescent="0.2"/>
    <row r="20312" x14ac:dyDescent="0.2"/>
    <row r="20313" x14ac:dyDescent="0.2"/>
    <row r="20314" x14ac:dyDescent="0.2"/>
    <row r="20315" x14ac:dyDescent="0.2"/>
    <row r="20316" x14ac:dyDescent="0.2"/>
    <row r="20317" x14ac:dyDescent="0.2"/>
    <row r="20318" x14ac:dyDescent="0.2"/>
    <row r="20319" x14ac:dyDescent="0.2"/>
    <row r="20320" x14ac:dyDescent="0.2"/>
    <row r="20321" x14ac:dyDescent="0.2"/>
    <row r="20322" x14ac:dyDescent="0.2"/>
    <row r="20323" x14ac:dyDescent="0.2"/>
    <row r="20324" x14ac:dyDescent="0.2"/>
    <row r="20325" x14ac:dyDescent="0.2"/>
    <row r="20326" x14ac:dyDescent="0.2"/>
    <row r="20327" x14ac:dyDescent="0.2"/>
    <row r="20328" x14ac:dyDescent="0.2"/>
    <row r="20329" x14ac:dyDescent="0.2"/>
    <row r="20330" x14ac:dyDescent="0.2"/>
    <row r="20331" x14ac:dyDescent="0.2"/>
    <row r="20332" x14ac:dyDescent="0.2"/>
    <row r="20333" x14ac:dyDescent="0.2"/>
    <row r="20334" x14ac:dyDescent="0.2"/>
    <row r="20335" x14ac:dyDescent="0.2"/>
    <row r="20336" x14ac:dyDescent="0.2"/>
    <row r="20337" x14ac:dyDescent="0.2"/>
    <row r="20338" x14ac:dyDescent="0.2"/>
    <row r="20339" x14ac:dyDescent="0.2"/>
    <row r="20340" x14ac:dyDescent="0.2"/>
    <row r="20341" x14ac:dyDescent="0.2"/>
    <row r="20342" x14ac:dyDescent="0.2"/>
    <row r="20343" x14ac:dyDescent="0.2"/>
    <row r="20344" x14ac:dyDescent="0.2"/>
    <row r="20345" x14ac:dyDescent="0.2"/>
    <row r="20346" x14ac:dyDescent="0.2"/>
    <row r="20347" x14ac:dyDescent="0.2"/>
    <row r="20348" x14ac:dyDescent="0.2"/>
    <row r="20349" x14ac:dyDescent="0.2"/>
    <row r="20350" x14ac:dyDescent="0.2"/>
    <row r="20351" x14ac:dyDescent="0.2"/>
    <row r="20352" x14ac:dyDescent="0.2"/>
    <row r="20353" x14ac:dyDescent="0.2"/>
    <row r="20354" x14ac:dyDescent="0.2"/>
    <row r="20355" x14ac:dyDescent="0.2"/>
    <row r="20356" x14ac:dyDescent="0.2"/>
    <row r="20357" x14ac:dyDescent="0.2"/>
    <row r="20358" x14ac:dyDescent="0.2"/>
    <row r="20359" x14ac:dyDescent="0.2"/>
    <row r="20360" x14ac:dyDescent="0.2"/>
    <row r="20361" x14ac:dyDescent="0.2"/>
    <row r="20362" x14ac:dyDescent="0.2"/>
    <row r="20363" x14ac:dyDescent="0.2"/>
    <row r="20364" x14ac:dyDescent="0.2"/>
    <row r="20365" x14ac:dyDescent="0.2"/>
    <row r="20366" x14ac:dyDescent="0.2"/>
    <row r="20367" x14ac:dyDescent="0.2"/>
    <row r="20368" x14ac:dyDescent="0.2"/>
    <row r="20369" x14ac:dyDescent="0.2"/>
    <row r="20370" x14ac:dyDescent="0.2"/>
    <row r="20371" x14ac:dyDescent="0.2"/>
    <row r="20372" x14ac:dyDescent="0.2"/>
    <row r="20373" x14ac:dyDescent="0.2"/>
    <row r="20374" x14ac:dyDescent="0.2"/>
    <row r="20375" x14ac:dyDescent="0.2"/>
    <row r="20376" x14ac:dyDescent="0.2"/>
    <row r="20377" x14ac:dyDescent="0.2"/>
    <row r="20378" x14ac:dyDescent="0.2"/>
    <row r="20379" x14ac:dyDescent="0.2"/>
    <row r="20380" x14ac:dyDescent="0.2"/>
    <row r="20381" x14ac:dyDescent="0.2"/>
    <row r="20382" x14ac:dyDescent="0.2"/>
    <row r="20383" x14ac:dyDescent="0.2"/>
    <row r="20384" x14ac:dyDescent="0.2"/>
    <row r="20385" x14ac:dyDescent="0.2"/>
    <row r="20386" x14ac:dyDescent="0.2"/>
    <row r="20387" x14ac:dyDescent="0.2"/>
    <row r="20388" x14ac:dyDescent="0.2"/>
    <row r="20389" x14ac:dyDescent="0.2"/>
    <row r="20390" x14ac:dyDescent="0.2"/>
    <row r="20391" x14ac:dyDescent="0.2"/>
    <row r="20392" x14ac:dyDescent="0.2"/>
    <row r="20393" x14ac:dyDescent="0.2"/>
    <row r="20394" x14ac:dyDescent="0.2"/>
    <row r="20395" x14ac:dyDescent="0.2"/>
    <row r="20396" x14ac:dyDescent="0.2"/>
    <row r="20397" x14ac:dyDescent="0.2"/>
    <row r="20398" x14ac:dyDescent="0.2"/>
    <row r="20399" x14ac:dyDescent="0.2"/>
    <row r="20400" x14ac:dyDescent="0.2"/>
    <row r="20401" x14ac:dyDescent="0.2"/>
    <row r="20402" x14ac:dyDescent="0.2"/>
    <row r="20403" x14ac:dyDescent="0.2"/>
    <row r="20404" x14ac:dyDescent="0.2"/>
    <row r="20405" x14ac:dyDescent="0.2"/>
    <row r="20406" x14ac:dyDescent="0.2"/>
    <row r="20407" x14ac:dyDescent="0.2"/>
    <row r="20408" x14ac:dyDescent="0.2"/>
    <row r="20409" x14ac:dyDescent="0.2"/>
    <row r="20410" x14ac:dyDescent="0.2"/>
    <row r="20411" x14ac:dyDescent="0.2"/>
    <row r="20412" x14ac:dyDescent="0.2"/>
    <row r="20413" x14ac:dyDescent="0.2"/>
    <row r="20414" x14ac:dyDescent="0.2"/>
    <row r="20415" x14ac:dyDescent="0.2"/>
    <row r="20416" x14ac:dyDescent="0.2"/>
    <row r="20417" x14ac:dyDescent="0.2"/>
    <row r="20418" x14ac:dyDescent="0.2"/>
    <row r="20419" x14ac:dyDescent="0.2"/>
    <row r="20420" x14ac:dyDescent="0.2"/>
    <row r="20421" x14ac:dyDescent="0.2"/>
    <row r="20422" x14ac:dyDescent="0.2"/>
    <row r="20423" x14ac:dyDescent="0.2"/>
    <row r="20424" x14ac:dyDescent="0.2"/>
    <row r="20425" x14ac:dyDescent="0.2"/>
    <row r="20426" x14ac:dyDescent="0.2"/>
    <row r="20427" x14ac:dyDescent="0.2"/>
    <row r="20428" x14ac:dyDescent="0.2"/>
    <row r="20429" x14ac:dyDescent="0.2"/>
    <row r="20430" x14ac:dyDescent="0.2"/>
    <row r="20431" x14ac:dyDescent="0.2"/>
    <row r="20432" x14ac:dyDescent="0.2"/>
    <row r="20433" x14ac:dyDescent="0.2"/>
    <row r="20434" x14ac:dyDescent="0.2"/>
    <row r="20435" x14ac:dyDescent="0.2"/>
    <row r="20436" x14ac:dyDescent="0.2"/>
    <row r="20437" x14ac:dyDescent="0.2"/>
    <row r="20438" x14ac:dyDescent="0.2"/>
    <row r="20439" x14ac:dyDescent="0.2"/>
    <row r="20440" x14ac:dyDescent="0.2"/>
    <row r="20441" x14ac:dyDescent="0.2"/>
    <row r="20442" x14ac:dyDescent="0.2"/>
    <row r="20443" x14ac:dyDescent="0.2"/>
    <row r="20444" x14ac:dyDescent="0.2"/>
    <row r="20445" x14ac:dyDescent="0.2"/>
    <row r="20446" x14ac:dyDescent="0.2"/>
    <row r="20447" x14ac:dyDescent="0.2"/>
    <row r="20448" x14ac:dyDescent="0.2"/>
    <row r="20449" x14ac:dyDescent="0.2"/>
    <row r="20450" x14ac:dyDescent="0.2"/>
    <row r="20451" x14ac:dyDescent="0.2"/>
    <row r="20452" x14ac:dyDescent="0.2"/>
    <row r="20453" x14ac:dyDescent="0.2"/>
    <row r="20454" x14ac:dyDescent="0.2"/>
    <row r="20455" x14ac:dyDescent="0.2"/>
    <row r="20456" x14ac:dyDescent="0.2"/>
    <row r="20457" x14ac:dyDescent="0.2"/>
    <row r="20458" x14ac:dyDescent="0.2"/>
    <row r="20459" x14ac:dyDescent="0.2"/>
    <row r="20460" x14ac:dyDescent="0.2"/>
    <row r="20461" x14ac:dyDescent="0.2"/>
    <row r="20462" x14ac:dyDescent="0.2"/>
    <row r="20463" x14ac:dyDescent="0.2"/>
    <row r="20464" x14ac:dyDescent="0.2"/>
    <row r="20465" x14ac:dyDescent="0.2"/>
    <row r="20466" x14ac:dyDescent="0.2"/>
    <row r="20467" x14ac:dyDescent="0.2"/>
    <row r="20468" x14ac:dyDescent="0.2"/>
    <row r="20469" x14ac:dyDescent="0.2"/>
    <row r="20470" x14ac:dyDescent="0.2"/>
    <row r="20471" x14ac:dyDescent="0.2"/>
    <row r="20472" x14ac:dyDescent="0.2"/>
    <row r="20473" x14ac:dyDescent="0.2"/>
    <row r="20474" x14ac:dyDescent="0.2"/>
    <row r="20475" x14ac:dyDescent="0.2"/>
    <row r="20476" x14ac:dyDescent="0.2"/>
    <row r="20477" x14ac:dyDescent="0.2"/>
    <row r="20478" x14ac:dyDescent="0.2"/>
    <row r="20479" x14ac:dyDescent="0.2"/>
    <row r="20480" x14ac:dyDescent="0.2"/>
    <row r="20481" x14ac:dyDescent="0.2"/>
    <row r="20482" x14ac:dyDescent="0.2"/>
    <row r="20483" x14ac:dyDescent="0.2"/>
    <row r="20484" x14ac:dyDescent="0.2"/>
    <row r="20485" x14ac:dyDescent="0.2"/>
    <row r="20486" x14ac:dyDescent="0.2"/>
    <row r="20487" x14ac:dyDescent="0.2"/>
    <row r="20488" x14ac:dyDescent="0.2"/>
    <row r="20489" x14ac:dyDescent="0.2"/>
    <row r="20490" x14ac:dyDescent="0.2"/>
    <row r="20491" x14ac:dyDescent="0.2"/>
    <row r="20492" x14ac:dyDescent="0.2"/>
    <row r="20493" x14ac:dyDescent="0.2"/>
    <row r="20494" x14ac:dyDescent="0.2"/>
    <row r="20495" x14ac:dyDescent="0.2"/>
    <row r="20496" x14ac:dyDescent="0.2"/>
    <row r="20497" x14ac:dyDescent="0.2"/>
    <row r="20498" x14ac:dyDescent="0.2"/>
    <row r="20499" x14ac:dyDescent="0.2"/>
    <row r="20500" x14ac:dyDescent="0.2"/>
    <row r="20501" x14ac:dyDescent="0.2"/>
    <row r="20502" x14ac:dyDescent="0.2"/>
    <row r="20503" x14ac:dyDescent="0.2"/>
    <row r="20504" x14ac:dyDescent="0.2"/>
    <row r="20505" x14ac:dyDescent="0.2"/>
    <row r="20506" x14ac:dyDescent="0.2"/>
    <row r="20507" x14ac:dyDescent="0.2"/>
    <row r="20508" x14ac:dyDescent="0.2"/>
    <row r="20509" x14ac:dyDescent="0.2"/>
    <row r="20510" x14ac:dyDescent="0.2"/>
    <row r="20511" x14ac:dyDescent="0.2"/>
    <row r="20512" x14ac:dyDescent="0.2"/>
    <row r="20513" x14ac:dyDescent="0.2"/>
    <row r="20514" x14ac:dyDescent="0.2"/>
    <row r="20515" x14ac:dyDescent="0.2"/>
    <row r="20516" x14ac:dyDescent="0.2"/>
    <row r="20517" x14ac:dyDescent="0.2"/>
    <row r="20518" x14ac:dyDescent="0.2"/>
    <row r="20519" x14ac:dyDescent="0.2"/>
    <row r="20520" x14ac:dyDescent="0.2"/>
    <row r="20521" x14ac:dyDescent="0.2"/>
    <row r="20522" x14ac:dyDescent="0.2"/>
    <row r="20523" x14ac:dyDescent="0.2"/>
    <row r="20524" x14ac:dyDescent="0.2"/>
    <row r="20525" x14ac:dyDescent="0.2"/>
    <row r="20526" x14ac:dyDescent="0.2"/>
    <row r="20527" x14ac:dyDescent="0.2"/>
    <row r="20528" x14ac:dyDescent="0.2"/>
    <row r="20529" x14ac:dyDescent="0.2"/>
    <row r="20530" x14ac:dyDescent="0.2"/>
    <row r="20531" x14ac:dyDescent="0.2"/>
    <row r="20532" x14ac:dyDescent="0.2"/>
    <row r="20533" x14ac:dyDescent="0.2"/>
    <row r="20534" x14ac:dyDescent="0.2"/>
    <row r="20535" x14ac:dyDescent="0.2"/>
    <row r="20536" x14ac:dyDescent="0.2"/>
    <row r="20537" x14ac:dyDescent="0.2"/>
    <row r="20538" x14ac:dyDescent="0.2"/>
    <row r="20539" x14ac:dyDescent="0.2"/>
    <row r="20540" x14ac:dyDescent="0.2"/>
    <row r="20541" x14ac:dyDescent="0.2"/>
    <row r="20542" x14ac:dyDescent="0.2"/>
    <row r="20543" x14ac:dyDescent="0.2"/>
    <row r="20544" x14ac:dyDescent="0.2"/>
    <row r="20545" x14ac:dyDescent="0.2"/>
    <row r="20546" x14ac:dyDescent="0.2"/>
    <row r="20547" x14ac:dyDescent="0.2"/>
    <row r="20548" x14ac:dyDescent="0.2"/>
    <row r="20549" x14ac:dyDescent="0.2"/>
    <row r="20550" x14ac:dyDescent="0.2"/>
    <row r="20551" x14ac:dyDescent="0.2"/>
    <row r="20552" x14ac:dyDescent="0.2"/>
    <row r="20553" x14ac:dyDescent="0.2"/>
    <row r="20554" x14ac:dyDescent="0.2"/>
    <row r="20555" x14ac:dyDescent="0.2"/>
    <row r="20556" x14ac:dyDescent="0.2"/>
    <row r="20557" x14ac:dyDescent="0.2"/>
    <row r="20558" x14ac:dyDescent="0.2"/>
    <row r="20559" x14ac:dyDescent="0.2"/>
    <row r="20560" x14ac:dyDescent="0.2"/>
    <row r="20561" x14ac:dyDescent="0.2"/>
    <row r="20562" x14ac:dyDescent="0.2"/>
    <row r="20563" x14ac:dyDescent="0.2"/>
    <row r="20564" x14ac:dyDescent="0.2"/>
    <row r="20565" x14ac:dyDescent="0.2"/>
    <row r="20566" x14ac:dyDescent="0.2"/>
    <row r="20567" x14ac:dyDescent="0.2"/>
    <row r="20568" x14ac:dyDescent="0.2"/>
    <row r="20569" x14ac:dyDescent="0.2"/>
    <row r="20570" x14ac:dyDescent="0.2"/>
    <row r="20571" x14ac:dyDescent="0.2"/>
    <row r="20572" x14ac:dyDescent="0.2"/>
    <row r="20573" x14ac:dyDescent="0.2"/>
    <row r="20574" x14ac:dyDescent="0.2"/>
    <row r="20575" x14ac:dyDescent="0.2"/>
    <row r="20576" x14ac:dyDescent="0.2"/>
    <row r="20577" x14ac:dyDescent="0.2"/>
    <row r="20578" x14ac:dyDescent="0.2"/>
    <row r="20579" x14ac:dyDescent="0.2"/>
    <row r="20580" x14ac:dyDescent="0.2"/>
    <row r="20581" x14ac:dyDescent="0.2"/>
    <row r="20582" x14ac:dyDescent="0.2"/>
    <row r="20583" x14ac:dyDescent="0.2"/>
    <row r="20584" x14ac:dyDescent="0.2"/>
    <row r="20585" x14ac:dyDescent="0.2"/>
    <row r="20586" x14ac:dyDescent="0.2"/>
    <row r="20587" x14ac:dyDescent="0.2"/>
    <row r="20588" x14ac:dyDescent="0.2"/>
    <row r="20589" x14ac:dyDescent="0.2"/>
    <row r="20590" x14ac:dyDescent="0.2"/>
    <row r="20591" x14ac:dyDescent="0.2"/>
    <row r="20592" x14ac:dyDescent="0.2"/>
    <row r="20593" x14ac:dyDescent="0.2"/>
    <row r="20594" x14ac:dyDescent="0.2"/>
    <row r="20595" x14ac:dyDescent="0.2"/>
    <row r="20596" x14ac:dyDescent="0.2"/>
    <row r="20597" x14ac:dyDescent="0.2"/>
    <row r="20598" x14ac:dyDescent="0.2"/>
    <row r="20599" x14ac:dyDescent="0.2"/>
    <row r="20600" x14ac:dyDescent="0.2"/>
    <row r="20601" x14ac:dyDescent="0.2"/>
    <row r="20602" x14ac:dyDescent="0.2"/>
    <row r="20603" x14ac:dyDescent="0.2"/>
    <row r="20604" x14ac:dyDescent="0.2"/>
    <row r="20605" x14ac:dyDescent="0.2"/>
    <row r="20606" x14ac:dyDescent="0.2"/>
    <row r="20607" x14ac:dyDescent="0.2"/>
    <row r="20608" x14ac:dyDescent="0.2"/>
    <row r="20609" x14ac:dyDescent="0.2"/>
    <row r="20610" x14ac:dyDescent="0.2"/>
    <row r="20611" x14ac:dyDescent="0.2"/>
    <row r="20612" x14ac:dyDescent="0.2"/>
    <row r="20613" x14ac:dyDescent="0.2"/>
    <row r="20614" x14ac:dyDescent="0.2"/>
    <row r="20615" x14ac:dyDescent="0.2"/>
    <row r="20616" x14ac:dyDescent="0.2"/>
    <row r="20617" x14ac:dyDescent="0.2"/>
    <row r="20618" x14ac:dyDescent="0.2"/>
    <row r="20619" x14ac:dyDescent="0.2"/>
    <row r="20620" x14ac:dyDescent="0.2"/>
    <row r="20621" x14ac:dyDescent="0.2"/>
    <row r="20622" x14ac:dyDescent="0.2"/>
    <row r="20623" x14ac:dyDescent="0.2"/>
    <row r="20624" x14ac:dyDescent="0.2"/>
    <row r="20625" x14ac:dyDescent="0.2"/>
    <row r="20626" x14ac:dyDescent="0.2"/>
    <row r="20627" x14ac:dyDescent="0.2"/>
    <row r="20628" x14ac:dyDescent="0.2"/>
    <row r="20629" x14ac:dyDescent="0.2"/>
    <row r="20630" x14ac:dyDescent="0.2"/>
    <row r="20631" x14ac:dyDescent="0.2"/>
    <row r="20632" x14ac:dyDescent="0.2"/>
    <row r="20633" x14ac:dyDescent="0.2"/>
    <row r="20634" x14ac:dyDescent="0.2"/>
    <row r="20635" x14ac:dyDescent="0.2"/>
    <row r="20636" x14ac:dyDescent="0.2"/>
    <row r="20637" x14ac:dyDescent="0.2"/>
    <row r="20638" x14ac:dyDescent="0.2"/>
    <row r="20639" x14ac:dyDescent="0.2"/>
    <row r="20640" x14ac:dyDescent="0.2"/>
    <row r="20641" x14ac:dyDescent="0.2"/>
    <row r="20642" x14ac:dyDescent="0.2"/>
    <row r="20643" x14ac:dyDescent="0.2"/>
    <row r="20644" x14ac:dyDescent="0.2"/>
    <row r="20645" x14ac:dyDescent="0.2"/>
    <row r="20646" x14ac:dyDescent="0.2"/>
    <row r="20647" x14ac:dyDescent="0.2"/>
    <row r="20648" x14ac:dyDescent="0.2"/>
    <row r="20649" x14ac:dyDescent="0.2"/>
    <row r="20650" x14ac:dyDescent="0.2"/>
    <row r="20651" x14ac:dyDescent="0.2"/>
    <row r="20652" x14ac:dyDescent="0.2"/>
    <row r="20653" x14ac:dyDescent="0.2"/>
    <row r="20654" x14ac:dyDescent="0.2"/>
    <row r="20655" x14ac:dyDescent="0.2"/>
    <row r="20656" x14ac:dyDescent="0.2"/>
    <row r="20657" x14ac:dyDescent="0.2"/>
    <row r="20658" x14ac:dyDescent="0.2"/>
    <row r="20659" x14ac:dyDescent="0.2"/>
    <row r="20660" x14ac:dyDescent="0.2"/>
    <row r="20661" x14ac:dyDescent="0.2"/>
    <row r="20662" x14ac:dyDescent="0.2"/>
    <row r="20663" x14ac:dyDescent="0.2"/>
    <row r="20664" x14ac:dyDescent="0.2"/>
    <row r="20665" x14ac:dyDescent="0.2"/>
    <row r="20666" x14ac:dyDescent="0.2"/>
    <row r="20667" x14ac:dyDescent="0.2"/>
    <row r="20668" x14ac:dyDescent="0.2"/>
    <row r="20669" x14ac:dyDescent="0.2"/>
    <row r="20670" x14ac:dyDescent="0.2"/>
    <row r="20671" x14ac:dyDescent="0.2"/>
    <row r="20672" x14ac:dyDescent="0.2"/>
    <row r="20673" x14ac:dyDescent="0.2"/>
    <row r="20674" x14ac:dyDescent="0.2"/>
    <row r="20675" x14ac:dyDescent="0.2"/>
    <row r="20676" x14ac:dyDescent="0.2"/>
    <row r="20677" x14ac:dyDescent="0.2"/>
    <row r="20678" x14ac:dyDescent="0.2"/>
    <row r="20679" x14ac:dyDescent="0.2"/>
    <row r="20680" x14ac:dyDescent="0.2"/>
    <row r="20681" x14ac:dyDescent="0.2"/>
    <row r="20682" x14ac:dyDescent="0.2"/>
    <row r="20683" x14ac:dyDescent="0.2"/>
    <row r="20684" x14ac:dyDescent="0.2"/>
    <row r="20685" x14ac:dyDescent="0.2"/>
    <row r="20686" x14ac:dyDescent="0.2"/>
    <row r="20687" x14ac:dyDescent="0.2"/>
    <row r="20688" x14ac:dyDescent="0.2"/>
    <row r="20689" x14ac:dyDescent="0.2"/>
    <row r="20690" x14ac:dyDescent="0.2"/>
    <row r="20691" x14ac:dyDescent="0.2"/>
    <row r="20692" x14ac:dyDescent="0.2"/>
    <row r="20693" x14ac:dyDescent="0.2"/>
    <row r="20694" x14ac:dyDescent="0.2"/>
    <row r="20695" x14ac:dyDescent="0.2"/>
    <row r="20696" x14ac:dyDescent="0.2"/>
    <row r="20697" x14ac:dyDescent="0.2"/>
    <row r="20698" x14ac:dyDescent="0.2"/>
    <row r="20699" x14ac:dyDescent="0.2"/>
    <row r="20700" x14ac:dyDescent="0.2"/>
    <row r="20701" x14ac:dyDescent="0.2"/>
    <row r="20702" x14ac:dyDescent="0.2"/>
    <row r="20703" x14ac:dyDescent="0.2"/>
    <row r="20704" x14ac:dyDescent="0.2"/>
    <row r="20705" x14ac:dyDescent="0.2"/>
    <row r="20706" x14ac:dyDescent="0.2"/>
    <row r="20707" x14ac:dyDescent="0.2"/>
    <row r="20708" x14ac:dyDescent="0.2"/>
    <row r="20709" x14ac:dyDescent="0.2"/>
    <row r="20710" x14ac:dyDescent="0.2"/>
    <row r="20711" x14ac:dyDescent="0.2"/>
    <row r="20712" x14ac:dyDescent="0.2"/>
    <row r="20713" x14ac:dyDescent="0.2"/>
    <row r="20714" x14ac:dyDescent="0.2"/>
    <row r="20715" x14ac:dyDescent="0.2"/>
    <row r="20716" x14ac:dyDescent="0.2"/>
    <row r="20717" x14ac:dyDescent="0.2"/>
    <row r="20718" x14ac:dyDescent="0.2"/>
    <row r="20719" x14ac:dyDescent="0.2"/>
    <row r="20720" x14ac:dyDescent="0.2"/>
    <row r="20721" x14ac:dyDescent="0.2"/>
    <row r="20722" x14ac:dyDescent="0.2"/>
    <row r="20723" x14ac:dyDescent="0.2"/>
    <row r="20724" x14ac:dyDescent="0.2"/>
    <row r="20725" x14ac:dyDescent="0.2"/>
    <row r="20726" x14ac:dyDescent="0.2"/>
    <row r="20727" x14ac:dyDescent="0.2"/>
    <row r="20728" x14ac:dyDescent="0.2"/>
    <row r="20729" x14ac:dyDescent="0.2"/>
    <row r="20730" x14ac:dyDescent="0.2"/>
    <row r="20731" x14ac:dyDescent="0.2"/>
    <row r="20732" x14ac:dyDescent="0.2"/>
    <row r="20733" x14ac:dyDescent="0.2"/>
    <row r="20734" x14ac:dyDescent="0.2"/>
    <row r="20735" x14ac:dyDescent="0.2"/>
    <row r="20736" x14ac:dyDescent="0.2"/>
    <row r="20737" x14ac:dyDescent="0.2"/>
    <row r="20738" x14ac:dyDescent="0.2"/>
    <row r="20739" x14ac:dyDescent="0.2"/>
    <row r="20740" x14ac:dyDescent="0.2"/>
    <row r="20741" x14ac:dyDescent="0.2"/>
    <row r="20742" x14ac:dyDescent="0.2"/>
    <row r="20743" x14ac:dyDescent="0.2"/>
    <row r="20744" x14ac:dyDescent="0.2"/>
    <row r="20745" x14ac:dyDescent="0.2"/>
    <row r="20746" x14ac:dyDescent="0.2"/>
    <row r="20747" x14ac:dyDescent="0.2"/>
    <row r="20748" x14ac:dyDescent="0.2"/>
    <row r="20749" x14ac:dyDescent="0.2"/>
    <row r="20750" x14ac:dyDescent="0.2"/>
    <row r="20751" x14ac:dyDescent="0.2"/>
    <row r="20752" x14ac:dyDescent="0.2"/>
    <row r="20753" x14ac:dyDescent="0.2"/>
    <row r="20754" x14ac:dyDescent="0.2"/>
    <row r="20755" x14ac:dyDescent="0.2"/>
    <row r="20756" x14ac:dyDescent="0.2"/>
    <row r="20757" x14ac:dyDescent="0.2"/>
    <row r="20758" x14ac:dyDescent="0.2"/>
    <row r="20759" x14ac:dyDescent="0.2"/>
    <row r="20760" x14ac:dyDescent="0.2"/>
    <row r="20761" x14ac:dyDescent="0.2"/>
    <row r="20762" x14ac:dyDescent="0.2"/>
    <row r="20763" x14ac:dyDescent="0.2"/>
    <row r="20764" x14ac:dyDescent="0.2"/>
    <row r="20765" x14ac:dyDescent="0.2"/>
    <row r="20766" x14ac:dyDescent="0.2"/>
    <row r="20767" x14ac:dyDescent="0.2"/>
    <row r="20768" x14ac:dyDescent="0.2"/>
    <row r="20769" x14ac:dyDescent="0.2"/>
    <row r="20770" x14ac:dyDescent="0.2"/>
    <row r="20771" x14ac:dyDescent="0.2"/>
    <row r="20772" x14ac:dyDescent="0.2"/>
    <row r="20773" x14ac:dyDescent="0.2"/>
    <row r="20774" x14ac:dyDescent="0.2"/>
    <row r="20775" x14ac:dyDescent="0.2"/>
    <row r="20776" x14ac:dyDescent="0.2"/>
    <row r="20777" x14ac:dyDescent="0.2"/>
    <row r="20778" x14ac:dyDescent="0.2"/>
    <row r="20779" x14ac:dyDescent="0.2"/>
    <row r="20780" x14ac:dyDescent="0.2"/>
    <row r="20781" x14ac:dyDescent="0.2"/>
    <row r="20782" x14ac:dyDescent="0.2"/>
    <row r="20783" x14ac:dyDescent="0.2"/>
    <row r="20784" x14ac:dyDescent="0.2"/>
    <row r="20785" x14ac:dyDescent="0.2"/>
    <row r="20786" x14ac:dyDescent="0.2"/>
    <row r="20787" x14ac:dyDescent="0.2"/>
    <row r="20788" x14ac:dyDescent="0.2"/>
    <row r="20789" x14ac:dyDescent="0.2"/>
    <row r="20790" x14ac:dyDescent="0.2"/>
    <row r="20791" x14ac:dyDescent="0.2"/>
    <row r="20792" x14ac:dyDescent="0.2"/>
    <row r="20793" x14ac:dyDescent="0.2"/>
    <row r="20794" x14ac:dyDescent="0.2"/>
    <row r="20795" x14ac:dyDescent="0.2"/>
    <row r="20796" x14ac:dyDescent="0.2"/>
    <row r="20797" x14ac:dyDescent="0.2"/>
    <row r="20798" x14ac:dyDescent="0.2"/>
    <row r="20799" x14ac:dyDescent="0.2"/>
    <row r="20800" x14ac:dyDescent="0.2"/>
    <row r="20801" x14ac:dyDescent="0.2"/>
    <row r="20802" x14ac:dyDescent="0.2"/>
    <row r="20803" x14ac:dyDescent="0.2"/>
    <row r="20804" x14ac:dyDescent="0.2"/>
    <row r="20805" x14ac:dyDescent="0.2"/>
    <row r="20806" x14ac:dyDescent="0.2"/>
    <row r="20807" x14ac:dyDescent="0.2"/>
    <row r="20808" x14ac:dyDescent="0.2"/>
    <row r="20809" x14ac:dyDescent="0.2"/>
    <row r="20810" x14ac:dyDescent="0.2"/>
    <row r="20811" x14ac:dyDescent="0.2"/>
    <row r="20812" x14ac:dyDescent="0.2"/>
    <row r="20813" x14ac:dyDescent="0.2"/>
    <row r="20814" x14ac:dyDescent="0.2"/>
    <row r="20815" x14ac:dyDescent="0.2"/>
    <row r="20816" x14ac:dyDescent="0.2"/>
    <row r="20817" x14ac:dyDescent="0.2"/>
    <row r="20818" x14ac:dyDescent="0.2"/>
    <row r="20819" x14ac:dyDescent="0.2"/>
    <row r="20820" x14ac:dyDescent="0.2"/>
    <row r="20821" x14ac:dyDescent="0.2"/>
    <row r="20822" x14ac:dyDescent="0.2"/>
    <row r="20823" x14ac:dyDescent="0.2"/>
    <row r="20824" x14ac:dyDescent="0.2"/>
    <row r="20825" x14ac:dyDescent="0.2"/>
    <row r="20826" x14ac:dyDescent="0.2"/>
    <row r="20827" x14ac:dyDescent="0.2"/>
    <row r="20828" x14ac:dyDescent="0.2"/>
    <row r="20829" x14ac:dyDescent="0.2"/>
    <row r="20830" x14ac:dyDescent="0.2"/>
    <row r="20831" x14ac:dyDescent="0.2"/>
    <row r="20832" x14ac:dyDescent="0.2"/>
    <row r="20833" x14ac:dyDescent="0.2"/>
    <row r="20834" x14ac:dyDescent="0.2"/>
    <row r="20835" x14ac:dyDescent="0.2"/>
    <row r="20836" x14ac:dyDescent="0.2"/>
    <row r="20837" x14ac:dyDescent="0.2"/>
    <row r="20838" x14ac:dyDescent="0.2"/>
    <row r="20839" x14ac:dyDescent="0.2"/>
    <row r="20840" x14ac:dyDescent="0.2"/>
    <row r="20841" x14ac:dyDescent="0.2"/>
    <row r="20842" x14ac:dyDescent="0.2"/>
    <row r="20843" x14ac:dyDescent="0.2"/>
    <row r="20844" x14ac:dyDescent="0.2"/>
    <row r="20845" x14ac:dyDescent="0.2"/>
    <row r="20846" x14ac:dyDescent="0.2"/>
    <row r="20847" x14ac:dyDescent="0.2"/>
    <row r="20848" x14ac:dyDescent="0.2"/>
    <row r="20849" x14ac:dyDescent="0.2"/>
    <row r="20850" x14ac:dyDescent="0.2"/>
    <row r="20851" x14ac:dyDescent="0.2"/>
    <row r="20852" x14ac:dyDescent="0.2"/>
    <row r="20853" x14ac:dyDescent="0.2"/>
    <row r="20854" x14ac:dyDescent="0.2"/>
    <row r="20855" x14ac:dyDescent="0.2"/>
    <row r="20856" x14ac:dyDescent="0.2"/>
    <row r="20857" x14ac:dyDescent="0.2"/>
    <row r="20858" x14ac:dyDescent="0.2"/>
    <row r="20859" x14ac:dyDescent="0.2"/>
    <row r="20860" x14ac:dyDescent="0.2"/>
    <row r="20861" x14ac:dyDescent="0.2"/>
    <row r="20862" x14ac:dyDescent="0.2"/>
    <row r="20863" x14ac:dyDescent="0.2"/>
    <row r="20864" x14ac:dyDescent="0.2"/>
    <row r="20865" x14ac:dyDescent="0.2"/>
    <row r="20866" x14ac:dyDescent="0.2"/>
    <row r="20867" x14ac:dyDescent="0.2"/>
    <row r="20868" x14ac:dyDescent="0.2"/>
    <row r="20869" x14ac:dyDescent="0.2"/>
    <row r="20870" x14ac:dyDescent="0.2"/>
    <row r="20871" x14ac:dyDescent="0.2"/>
    <row r="20872" x14ac:dyDescent="0.2"/>
    <row r="20873" x14ac:dyDescent="0.2"/>
    <row r="20874" x14ac:dyDescent="0.2"/>
    <row r="20875" x14ac:dyDescent="0.2"/>
    <row r="20876" x14ac:dyDescent="0.2"/>
    <row r="20877" x14ac:dyDescent="0.2"/>
    <row r="20878" x14ac:dyDescent="0.2"/>
    <row r="20879" x14ac:dyDescent="0.2"/>
    <row r="20880" x14ac:dyDescent="0.2"/>
    <row r="20881" x14ac:dyDescent="0.2"/>
    <row r="20882" x14ac:dyDescent="0.2"/>
    <row r="20883" x14ac:dyDescent="0.2"/>
    <row r="20884" x14ac:dyDescent="0.2"/>
    <row r="20885" x14ac:dyDescent="0.2"/>
    <row r="20886" x14ac:dyDescent="0.2"/>
    <row r="20887" x14ac:dyDescent="0.2"/>
    <row r="20888" x14ac:dyDescent="0.2"/>
    <row r="20889" x14ac:dyDescent="0.2"/>
    <row r="20890" x14ac:dyDescent="0.2"/>
    <row r="20891" x14ac:dyDescent="0.2"/>
    <row r="20892" x14ac:dyDescent="0.2"/>
    <row r="20893" x14ac:dyDescent="0.2"/>
    <row r="20894" x14ac:dyDescent="0.2"/>
    <row r="20895" x14ac:dyDescent="0.2"/>
    <row r="20896" x14ac:dyDescent="0.2"/>
    <row r="20897" x14ac:dyDescent="0.2"/>
    <row r="20898" x14ac:dyDescent="0.2"/>
    <row r="20899" x14ac:dyDescent="0.2"/>
    <row r="20900" x14ac:dyDescent="0.2"/>
    <row r="20901" x14ac:dyDescent="0.2"/>
    <row r="20902" x14ac:dyDescent="0.2"/>
    <row r="20903" x14ac:dyDescent="0.2"/>
    <row r="20904" x14ac:dyDescent="0.2"/>
    <row r="20905" x14ac:dyDescent="0.2"/>
    <row r="20906" x14ac:dyDescent="0.2"/>
    <row r="20907" x14ac:dyDescent="0.2"/>
    <row r="20908" x14ac:dyDescent="0.2"/>
    <row r="20909" x14ac:dyDescent="0.2"/>
    <row r="20910" x14ac:dyDescent="0.2"/>
    <row r="20911" x14ac:dyDescent="0.2"/>
    <row r="20912" x14ac:dyDescent="0.2"/>
    <row r="20913" x14ac:dyDescent="0.2"/>
    <row r="20914" x14ac:dyDescent="0.2"/>
    <row r="20915" x14ac:dyDescent="0.2"/>
    <row r="20916" x14ac:dyDescent="0.2"/>
    <row r="20917" x14ac:dyDescent="0.2"/>
    <row r="20918" x14ac:dyDescent="0.2"/>
    <row r="20919" x14ac:dyDescent="0.2"/>
    <row r="20920" x14ac:dyDescent="0.2"/>
    <row r="20921" x14ac:dyDescent="0.2"/>
    <row r="20922" x14ac:dyDescent="0.2"/>
    <row r="20923" x14ac:dyDescent="0.2"/>
    <row r="20924" x14ac:dyDescent="0.2"/>
    <row r="20925" x14ac:dyDescent="0.2"/>
    <row r="20926" x14ac:dyDescent="0.2"/>
    <row r="20927" x14ac:dyDescent="0.2"/>
    <row r="20928" x14ac:dyDescent="0.2"/>
    <row r="20929" x14ac:dyDescent="0.2"/>
    <row r="20930" x14ac:dyDescent="0.2"/>
    <row r="20931" x14ac:dyDescent="0.2"/>
    <row r="20932" x14ac:dyDescent="0.2"/>
    <row r="20933" x14ac:dyDescent="0.2"/>
    <row r="20934" x14ac:dyDescent="0.2"/>
    <row r="20935" x14ac:dyDescent="0.2"/>
    <row r="20936" x14ac:dyDescent="0.2"/>
    <row r="20937" x14ac:dyDescent="0.2"/>
    <row r="20938" x14ac:dyDescent="0.2"/>
    <row r="20939" x14ac:dyDescent="0.2"/>
    <row r="20940" x14ac:dyDescent="0.2"/>
    <row r="20941" x14ac:dyDescent="0.2"/>
    <row r="20942" x14ac:dyDescent="0.2"/>
    <row r="20943" x14ac:dyDescent="0.2"/>
    <row r="20944" x14ac:dyDescent="0.2"/>
    <row r="20945" x14ac:dyDescent="0.2"/>
    <row r="20946" x14ac:dyDescent="0.2"/>
    <row r="20947" x14ac:dyDescent="0.2"/>
    <row r="20948" x14ac:dyDescent="0.2"/>
    <row r="20949" x14ac:dyDescent="0.2"/>
    <row r="20950" x14ac:dyDescent="0.2"/>
    <row r="20951" x14ac:dyDescent="0.2"/>
    <row r="20952" x14ac:dyDescent="0.2"/>
    <row r="20953" x14ac:dyDescent="0.2"/>
    <row r="20954" x14ac:dyDescent="0.2"/>
    <row r="20955" x14ac:dyDescent="0.2"/>
    <row r="20956" x14ac:dyDescent="0.2"/>
    <row r="20957" x14ac:dyDescent="0.2"/>
    <row r="20958" x14ac:dyDescent="0.2"/>
    <row r="20959" x14ac:dyDescent="0.2"/>
    <row r="20960" x14ac:dyDescent="0.2"/>
    <row r="20961" x14ac:dyDescent="0.2"/>
    <row r="20962" x14ac:dyDescent="0.2"/>
    <row r="20963" x14ac:dyDescent="0.2"/>
    <row r="20964" x14ac:dyDescent="0.2"/>
    <row r="20965" x14ac:dyDescent="0.2"/>
    <row r="20966" x14ac:dyDescent="0.2"/>
    <row r="20967" x14ac:dyDescent="0.2"/>
    <row r="20968" x14ac:dyDescent="0.2"/>
    <row r="20969" x14ac:dyDescent="0.2"/>
    <row r="20970" x14ac:dyDescent="0.2"/>
    <row r="20971" x14ac:dyDescent="0.2"/>
    <row r="20972" x14ac:dyDescent="0.2"/>
    <row r="20973" x14ac:dyDescent="0.2"/>
    <row r="20974" x14ac:dyDescent="0.2"/>
    <row r="20975" x14ac:dyDescent="0.2"/>
    <row r="20976" x14ac:dyDescent="0.2"/>
    <row r="20977" x14ac:dyDescent="0.2"/>
    <row r="20978" x14ac:dyDescent="0.2"/>
    <row r="20979" x14ac:dyDescent="0.2"/>
    <row r="20980" x14ac:dyDescent="0.2"/>
    <row r="20981" x14ac:dyDescent="0.2"/>
    <row r="20982" x14ac:dyDescent="0.2"/>
    <row r="20983" x14ac:dyDescent="0.2"/>
    <row r="20984" x14ac:dyDescent="0.2"/>
    <row r="20985" x14ac:dyDescent="0.2"/>
    <row r="20986" x14ac:dyDescent="0.2"/>
    <row r="20987" x14ac:dyDescent="0.2"/>
    <row r="20988" x14ac:dyDescent="0.2"/>
    <row r="20989" x14ac:dyDescent="0.2"/>
    <row r="20990" x14ac:dyDescent="0.2"/>
    <row r="20991" x14ac:dyDescent="0.2"/>
    <row r="20992" x14ac:dyDescent="0.2"/>
    <row r="20993" x14ac:dyDescent="0.2"/>
    <row r="20994" x14ac:dyDescent="0.2"/>
    <row r="20995" x14ac:dyDescent="0.2"/>
    <row r="20996" x14ac:dyDescent="0.2"/>
    <row r="20997" x14ac:dyDescent="0.2"/>
    <row r="20998" x14ac:dyDescent="0.2"/>
    <row r="20999" x14ac:dyDescent="0.2"/>
    <row r="21000" x14ac:dyDescent="0.2"/>
    <row r="21001" x14ac:dyDescent="0.2"/>
    <row r="21002" x14ac:dyDescent="0.2"/>
    <row r="21003" x14ac:dyDescent="0.2"/>
    <row r="21004" x14ac:dyDescent="0.2"/>
    <row r="21005" x14ac:dyDescent="0.2"/>
    <row r="21006" x14ac:dyDescent="0.2"/>
    <row r="21007" x14ac:dyDescent="0.2"/>
    <row r="21008" x14ac:dyDescent="0.2"/>
    <row r="21009" x14ac:dyDescent="0.2"/>
    <row r="21010" x14ac:dyDescent="0.2"/>
    <row r="21011" x14ac:dyDescent="0.2"/>
    <row r="21012" x14ac:dyDescent="0.2"/>
    <row r="21013" x14ac:dyDescent="0.2"/>
    <row r="21014" x14ac:dyDescent="0.2"/>
    <row r="21015" x14ac:dyDescent="0.2"/>
    <row r="21016" x14ac:dyDescent="0.2"/>
    <row r="21017" x14ac:dyDescent="0.2"/>
    <row r="21018" x14ac:dyDescent="0.2"/>
    <row r="21019" x14ac:dyDescent="0.2"/>
    <row r="21020" x14ac:dyDescent="0.2"/>
    <row r="21021" x14ac:dyDescent="0.2"/>
    <row r="21022" x14ac:dyDescent="0.2"/>
    <row r="21023" x14ac:dyDescent="0.2"/>
    <row r="21024" x14ac:dyDescent="0.2"/>
    <row r="21025" x14ac:dyDescent="0.2"/>
    <row r="21026" x14ac:dyDescent="0.2"/>
    <row r="21027" x14ac:dyDescent="0.2"/>
    <row r="21028" x14ac:dyDescent="0.2"/>
    <row r="21029" x14ac:dyDescent="0.2"/>
    <row r="21030" x14ac:dyDescent="0.2"/>
    <row r="21031" x14ac:dyDescent="0.2"/>
    <row r="21032" x14ac:dyDescent="0.2"/>
    <row r="21033" x14ac:dyDescent="0.2"/>
    <row r="21034" x14ac:dyDescent="0.2"/>
    <row r="21035" x14ac:dyDescent="0.2"/>
    <row r="21036" x14ac:dyDescent="0.2"/>
    <row r="21037" x14ac:dyDescent="0.2"/>
    <row r="21038" x14ac:dyDescent="0.2"/>
    <row r="21039" x14ac:dyDescent="0.2"/>
    <row r="21040" x14ac:dyDescent="0.2"/>
    <row r="21041" x14ac:dyDescent="0.2"/>
    <row r="21042" x14ac:dyDescent="0.2"/>
    <row r="21043" x14ac:dyDescent="0.2"/>
    <row r="21044" x14ac:dyDescent="0.2"/>
    <row r="21045" x14ac:dyDescent="0.2"/>
    <row r="21046" x14ac:dyDescent="0.2"/>
    <row r="21047" x14ac:dyDescent="0.2"/>
    <row r="21048" x14ac:dyDescent="0.2"/>
    <row r="21049" x14ac:dyDescent="0.2"/>
    <row r="21050" x14ac:dyDescent="0.2"/>
    <row r="21051" x14ac:dyDescent="0.2"/>
    <row r="21052" x14ac:dyDescent="0.2"/>
    <row r="21053" x14ac:dyDescent="0.2"/>
    <row r="21054" x14ac:dyDescent="0.2"/>
    <row r="21055" x14ac:dyDescent="0.2"/>
    <row r="21056" x14ac:dyDescent="0.2"/>
    <row r="21057" x14ac:dyDescent="0.2"/>
    <row r="21058" x14ac:dyDescent="0.2"/>
    <row r="21059" x14ac:dyDescent="0.2"/>
    <row r="21060" x14ac:dyDescent="0.2"/>
    <row r="21061" x14ac:dyDescent="0.2"/>
    <row r="21062" x14ac:dyDescent="0.2"/>
    <row r="21063" x14ac:dyDescent="0.2"/>
    <row r="21064" x14ac:dyDescent="0.2"/>
    <row r="21065" x14ac:dyDescent="0.2"/>
    <row r="21066" x14ac:dyDescent="0.2"/>
    <row r="21067" x14ac:dyDescent="0.2"/>
    <row r="21068" x14ac:dyDescent="0.2"/>
    <row r="21069" x14ac:dyDescent="0.2"/>
    <row r="21070" x14ac:dyDescent="0.2"/>
    <row r="21071" x14ac:dyDescent="0.2"/>
    <row r="21072" x14ac:dyDescent="0.2"/>
    <row r="21073" x14ac:dyDescent="0.2"/>
    <row r="21074" x14ac:dyDescent="0.2"/>
    <row r="21075" x14ac:dyDescent="0.2"/>
    <row r="21076" x14ac:dyDescent="0.2"/>
    <row r="21077" x14ac:dyDescent="0.2"/>
    <row r="21078" x14ac:dyDescent="0.2"/>
    <row r="21079" x14ac:dyDescent="0.2"/>
    <row r="21080" x14ac:dyDescent="0.2"/>
    <row r="21081" x14ac:dyDescent="0.2"/>
    <row r="21082" x14ac:dyDescent="0.2"/>
    <row r="21083" x14ac:dyDescent="0.2"/>
    <row r="21084" x14ac:dyDescent="0.2"/>
    <row r="21085" x14ac:dyDescent="0.2"/>
    <row r="21086" x14ac:dyDescent="0.2"/>
    <row r="21087" x14ac:dyDescent="0.2"/>
    <row r="21088" x14ac:dyDescent="0.2"/>
    <row r="21089" x14ac:dyDescent="0.2"/>
    <row r="21090" x14ac:dyDescent="0.2"/>
    <row r="21091" x14ac:dyDescent="0.2"/>
    <row r="21092" x14ac:dyDescent="0.2"/>
    <row r="21093" x14ac:dyDescent="0.2"/>
    <row r="21094" x14ac:dyDescent="0.2"/>
    <row r="21095" x14ac:dyDescent="0.2"/>
    <row r="21096" x14ac:dyDescent="0.2"/>
    <row r="21097" x14ac:dyDescent="0.2"/>
    <row r="21098" x14ac:dyDescent="0.2"/>
    <row r="21099" x14ac:dyDescent="0.2"/>
    <row r="21100" x14ac:dyDescent="0.2"/>
    <row r="21101" x14ac:dyDescent="0.2"/>
    <row r="21102" x14ac:dyDescent="0.2"/>
    <row r="21103" x14ac:dyDescent="0.2"/>
    <row r="21104" x14ac:dyDescent="0.2"/>
    <row r="21105" x14ac:dyDescent="0.2"/>
    <row r="21106" x14ac:dyDescent="0.2"/>
    <row r="21107" x14ac:dyDescent="0.2"/>
    <row r="21108" x14ac:dyDescent="0.2"/>
    <row r="21109" x14ac:dyDescent="0.2"/>
    <row r="21110" x14ac:dyDescent="0.2"/>
    <row r="21111" x14ac:dyDescent="0.2"/>
    <row r="21112" x14ac:dyDescent="0.2"/>
    <row r="21113" x14ac:dyDescent="0.2"/>
    <row r="21114" x14ac:dyDescent="0.2"/>
    <row r="21115" x14ac:dyDescent="0.2"/>
    <row r="21116" x14ac:dyDescent="0.2"/>
    <row r="21117" x14ac:dyDescent="0.2"/>
    <row r="21118" x14ac:dyDescent="0.2"/>
    <row r="21119" x14ac:dyDescent="0.2"/>
    <row r="21120" x14ac:dyDescent="0.2"/>
    <row r="21121" x14ac:dyDescent="0.2"/>
    <row r="21122" x14ac:dyDescent="0.2"/>
    <row r="21123" x14ac:dyDescent="0.2"/>
    <row r="21124" x14ac:dyDescent="0.2"/>
    <row r="21125" x14ac:dyDescent="0.2"/>
    <row r="21126" x14ac:dyDescent="0.2"/>
    <row r="21127" x14ac:dyDescent="0.2"/>
    <row r="21128" x14ac:dyDescent="0.2"/>
    <row r="21129" x14ac:dyDescent="0.2"/>
    <row r="21130" x14ac:dyDescent="0.2"/>
    <row r="21131" x14ac:dyDescent="0.2"/>
    <row r="21132" x14ac:dyDescent="0.2"/>
    <row r="21133" x14ac:dyDescent="0.2"/>
    <row r="21134" x14ac:dyDescent="0.2"/>
    <row r="21135" x14ac:dyDescent="0.2"/>
    <row r="21136" x14ac:dyDescent="0.2"/>
    <row r="21137" x14ac:dyDescent="0.2"/>
    <row r="21138" x14ac:dyDescent="0.2"/>
    <row r="21139" x14ac:dyDescent="0.2"/>
    <row r="21140" x14ac:dyDescent="0.2"/>
    <row r="21141" x14ac:dyDescent="0.2"/>
    <row r="21142" x14ac:dyDescent="0.2"/>
    <row r="21143" x14ac:dyDescent="0.2"/>
    <row r="21144" x14ac:dyDescent="0.2"/>
    <row r="21145" x14ac:dyDescent="0.2"/>
    <row r="21146" x14ac:dyDescent="0.2"/>
    <row r="21147" x14ac:dyDescent="0.2"/>
    <row r="21148" x14ac:dyDescent="0.2"/>
    <row r="21149" x14ac:dyDescent="0.2"/>
    <row r="21150" x14ac:dyDescent="0.2"/>
    <row r="21151" x14ac:dyDescent="0.2"/>
    <row r="21152" x14ac:dyDescent="0.2"/>
    <row r="21153" x14ac:dyDescent="0.2"/>
    <row r="21154" x14ac:dyDescent="0.2"/>
    <row r="21155" x14ac:dyDescent="0.2"/>
    <row r="21156" x14ac:dyDescent="0.2"/>
    <row r="21157" x14ac:dyDescent="0.2"/>
    <row r="21158" x14ac:dyDescent="0.2"/>
    <row r="21159" x14ac:dyDescent="0.2"/>
    <row r="21160" x14ac:dyDescent="0.2"/>
    <row r="21161" x14ac:dyDescent="0.2"/>
    <row r="21162" x14ac:dyDescent="0.2"/>
    <row r="21163" x14ac:dyDescent="0.2"/>
    <row r="21164" x14ac:dyDescent="0.2"/>
    <row r="21165" x14ac:dyDescent="0.2"/>
    <row r="21166" x14ac:dyDescent="0.2"/>
    <row r="21167" x14ac:dyDescent="0.2"/>
    <row r="21168" x14ac:dyDescent="0.2"/>
    <row r="21169" x14ac:dyDescent="0.2"/>
    <row r="21170" x14ac:dyDescent="0.2"/>
    <row r="21171" x14ac:dyDescent="0.2"/>
    <row r="21172" x14ac:dyDescent="0.2"/>
    <row r="21173" x14ac:dyDescent="0.2"/>
    <row r="21174" x14ac:dyDescent="0.2"/>
    <row r="21175" x14ac:dyDescent="0.2"/>
    <row r="21176" x14ac:dyDescent="0.2"/>
    <row r="21177" x14ac:dyDescent="0.2"/>
    <row r="21178" x14ac:dyDescent="0.2"/>
    <row r="21179" x14ac:dyDescent="0.2"/>
    <row r="21180" x14ac:dyDescent="0.2"/>
    <row r="21181" x14ac:dyDescent="0.2"/>
    <row r="21182" x14ac:dyDescent="0.2"/>
    <row r="21183" x14ac:dyDescent="0.2"/>
    <row r="21184" x14ac:dyDescent="0.2"/>
    <row r="21185" x14ac:dyDescent="0.2"/>
    <row r="21186" x14ac:dyDescent="0.2"/>
    <row r="21187" x14ac:dyDescent="0.2"/>
    <row r="21188" x14ac:dyDescent="0.2"/>
    <row r="21189" x14ac:dyDescent="0.2"/>
    <row r="21190" x14ac:dyDescent="0.2"/>
    <row r="21191" x14ac:dyDescent="0.2"/>
    <row r="21192" x14ac:dyDescent="0.2"/>
    <row r="21193" x14ac:dyDescent="0.2"/>
    <row r="21194" x14ac:dyDescent="0.2"/>
    <row r="21195" x14ac:dyDescent="0.2"/>
    <row r="21196" x14ac:dyDescent="0.2"/>
    <row r="21197" x14ac:dyDescent="0.2"/>
    <row r="21198" x14ac:dyDescent="0.2"/>
    <row r="21199" x14ac:dyDescent="0.2"/>
    <row r="21200" x14ac:dyDescent="0.2"/>
    <row r="21201" x14ac:dyDescent="0.2"/>
    <row r="21202" x14ac:dyDescent="0.2"/>
    <row r="21203" x14ac:dyDescent="0.2"/>
    <row r="21204" x14ac:dyDescent="0.2"/>
    <row r="21205" x14ac:dyDescent="0.2"/>
    <row r="21206" x14ac:dyDescent="0.2"/>
    <row r="21207" x14ac:dyDescent="0.2"/>
    <row r="21208" x14ac:dyDescent="0.2"/>
    <row r="21209" x14ac:dyDescent="0.2"/>
    <row r="21210" x14ac:dyDescent="0.2"/>
    <row r="21211" x14ac:dyDescent="0.2"/>
    <row r="21212" x14ac:dyDescent="0.2"/>
    <row r="21213" x14ac:dyDescent="0.2"/>
    <row r="21214" x14ac:dyDescent="0.2"/>
    <row r="21215" x14ac:dyDescent="0.2"/>
    <row r="21216" x14ac:dyDescent="0.2"/>
    <row r="21217" x14ac:dyDescent="0.2"/>
    <row r="21218" x14ac:dyDescent="0.2"/>
    <row r="21219" x14ac:dyDescent="0.2"/>
    <row r="21220" x14ac:dyDescent="0.2"/>
    <row r="21221" x14ac:dyDescent="0.2"/>
    <row r="21222" x14ac:dyDescent="0.2"/>
    <row r="21223" x14ac:dyDescent="0.2"/>
    <row r="21224" x14ac:dyDescent="0.2"/>
    <row r="21225" x14ac:dyDescent="0.2"/>
    <row r="21226" x14ac:dyDescent="0.2"/>
    <row r="21227" x14ac:dyDescent="0.2"/>
    <row r="21228" x14ac:dyDescent="0.2"/>
    <row r="21229" x14ac:dyDescent="0.2"/>
    <row r="21230" x14ac:dyDescent="0.2"/>
    <row r="21231" x14ac:dyDescent="0.2"/>
    <row r="21232" x14ac:dyDescent="0.2"/>
    <row r="21233" x14ac:dyDescent="0.2"/>
    <row r="21234" x14ac:dyDescent="0.2"/>
    <row r="21235" x14ac:dyDescent="0.2"/>
    <row r="21236" x14ac:dyDescent="0.2"/>
    <row r="21237" x14ac:dyDescent="0.2"/>
    <row r="21238" x14ac:dyDescent="0.2"/>
    <row r="21239" x14ac:dyDescent="0.2"/>
    <row r="21240" x14ac:dyDescent="0.2"/>
    <row r="21241" x14ac:dyDescent="0.2"/>
    <row r="21242" x14ac:dyDescent="0.2"/>
    <row r="21243" x14ac:dyDescent="0.2"/>
    <row r="21244" x14ac:dyDescent="0.2"/>
    <row r="21245" x14ac:dyDescent="0.2"/>
    <row r="21246" x14ac:dyDescent="0.2"/>
    <row r="21247" x14ac:dyDescent="0.2"/>
    <row r="21248" x14ac:dyDescent="0.2"/>
    <row r="21249" x14ac:dyDescent="0.2"/>
    <row r="21250" x14ac:dyDescent="0.2"/>
    <row r="21251" x14ac:dyDescent="0.2"/>
    <row r="21252" x14ac:dyDescent="0.2"/>
    <row r="21253" x14ac:dyDescent="0.2"/>
    <row r="21254" x14ac:dyDescent="0.2"/>
    <row r="21255" x14ac:dyDescent="0.2"/>
    <row r="21256" x14ac:dyDescent="0.2"/>
    <row r="21257" x14ac:dyDescent="0.2"/>
    <row r="21258" x14ac:dyDescent="0.2"/>
    <row r="21259" x14ac:dyDescent="0.2"/>
    <row r="21260" x14ac:dyDescent="0.2"/>
    <row r="21261" x14ac:dyDescent="0.2"/>
    <row r="21262" x14ac:dyDescent="0.2"/>
    <row r="21263" x14ac:dyDescent="0.2"/>
    <row r="21264" x14ac:dyDescent="0.2"/>
    <row r="21265" x14ac:dyDescent="0.2"/>
    <row r="21266" x14ac:dyDescent="0.2"/>
    <row r="21267" x14ac:dyDescent="0.2"/>
    <row r="21268" x14ac:dyDescent="0.2"/>
    <row r="21269" x14ac:dyDescent="0.2"/>
    <row r="21270" x14ac:dyDescent="0.2"/>
    <row r="21271" x14ac:dyDescent="0.2"/>
    <row r="21272" x14ac:dyDescent="0.2"/>
    <row r="21273" x14ac:dyDescent="0.2"/>
    <row r="21274" x14ac:dyDescent="0.2"/>
    <row r="21275" x14ac:dyDescent="0.2"/>
    <row r="21276" x14ac:dyDescent="0.2"/>
    <row r="21277" x14ac:dyDescent="0.2"/>
    <row r="21278" x14ac:dyDescent="0.2"/>
    <row r="21279" x14ac:dyDescent="0.2"/>
    <row r="21280" x14ac:dyDescent="0.2"/>
    <row r="21281" x14ac:dyDescent="0.2"/>
    <row r="21282" x14ac:dyDescent="0.2"/>
    <row r="21283" x14ac:dyDescent="0.2"/>
    <row r="21284" x14ac:dyDescent="0.2"/>
    <row r="21285" x14ac:dyDescent="0.2"/>
    <row r="21286" x14ac:dyDescent="0.2"/>
    <row r="21287" x14ac:dyDescent="0.2"/>
    <row r="21288" x14ac:dyDescent="0.2"/>
    <row r="21289" x14ac:dyDescent="0.2"/>
    <row r="21290" x14ac:dyDescent="0.2"/>
    <row r="21291" x14ac:dyDescent="0.2"/>
    <row r="21292" x14ac:dyDescent="0.2"/>
    <row r="21293" x14ac:dyDescent="0.2"/>
    <row r="21294" x14ac:dyDescent="0.2"/>
    <row r="21295" x14ac:dyDescent="0.2"/>
    <row r="21296" x14ac:dyDescent="0.2"/>
    <row r="21297" x14ac:dyDescent="0.2"/>
    <row r="21298" x14ac:dyDescent="0.2"/>
    <row r="21299" x14ac:dyDescent="0.2"/>
    <row r="21300" x14ac:dyDescent="0.2"/>
    <row r="21301" x14ac:dyDescent="0.2"/>
    <row r="21302" x14ac:dyDescent="0.2"/>
    <row r="21303" x14ac:dyDescent="0.2"/>
    <row r="21304" x14ac:dyDescent="0.2"/>
    <row r="21305" x14ac:dyDescent="0.2"/>
    <row r="21306" x14ac:dyDescent="0.2"/>
    <row r="21307" x14ac:dyDescent="0.2"/>
    <row r="21308" x14ac:dyDescent="0.2"/>
    <row r="21309" x14ac:dyDescent="0.2"/>
    <row r="21310" x14ac:dyDescent="0.2"/>
    <row r="21311" x14ac:dyDescent="0.2"/>
    <row r="21312" x14ac:dyDescent="0.2"/>
    <row r="21313" x14ac:dyDescent="0.2"/>
    <row r="21314" x14ac:dyDescent="0.2"/>
    <row r="21315" x14ac:dyDescent="0.2"/>
    <row r="21316" x14ac:dyDescent="0.2"/>
    <row r="21317" x14ac:dyDescent="0.2"/>
    <row r="21318" x14ac:dyDescent="0.2"/>
    <row r="21319" x14ac:dyDescent="0.2"/>
    <row r="21320" x14ac:dyDescent="0.2"/>
    <row r="21321" x14ac:dyDescent="0.2"/>
    <row r="21322" x14ac:dyDescent="0.2"/>
    <row r="21323" x14ac:dyDescent="0.2"/>
    <row r="21324" x14ac:dyDescent="0.2"/>
    <row r="21325" x14ac:dyDescent="0.2"/>
    <row r="21326" x14ac:dyDescent="0.2"/>
    <row r="21327" x14ac:dyDescent="0.2"/>
    <row r="21328" x14ac:dyDescent="0.2"/>
    <row r="21329" x14ac:dyDescent="0.2"/>
    <row r="21330" x14ac:dyDescent="0.2"/>
    <row r="21331" x14ac:dyDescent="0.2"/>
    <row r="21332" x14ac:dyDescent="0.2"/>
    <row r="21333" x14ac:dyDescent="0.2"/>
    <row r="21334" x14ac:dyDescent="0.2"/>
    <row r="21335" x14ac:dyDescent="0.2"/>
    <row r="21336" x14ac:dyDescent="0.2"/>
    <row r="21337" x14ac:dyDescent="0.2"/>
    <row r="21338" x14ac:dyDescent="0.2"/>
    <row r="21339" x14ac:dyDescent="0.2"/>
    <row r="21340" x14ac:dyDescent="0.2"/>
    <row r="21341" x14ac:dyDescent="0.2"/>
    <row r="21342" x14ac:dyDescent="0.2"/>
    <row r="21343" x14ac:dyDescent="0.2"/>
    <row r="21344" x14ac:dyDescent="0.2"/>
    <row r="21345" x14ac:dyDescent="0.2"/>
    <row r="21346" x14ac:dyDescent="0.2"/>
    <row r="21347" x14ac:dyDescent="0.2"/>
    <row r="21348" x14ac:dyDescent="0.2"/>
    <row r="21349" x14ac:dyDescent="0.2"/>
    <row r="21350" x14ac:dyDescent="0.2"/>
    <row r="21351" x14ac:dyDescent="0.2"/>
    <row r="21352" x14ac:dyDescent="0.2"/>
    <row r="21353" x14ac:dyDescent="0.2"/>
    <row r="21354" x14ac:dyDescent="0.2"/>
    <row r="21355" x14ac:dyDescent="0.2"/>
    <row r="21356" x14ac:dyDescent="0.2"/>
    <row r="21357" x14ac:dyDescent="0.2"/>
    <row r="21358" x14ac:dyDescent="0.2"/>
    <row r="21359" x14ac:dyDescent="0.2"/>
    <row r="21360" x14ac:dyDescent="0.2"/>
    <row r="21361" x14ac:dyDescent="0.2"/>
    <row r="21362" x14ac:dyDescent="0.2"/>
    <row r="21363" x14ac:dyDescent="0.2"/>
    <row r="21364" x14ac:dyDescent="0.2"/>
    <row r="21365" x14ac:dyDescent="0.2"/>
    <row r="21366" x14ac:dyDescent="0.2"/>
    <row r="21367" x14ac:dyDescent="0.2"/>
    <row r="21368" x14ac:dyDescent="0.2"/>
    <row r="21369" x14ac:dyDescent="0.2"/>
    <row r="21370" x14ac:dyDescent="0.2"/>
    <row r="21371" x14ac:dyDescent="0.2"/>
    <row r="21372" x14ac:dyDescent="0.2"/>
    <row r="21373" x14ac:dyDescent="0.2"/>
    <row r="21374" x14ac:dyDescent="0.2"/>
    <row r="21375" x14ac:dyDescent="0.2"/>
    <row r="21376" x14ac:dyDescent="0.2"/>
    <row r="21377" x14ac:dyDescent="0.2"/>
    <row r="21378" x14ac:dyDescent="0.2"/>
    <row r="21379" x14ac:dyDescent="0.2"/>
    <row r="21380" x14ac:dyDescent="0.2"/>
    <row r="21381" x14ac:dyDescent="0.2"/>
    <row r="21382" x14ac:dyDescent="0.2"/>
    <row r="21383" x14ac:dyDescent="0.2"/>
    <row r="21384" x14ac:dyDescent="0.2"/>
    <row r="21385" x14ac:dyDescent="0.2"/>
    <row r="21386" x14ac:dyDescent="0.2"/>
    <row r="21387" x14ac:dyDescent="0.2"/>
    <row r="21388" x14ac:dyDescent="0.2"/>
    <row r="21389" x14ac:dyDescent="0.2"/>
    <row r="21390" x14ac:dyDescent="0.2"/>
    <row r="21391" x14ac:dyDescent="0.2"/>
    <row r="21392" x14ac:dyDescent="0.2"/>
    <row r="21393" x14ac:dyDescent="0.2"/>
    <row r="21394" x14ac:dyDescent="0.2"/>
    <row r="21395" x14ac:dyDescent="0.2"/>
    <row r="21396" x14ac:dyDescent="0.2"/>
    <row r="21397" x14ac:dyDescent="0.2"/>
    <row r="21398" x14ac:dyDescent="0.2"/>
    <row r="21399" x14ac:dyDescent="0.2"/>
    <row r="21400" x14ac:dyDescent="0.2"/>
    <row r="21401" x14ac:dyDescent="0.2"/>
    <row r="21402" x14ac:dyDescent="0.2"/>
    <row r="21403" x14ac:dyDescent="0.2"/>
    <row r="21404" x14ac:dyDescent="0.2"/>
    <row r="21405" x14ac:dyDescent="0.2"/>
    <row r="21406" x14ac:dyDescent="0.2"/>
    <row r="21407" x14ac:dyDescent="0.2"/>
    <row r="21408" x14ac:dyDescent="0.2"/>
    <row r="21409" x14ac:dyDescent="0.2"/>
    <row r="21410" x14ac:dyDescent="0.2"/>
    <row r="21411" x14ac:dyDescent="0.2"/>
    <row r="21412" x14ac:dyDescent="0.2"/>
    <row r="21413" x14ac:dyDescent="0.2"/>
    <row r="21414" x14ac:dyDescent="0.2"/>
    <row r="21415" x14ac:dyDescent="0.2"/>
    <row r="21416" x14ac:dyDescent="0.2"/>
    <row r="21417" x14ac:dyDescent="0.2"/>
    <row r="21418" x14ac:dyDescent="0.2"/>
    <row r="21419" x14ac:dyDescent="0.2"/>
    <row r="21420" x14ac:dyDescent="0.2"/>
    <row r="21421" x14ac:dyDescent="0.2"/>
    <row r="21422" x14ac:dyDescent="0.2"/>
    <row r="21423" x14ac:dyDescent="0.2"/>
    <row r="21424" x14ac:dyDescent="0.2"/>
    <row r="21425" x14ac:dyDescent="0.2"/>
    <row r="21426" x14ac:dyDescent="0.2"/>
    <row r="21427" x14ac:dyDescent="0.2"/>
    <row r="21428" x14ac:dyDescent="0.2"/>
    <row r="21429" x14ac:dyDescent="0.2"/>
    <row r="21430" x14ac:dyDescent="0.2"/>
    <row r="21431" x14ac:dyDescent="0.2"/>
    <row r="21432" x14ac:dyDescent="0.2"/>
    <row r="21433" x14ac:dyDescent="0.2"/>
    <row r="21434" x14ac:dyDescent="0.2"/>
    <row r="21435" x14ac:dyDescent="0.2"/>
    <row r="21436" x14ac:dyDescent="0.2"/>
    <row r="21437" x14ac:dyDescent="0.2"/>
    <row r="21438" x14ac:dyDescent="0.2"/>
    <row r="21439" x14ac:dyDescent="0.2"/>
    <row r="21440" x14ac:dyDescent="0.2"/>
    <row r="21441" x14ac:dyDescent="0.2"/>
    <row r="21442" x14ac:dyDescent="0.2"/>
    <row r="21443" x14ac:dyDescent="0.2"/>
    <row r="21444" x14ac:dyDescent="0.2"/>
    <row r="21445" x14ac:dyDescent="0.2"/>
    <row r="21446" x14ac:dyDescent="0.2"/>
    <row r="21447" x14ac:dyDescent="0.2"/>
    <row r="21448" x14ac:dyDescent="0.2"/>
    <row r="21449" x14ac:dyDescent="0.2"/>
    <row r="21450" x14ac:dyDescent="0.2"/>
    <row r="21451" x14ac:dyDescent="0.2"/>
    <row r="21452" x14ac:dyDescent="0.2"/>
    <row r="21453" x14ac:dyDescent="0.2"/>
    <row r="21454" x14ac:dyDescent="0.2"/>
    <row r="21455" x14ac:dyDescent="0.2"/>
    <row r="21456" x14ac:dyDescent="0.2"/>
    <row r="21457" x14ac:dyDescent="0.2"/>
    <row r="21458" x14ac:dyDescent="0.2"/>
    <row r="21459" x14ac:dyDescent="0.2"/>
    <row r="21460" x14ac:dyDescent="0.2"/>
    <row r="21461" x14ac:dyDescent="0.2"/>
    <row r="21462" x14ac:dyDescent="0.2"/>
    <row r="21463" x14ac:dyDescent="0.2"/>
    <row r="21464" x14ac:dyDescent="0.2"/>
    <row r="21465" x14ac:dyDescent="0.2"/>
    <row r="21466" x14ac:dyDescent="0.2"/>
    <row r="21467" x14ac:dyDescent="0.2"/>
    <row r="21468" x14ac:dyDescent="0.2"/>
    <row r="21469" x14ac:dyDescent="0.2"/>
    <row r="21470" x14ac:dyDescent="0.2"/>
    <row r="21471" x14ac:dyDescent="0.2"/>
    <row r="21472" x14ac:dyDescent="0.2"/>
    <row r="21473" x14ac:dyDescent="0.2"/>
    <row r="21474" x14ac:dyDescent="0.2"/>
    <row r="21475" x14ac:dyDescent="0.2"/>
    <row r="21476" x14ac:dyDescent="0.2"/>
    <row r="21477" x14ac:dyDescent="0.2"/>
    <row r="21478" x14ac:dyDescent="0.2"/>
    <row r="21479" x14ac:dyDescent="0.2"/>
    <row r="21480" x14ac:dyDescent="0.2"/>
    <row r="21481" x14ac:dyDescent="0.2"/>
    <row r="21482" x14ac:dyDescent="0.2"/>
    <row r="21483" x14ac:dyDescent="0.2"/>
    <row r="21484" x14ac:dyDescent="0.2"/>
    <row r="21485" x14ac:dyDescent="0.2"/>
    <row r="21486" x14ac:dyDescent="0.2"/>
    <row r="21487" x14ac:dyDescent="0.2"/>
    <row r="21488" x14ac:dyDescent="0.2"/>
    <row r="21489" x14ac:dyDescent="0.2"/>
    <row r="21490" x14ac:dyDescent="0.2"/>
    <row r="21491" x14ac:dyDescent="0.2"/>
    <row r="21492" x14ac:dyDescent="0.2"/>
    <row r="21493" x14ac:dyDescent="0.2"/>
    <row r="21494" x14ac:dyDescent="0.2"/>
    <row r="21495" x14ac:dyDescent="0.2"/>
    <row r="21496" x14ac:dyDescent="0.2"/>
    <row r="21497" x14ac:dyDescent="0.2"/>
    <row r="21498" x14ac:dyDescent="0.2"/>
    <row r="21499" x14ac:dyDescent="0.2"/>
    <row r="21500" x14ac:dyDescent="0.2"/>
    <row r="21501" x14ac:dyDescent="0.2"/>
    <row r="21502" x14ac:dyDescent="0.2"/>
    <row r="21503" x14ac:dyDescent="0.2"/>
    <row r="21504" x14ac:dyDescent="0.2"/>
    <row r="21505" x14ac:dyDescent="0.2"/>
    <row r="21506" x14ac:dyDescent="0.2"/>
    <row r="21507" x14ac:dyDescent="0.2"/>
    <row r="21508" x14ac:dyDescent="0.2"/>
    <row r="21509" x14ac:dyDescent="0.2"/>
    <row r="21510" x14ac:dyDescent="0.2"/>
    <row r="21511" x14ac:dyDescent="0.2"/>
    <row r="21512" x14ac:dyDescent="0.2"/>
    <row r="21513" x14ac:dyDescent="0.2"/>
    <row r="21514" x14ac:dyDescent="0.2"/>
    <row r="21515" x14ac:dyDescent="0.2"/>
    <row r="21516" x14ac:dyDescent="0.2"/>
    <row r="21517" x14ac:dyDescent="0.2"/>
    <row r="21518" x14ac:dyDescent="0.2"/>
    <row r="21519" x14ac:dyDescent="0.2"/>
    <row r="21520" x14ac:dyDescent="0.2"/>
    <row r="21521" x14ac:dyDescent="0.2"/>
    <row r="21522" x14ac:dyDescent="0.2"/>
    <row r="21523" x14ac:dyDescent="0.2"/>
    <row r="21524" x14ac:dyDescent="0.2"/>
    <row r="21525" x14ac:dyDescent="0.2"/>
    <row r="21526" x14ac:dyDescent="0.2"/>
    <row r="21527" x14ac:dyDescent="0.2"/>
    <row r="21528" x14ac:dyDescent="0.2"/>
    <row r="21529" x14ac:dyDescent="0.2"/>
    <row r="21530" x14ac:dyDescent="0.2"/>
    <row r="21531" x14ac:dyDescent="0.2"/>
    <row r="21532" x14ac:dyDescent="0.2"/>
    <row r="21533" x14ac:dyDescent="0.2"/>
    <row r="21534" x14ac:dyDescent="0.2"/>
    <row r="21535" x14ac:dyDescent="0.2"/>
    <row r="21536" x14ac:dyDescent="0.2"/>
    <row r="21537" x14ac:dyDescent="0.2"/>
    <row r="21538" x14ac:dyDescent="0.2"/>
    <row r="21539" x14ac:dyDescent="0.2"/>
    <row r="21540" x14ac:dyDescent="0.2"/>
    <row r="21541" x14ac:dyDescent="0.2"/>
    <row r="21542" x14ac:dyDescent="0.2"/>
    <row r="21543" x14ac:dyDescent="0.2"/>
    <row r="21544" x14ac:dyDescent="0.2"/>
    <row r="21545" x14ac:dyDescent="0.2"/>
    <row r="21546" x14ac:dyDescent="0.2"/>
    <row r="21547" x14ac:dyDescent="0.2"/>
    <row r="21548" x14ac:dyDescent="0.2"/>
    <row r="21549" x14ac:dyDescent="0.2"/>
    <row r="21550" x14ac:dyDescent="0.2"/>
    <row r="21551" x14ac:dyDescent="0.2"/>
    <row r="21552" x14ac:dyDescent="0.2"/>
    <row r="21553" x14ac:dyDescent="0.2"/>
    <row r="21554" x14ac:dyDescent="0.2"/>
    <row r="21555" x14ac:dyDescent="0.2"/>
    <row r="21556" x14ac:dyDescent="0.2"/>
    <row r="21557" x14ac:dyDescent="0.2"/>
    <row r="21558" x14ac:dyDescent="0.2"/>
    <row r="21559" x14ac:dyDescent="0.2"/>
    <row r="21560" x14ac:dyDescent="0.2"/>
    <row r="21561" x14ac:dyDescent="0.2"/>
    <row r="21562" x14ac:dyDescent="0.2"/>
    <row r="21563" x14ac:dyDescent="0.2"/>
    <row r="21564" x14ac:dyDescent="0.2"/>
    <row r="21565" x14ac:dyDescent="0.2"/>
    <row r="21566" x14ac:dyDescent="0.2"/>
    <row r="21567" x14ac:dyDescent="0.2"/>
    <row r="21568" x14ac:dyDescent="0.2"/>
    <row r="21569" x14ac:dyDescent="0.2"/>
    <row r="21570" x14ac:dyDescent="0.2"/>
    <row r="21571" x14ac:dyDescent="0.2"/>
    <row r="21572" x14ac:dyDescent="0.2"/>
    <row r="21573" x14ac:dyDescent="0.2"/>
    <row r="21574" x14ac:dyDescent="0.2"/>
    <row r="21575" x14ac:dyDescent="0.2"/>
    <row r="21576" x14ac:dyDescent="0.2"/>
    <row r="21577" x14ac:dyDescent="0.2"/>
    <row r="21578" x14ac:dyDescent="0.2"/>
    <row r="21579" x14ac:dyDescent="0.2"/>
    <row r="21580" x14ac:dyDescent="0.2"/>
    <row r="21581" x14ac:dyDescent="0.2"/>
    <row r="21582" x14ac:dyDescent="0.2"/>
    <row r="21583" x14ac:dyDescent="0.2"/>
    <row r="21584" x14ac:dyDescent="0.2"/>
    <row r="21585" x14ac:dyDescent="0.2"/>
    <row r="21586" x14ac:dyDescent="0.2"/>
    <row r="21587" x14ac:dyDescent="0.2"/>
    <row r="21588" x14ac:dyDescent="0.2"/>
    <row r="21589" x14ac:dyDescent="0.2"/>
    <row r="21590" x14ac:dyDescent="0.2"/>
    <row r="21591" x14ac:dyDescent="0.2"/>
    <row r="21592" x14ac:dyDescent="0.2"/>
    <row r="21593" x14ac:dyDescent="0.2"/>
    <row r="21594" x14ac:dyDescent="0.2"/>
    <row r="21595" x14ac:dyDescent="0.2"/>
    <row r="21596" x14ac:dyDescent="0.2"/>
    <row r="21597" x14ac:dyDescent="0.2"/>
    <row r="21598" x14ac:dyDescent="0.2"/>
    <row r="21599" x14ac:dyDescent="0.2"/>
    <row r="21600" x14ac:dyDescent="0.2"/>
    <row r="21601" x14ac:dyDescent="0.2"/>
    <row r="21602" x14ac:dyDescent="0.2"/>
    <row r="21603" x14ac:dyDescent="0.2"/>
    <row r="21604" x14ac:dyDescent="0.2"/>
    <row r="21605" x14ac:dyDescent="0.2"/>
    <row r="21606" x14ac:dyDescent="0.2"/>
    <row r="21607" x14ac:dyDescent="0.2"/>
    <row r="21608" x14ac:dyDescent="0.2"/>
    <row r="21609" x14ac:dyDescent="0.2"/>
    <row r="21610" x14ac:dyDescent="0.2"/>
    <row r="21611" x14ac:dyDescent="0.2"/>
    <row r="21612" x14ac:dyDescent="0.2"/>
    <row r="21613" x14ac:dyDescent="0.2"/>
    <row r="21614" x14ac:dyDescent="0.2"/>
    <row r="21615" x14ac:dyDescent="0.2"/>
    <row r="21616" x14ac:dyDescent="0.2"/>
    <row r="21617" x14ac:dyDescent="0.2"/>
    <row r="21618" x14ac:dyDescent="0.2"/>
    <row r="21619" x14ac:dyDescent="0.2"/>
    <row r="21620" x14ac:dyDescent="0.2"/>
    <row r="21621" x14ac:dyDescent="0.2"/>
    <row r="21622" x14ac:dyDescent="0.2"/>
    <row r="21623" x14ac:dyDescent="0.2"/>
    <row r="21624" x14ac:dyDescent="0.2"/>
    <row r="21625" x14ac:dyDescent="0.2"/>
    <row r="21626" x14ac:dyDescent="0.2"/>
    <row r="21627" x14ac:dyDescent="0.2"/>
    <row r="21628" x14ac:dyDescent="0.2"/>
    <row r="21629" x14ac:dyDescent="0.2"/>
    <row r="21630" x14ac:dyDescent="0.2"/>
    <row r="21631" x14ac:dyDescent="0.2"/>
    <row r="21632" x14ac:dyDescent="0.2"/>
    <row r="21633" x14ac:dyDescent="0.2"/>
    <row r="21634" x14ac:dyDescent="0.2"/>
    <row r="21635" x14ac:dyDescent="0.2"/>
    <row r="21636" x14ac:dyDescent="0.2"/>
    <row r="21637" x14ac:dyDescent="0.2"/>
    <row r="21638" x14ac:dyDescent="0.2"/>
    <row r="21639" x14ac:dyDescent="0.2"/>
    <row r="21640" x14ac:dyDescent="0.2"/>
    <row r="21641" x14ac:dyDescent="0.2"/>
    <row r="21642" x14ac:dyDescent="0.2"/>
    <row r="21643" x14ac:dyDescent="0.2"/>
    <row r="21644" x14ac:dyDescent="0.2"/>
    <row r="21645" x14ac:dyDescent="0.2"/>
    <row r="21646" x14ac:dyDescent="0.2"/>
    <row r="21647" x14ac:dyDescent="0.2"/>
    <row r="21648" x14ac:dyDescent="0.2"/>
    <row r="21649" x14ac:dyDescent="0.2"/>
    <row r="21650" x14ac:dyDescent="0.2"/>
    <row r="21651" x14ac:dyDescent="0.2"/>
    <row r="21652" x14ac:dyDescent="0.2"/>
    <row r="21653" x14ac:dyDescent="0.2"/>
    <row r="21654" x14ac:dyDescent="0.2"/>
    <row r="21655" x14ac:dyDescent="0.2"/>
    <row r="21656" x14ac:dyDescent="0.2"/>
    <row r="21657" x14ac:dyDescent="0.2"/>
    <row r="21658" x14ac:dyDescent="0.2"/>
    <row r="21659" x14ac:dyDescent="0.2"/>
    <row r="21660" x14ac:dyDescent="0.2"/>
    <row r="21661" x14ac:dyDescent="0.2"/>
    <row r="21662" x14ac:dyDescent="0.2"/>
    <row r="21663" x14ac:dyDescent="0.2"/>
    <row r="21664" x14ac:dyDescent="0.2"/>
    <row r="21665" x14ac:dyDescent="0.2"/>
    <row r="21666" x14ac:dyDescent="0.2"/>
    <row r="21667" x14ac:dyDescent="0.2"/>
    <row r="21668" x14ac:dyDescent="0.2"/>
    <row r="21669" x14ac:dyDescent="0.2"/>
    <row r="21670" x14ac:dyDescent="0.2"/>
    <row r="21671" x14ac:dyDescent="0.2"/>
    <row r="21672" x14ac:dyDescent="0.2"/>
    <row r="21673" x14ac:dyDescent="0.2"/>
    <row r="21674" x14ac:dyDescent="0.2"/>
    <row r="21675" x14ac:dyDescent="0.2"/>
    <row r="21676" x14ac:dyDescent="0.2"/>
    <row r="21677" x14ac:dyDescent="0.2"/>
    <row r="21678" x14ac:dyDescent="0.2"/>
    <row r="21679" x14ac:dyDescent="0.2"/>
    <row r="21680" x14ac:dyDescent="0.2"/>
    <row r="21681" x14ac:dyDescent="0.2"/>
    <row r="21682" x14ac:dyDescent="0.2"/>
    <row r="21683" x14ac:dyDescent="0.2"/>
    <row r="21684" x14ac:dyDescent="0.2"/>
    <row r="21685" x14ac:dyDescent="0.2"/>
    <row r="21686" x14ac:dyDescent="0.2"/>
    <row r="21687" x14ac:dyDescent="0.2"/>
    <row r="21688" x14ac:dyDescent="0.2"/>
    <row r="21689" x14ac:dyDescent="0.2"/>
    <row r="21690" x14ac:dyDescent="0.2"/>
    <row r="21691" x14ac:dyDescent="0.2"/>
    <row r="21692" x14ac:dyDescent="0.2"/>
    <row r="21693" x14ac:dyDescent="0.2"/>
    <row r="21694" x14ac:dyDescent="0.2"/>
    <row r="21695" x14ac:dyDescent="0.2"/>
    <row r="21696" x14ac:dyDescent="0.2"/>
    <row r="21697" x14ac:dyDescent="0.2"/>
    <row r="21698" x14ac:dyDescent="0.2"/>
    <row r="21699" x14ac:dyDescent="0.2"/>
    <row r="21700" x14ac:dyDescent="0.2"/>
    <row r="21701" x14ac:dyDescent="0.2"/>
    <row r="21702" x14ac:dyDescent="0.2"/>
    <row r="21703" x14ac:dyDescent="0.2"/>
    <row r="21704" x14ac:dyDescent="0.2"/>
    <row r="21705" x14ac:dyDescent="0.2"/>
    <row r="21706" x14ac:dyDescent="0.2"/>
    <row r="21707" x14ac:dyDescent="0.2"/>
    <row r="21708" x14ac:dyDescent="0.2"/>
    <row r="21709" x14ac:dyDescent="0.2"/>
    <row r="21710" x14ac:dyDescent="0.2"/>
    <row r="21711" x14ac:dyDescent="0.2"/>
    <row r="21712" x14ac:dyDescent="0.2"/>
    <row r="21713" x14ac:dyDescent="0.2"/>
    <row r="21714" x14ac:dyDescent="0.2"/>
    <row r="21715" x14ac:dyDescent="0.2"/>
    <row r="21716" x14ac:dyDescent="0.2"/>
    <row r="21717" x14ac:dyDescent="0.2"/>
    <row r="21718" x14ac:dyDescent="0.2"/>
    <row r="21719" x14ac:dyDescent="0.2"/>
    <row r="21720" x14ac:dyDescent="0.2"/>
    <row r="21721" x14ac:dyDescent="0.2"/>
    <row r="21722" x14ac:dyDescent="0.2"/>
    <row r="21723" x14ac:dyDescent="0.2"/>
    <row r="21724" x14ac:dyDescent="0.2"/>
    <row r="21725" x14ac:dyDescent="0.2"/>
    <row r="21726" x14ac:dyDescent="0.2"/>
    <row r="21727" x14ac:dyDescent="0.2"/>
    <row r="21728" x14ac:dyDescent="0.2"/>
    <row r="21729" x14ac:dyDescent="0.2"/>
    <row r="21730" x14ac:dyDescent="0.2"/>
    <row r="21731" x14ac:dyDescent="0.2"/>
    <row r="21732" x14ac:dyDescent="0.2"/>
    <row r="21733" x14ac:dyDescent="0.2"/>
    <row r="21734" x14ac:dyDescent="0.2"/>
    <row r="21735" x14ac:dyDescent="0.2"/>
    <row r="21736" x14ac:dyDescent="0.2"/>
    <row r="21737" x14ac:dyDescent="0.2"/>
    <row r="21738" x14ac:dyDescent="0.2"/>
    <row r="21739" x14ac:dyDescent="0.2"/>
    <row r="21740" x14ac:dyDescent="0.2"/>
    <row r="21741" x14ac:dyDescent="0.2"/>
    <row r="21742" x14ac:dyDescent="0.2"/>
    <row r="21743" x14ac:dyDescent="0.2"/>
    <row r="21744" x14ac:dyDescent="0.2"/>
    <row r="21745" x14ac:dyDescent="0.2"/>
    <row r="21746" x14ac:dyDescent="0.2"/>
    <row r="21747" x14ac:dyDescent="0.2"/>
    <row r="21748" x14ac:dyDescent="0.2"/>
    <row r="21749" x14ac:dyDescent="0.2"/>
    <row r="21750" x14ac:dyDescent="0.2"/>
    <row r="21751" x14ac:dyDescent="0.2"/>
    <row r="21752" x14ac:dyDescent="0.2"/>
    <row r="21753" x14ac:dyDescent="0.2"/>
    <row r="21754" x14ac:dyDescent="0.2"/>
    <row r="21755" x14ac:dyDescent="0.2"/>
    <row r="21756" x14ac:dyDescent="0.2"/>
    <row r="21757" x14ac:dyDescent="0.2"/>
    <row r="21758" x14ac:dyDescent="0.2"/>
    <row r="21759" x14ac:dyDescent="0.2"/>
    <row r="21760" x14ac:dyDescent="0.2"/>
    <row r="21761" x14ac:dyDescent="0.2"/>
    <row r="21762" x14ac:dyDescent="0.2"/>
    <row r="21763" x14ac:dyDescent="0.2"/>
    <row r="21764" x14ac:dyDescent="0.2"/>
    <row r="21765" x14ac:dyDescent="0.2"/>
    <row r="21766" x14ac:dyDescent="0.2"/>
    <row r="21767" x14ac:dyDescent="0.2"/>
    <row r="21768" x14ac:dyDescent="0.2"/>
    <row r="21769" x14ac:dyDescent="0.2"/>
    <row r="21770" x14ac:dyDescent="0.2"/>
    <row r="21771" x14ac:dyDescent="0.2"/>
    <row r="21772" x14ac:dyDescent="0.2"/>
    <row r="21773" x14ac:dyDescent="0.2"/>
    <row r="21774" x14ac:dyDescent="0.2"/>
    <row r="21775" x14ac:dyDescent="0.2"/>
    <row r="21776" x14ac:dyDescent="0.2"/>
    <row r="21777" x14ac:dyDescent="0.2"/>
    <row r="21778" x14ac:dyDescent="0.2"/>
    <row r="21779" x14ac:dyDescent="0.2"/>
    <row r="21780" x14ac:dyDescent="0.2"/>
    <row r="21781" x14ac:dyDescent="0.2"/>
    <row r="21782" x14ac:dyDescent="0.2"/>
    <row r="21783" x14ac:dyDescent="0.2"/>
    <row r="21784" x14ac:dyDescent="0.2"/>
    <row r="21785" x14ac:dyDescent="0.2"/>
    <row r="21786" x14ac:dyDescent="0.2"/>
    <row r="21787" x14ac:dyDescent="0.2"/>
    <row r="21788" x14ac:dyDescent="0.2"/>
    <row r="21789" x14ac:dyDescent="0.2"/>
    <row r="21790" x14ac:dyDescent="0.2"/>
    <row r="21791" x14ac:dyDescent="0.2"/>
    <row r="21792" x14ac:dyDescent="0.2"/>
    <row r="21793" x14ac:dyDescent="0.2"/>
    <row r="21794" x14ac:dyDescent="0.2"/>
    <row r="21795" x14ac:dyDescent="0.2"/>
    <row r="21796" x14ac:dyDescent="0.2"/>
    <row r="21797" x14ac:dyDescent="0.2"/>
    <row r="21798" x14ac:dyDescent="0.2"/>
    <row r="21799" x14ac:dyDescent="0.2"/>
    <row r="21800" x14ac:dyDescent="0.2"/>
    <row r="21801" x14ac:dyDescent="0.2"/>
    <row r="21802" x14ac:dyDescent="0.2"/>
    <row r="21803" x14ac:dyDescent="0.2"/>
    <row r="21804" x14ac:dyDescent="0.2"/>
    <row r="21805" x14ac:dyDescent="0.2"/>
    <row r="21806" x14ac:dyDescent="0.2"/>
    <row r="21807" x14ac:dyDescent="0.2"/>
    <row r="21808" x14ac:dyDescent="0.2"/>
    <row r="21809" x14ac:dyDescent="0.2"/>
    <row r="21810" x14ac:dyDescent="0.2"/>
    <row r="21811" x14ac:dyDescent="0.2"/>
    <row r="21812" x14ac:dyDescent="0.2"/>
    <row r="21813" x14ac:dyDescent="0.2"/>
    <row r="21814" x14ac:dyDescent="0.2"/>
    <row r="21815" x14ac:dyDescent="0.2"/>
    <row r="21816" x14ac:dyDescent="0.2"/>
    <row r="21817" x14ac:dyDescent="0.2"/>
    <row r="21818" x14ac:dyDescent="0.2"/>
    <row r="21819" x14ac:dyDescent="0.2"/>
    <row r="21820" x14ac:dyDescent="0.2"/>
    <row r="21821" x14ac:dyDescent="0.2"/>
    <row r="21822" x14ac:dyDescent="0.2"/>
    <row r="21823" x14ac:dyDescent="0.2"/>
    <row r="21824" x14ac:dyDescent="0.2"/>
    <row r="21825" x14ac:dyDescent="0.2"/>
    <row r="21826" x14ac:dyDescent="0.2"/>
    <row r="21827" x14ac:dyDescent="0.2"/>
    <row r="21828" x14ac:dyDescent="0.2"/>
    <row r="21829" x14ac:dyDescent="0.2"/>
    <row r="21830" x14ac:dyDescent="0.2"/>
    <row r="21831" x14ac:dyDescent="0.2"/>
    <row r="21832" x14ac:dyDescent="0.2"/>
    <row r="21833" x14ac:dyDescent="0.2"/>
    <row r="21834" x14ac:dyDescent="0.2"/>
    <row r="21835" x14ac:dyDescent="0.2"/>
    <row r="21836" x14ac:dyDescent="0.2"/>
    <row r="21837" x14ac:dyDescent="0.2"/>
    <row r="21838" x14ac:dyDescent="0.2"/>
    <row r="21839" x14ac:dyDescent="0.2"/>
    <row r="21840" x14ac:dyDescent="0.2"/>
    <row r="21841" x14ac:dyDescent="0.2"/>
    <row r="21842" x14ac:dyDescent="0.2"/>
    <row r="21843" x14ac:dyDescent="0.2"/>
    <row r="21844" x14ac:dyDescent="0.2"/>
    <row r="21845" x14ac:dyDescent="0.2"/>
    <row r="21846" x14ac:dyDescent="0.2"/>
    <row r="21847" x14ac:dyDescent="0.2"/>
    <row r="21848" x14ac:dyDescent="0.2"/>
    <row r="21849" x14ac:dyDescent="0.2"/>
    <row r="21850" x14ac:dyDescent="0.2"/>
    <row r="21851" x14ac:dyDescent="0.2"/>
    <row r="21852" x14ac:dyDescent="0.2"/>
    <row r="21853" x14ac:dyDescent="0.2"/>
    <row r="21854" x14ac:dyDescent="0.2"/>
    <row r="21855" x14ac:dyDescent="0.2"/>
    <row r="21856" x14ac:dyDescent="0.2"/>
    <row r="21857" x14ac:dyDescent="0.2"/>
    <row r="21858" x14ac:dyDescent="0.2"/>
    <row r="21859" x14ac:dyDescent="0.2"/>
    <row r="21860" x14ac:dyDescent="0.2"/>
    <row r="21861" x14ac:dyDescent="0.2"/>
    <row r="21862" x14ac:dyDescent="0.2"/>
    <row r="21863" x14ac:dyDescent="0.2"/>
    <row r="21864" x14ac:dyDescent="0.2"/>
    <row r="21865" x14ac:dyDescent="0.2"/>
    <row r="21866" x14ac:dyDescent="0.2"/>
    <row r="21867" x14ac:dyDescent="0.2"/>
    <row r="21868" x14ac:dyDescent="0.2"/>
    <row r="21869" x14ac:dyDescent="0.2"/>
    <row r="21870" x14ac:dyDescent="0.2"/>
    <row r="21871" x14ac:dyDescent="0.2"/>
    <row r="21872" x14ac:dyDescent="0.2"/>
    <row r="21873" x14ac:dyDescent="0.2"/>
    <row r="21874" x14ac:dyDescent="0.2"/>
    <row r="21875" x14ac:dyDescent="0.2"/>
    <row r="21876" x14ac:dyDescent="0.2"/>
    <row r="21877" x14ac:dyDescent="0.2"/>
    <row r="21878" x14ac:dyDescent="0.2"/>
    <row r="21879" x14ac:dyDescent="0.2"/>
    <row r="21880" x14ac:dyDescent="0.2"/>
    <row r="21881" x14ac:dyDescent="0.2"/>
    <row r="21882" x14ac:dyDescent="0.2"/>
    <row r="21883" x14ac:dyDescent="0.2"/>
    <row r="21884" x14ac:dyDescent="0.2"/>
    <row r="21885" x14ac:dyDescent="0.2"/>
    <row r="21886" x14ac:dyDescent="0.2"/>
    <row r="21887" x14ac:dyDescent="0.2"/>
    <row r="21888" x14ac:dyDescent="0.2"/>
    <row r="21889" x14ac:dyDescent="0.2"/>
    <row r="21890" x14ac:dyDescent="0.2"/>
    <row r="21891" x14ac:dyDescent="0.2"/>
    <row r="21892" x14ac:dyDescent="0.2"/>
    <row r="21893" x14ac:dyDescent="0.2"/>
    <row r="21894" x14ac:dyDescent="0.2"/>
    <row r="21895" x14ac:dyDescent="0.2"/>
    <row r="21896" x14ac:dyDescent="0.2"/>
    <row r="21897" x14ac:dyDescent="0.2"/>
    <row r="21898" x14ac:dyDescent="0.2"/>
    <row r="21899" x14ac:dyDescent="0.2"/>
    <row r="21900" x14ac:dyDescent="0.2"/>
    <row r="21901" x14ac:dyDescent="0.2"/>
    <row r="21902" x14ac:dyDescent="0.2"/>
    <row r="21903" x14ac:dyDescent="0.2"/>
    <row r="21904" x14ac:dyDescent="0.2"/>
    <row r="21905" x14ac:dyDescent="0.2"/>
    <row r="21906" x14ac:dyDescent="0.2"/>
    <row r="21907" x14ac:dyDescent="0.2"/>
    <row r="21908" x14ac:dyDescent="0.2"/>
    <row r="21909" x14ac:dyDescent="0.2"/>
    <row r="21910" x14ac:dyDescent="0.2"/>
    <row r="21911" x14ac:dyDescent="0.2"/>
    <row r="21912" x14ac:dyDescent="0.2"/>
    <row r="21913" x14ac:dyDescent="0.2"/>
    <row r="21914" x14ac:dyDescent="0.2"/>
    <row r="21915" x14ac:dyDescent="0.2"/>
    <row r="21916" x14ac:dyDescent="0.2"/>
    <row r="21917" x14ac:dyDescent="0.2"/>
    <row r="21918" x14ac:dyDescent="0.2"/>
    <row r="21919" x14ac:dyDescent="0.2"/>
    <row r="21920" x14ac:dyDescent="0.2"/>
    <row r="21921" x14ac:dyDescent="0.2"/>
    <row r="21922" x14ac:dyDescent="0.2"/>
    <row r="21923" x14ac:dyDescent="0.2"/>
    <row r="21924" x14ac:dyDescent="0.2"/>
    <row r="21925" x14ac:dyDescent="0.2"/>
    <row r="21926" x14ac:dyDescent="0.2"/>
    <row r="21927" x14ac:dyDescent="0.2"/>
    <row r="21928" x14ac:dyDescent="0.2"/>
    <row r="21929" x14ac:dyDescent="0.2"/>
    <row r="21930" x14ac:dyDescent="0.2"/>
    <row r="21931" x14ac:dyDescent="0.2"/>
    <row r="21932" x14ac:dyDescent="0.2"/>
    <row r="21933" x14ac:dyDescent="0.2"/>
    <row r="21934" x14ac:dyDescent="0.2"/>
    <row r="21935" x14ac:dyDescent="0.2"/>
    <row r="21936" x14ac:dyDescent="0.2"/>
    <row r="21937" x14ac:dyDescent="0.2"/>
    <row r="21938" x14ac:dyDescent="0.2"/>
    <row r="21939" x14ac:dyDescent="0.2"/>
    <row r="21940" x14ac:dyDescent="0.2"/>
    <row r="21941" x14ac:dyDescent="0.2"/>
    <row r="21942" x14ac:dyDescent="0.2"/>
    <row r="21943" x14ac:dyDescent="0.2"/>
    <row r="21944" x14ac:dyDescent="0.2"/>
    <row r="21945" x14ac:dyDescent="0.2"/>
    <row r="21946" x14ac:dyDescent="0.2"/>
    <row r="21947" x14ac:dyDescent="0.2"/>
    <row r="21948" x14ac:dyDescent="0.2"/>
    <row r="21949" x14ac:dyDescent="0.2"/>
    <row r="21950" x14ac:dyDescent="0.2"/>
    <row r="21951" x14ac:dyDescent="0.2"/>
    <row r="21952" x14ac:dyDescent="0.2"/>
    <row r="21953" x14ac:dyDescent="0.2"/>
    <row r="21954" x14ac:dyDescent="0.2"/>
    <row r="21955" x14ac:dyDescent="0.2"/>
    <row r="21956" x14ac:dyDescent="0.2"/>
    <row r="21957" x14ac:dyDescent="0.2"/>
    <row r="21958" x14ac:dyDescent="0.2"/>
    <row r="21959" x14ac:dyDescent="0.2"/>
    <row r="21960" x14ac:dyDescent="0.2"/>
    <row r="21961" x14ac:dyDescent="0.2"/>
    <row r="21962" x14ac:dyDescent="0.2"/>
    <row r="21963" x14ac:dyDescent="0.2"/>
    <row r="21964" x14ac:dyDescent="0.2"/>
    <row r="21965" x14ac:dyDescent="0.2"/>
    <row r="21966" x14ac:dyDescent="0.2"/>
    <row r="21967" x14ac:dyDescent="0.2"/>
    <row r="21968" x14ac:dyDescent="0.2"/>
    <row r="21969" x14ac:dyDescent="0.2"/>
    <row r="21970" x14ac:dyDescent="0.2"/>
    <row r="21971" x14ac:dyDescent="0.2"/>
    <row r="21972" x14ac:dyDescent="0.2"/>
    <row r="21973" x14ac:dyDescent="0.2"/>
    <row r="21974" x14ac:dyDescent="0.2"/>
    <row r="21975" x14ac:dyDescent="0.2"/>
    <row r="21976" x14ac:dyDescent="0.2"/>
    <row r="21977" x14ac:dyDescent="0.2"/>
    <row r="21978" x14ac:dyDescent="0.2"/>
    <row r="21979" x14ac:dyDescent="0.2"/>
    <row r="21980" x14ac:dyDescent="0.2"/>
    <row r="21981" x14ac:dyDescent="0.2"/>
    <row r="21982" x14ac:dyDescent="0.2"/>
    <row r="21983" x14ac:dyDescent="0.2"/>
    <row r="21984" x14ac:dyDescent="0.2"/>
    <row r="21985" x14ac:dyDescent="0.2"/>
    <row r="21986" x14ac:dyDescent="0.2"/>
    <row r="21987" x14ac:dyDescent="0.2"/>
    <row r="21988" x14ac:dyDescent="0.2"/>
    <row r="21989" x14ac:dyDescent="0.2"/>
    <row r="21990" x14ac:dyDescent="0.2"/>
    <row r="21991" x14ac:dyDescent="0.2"/>
    <row r="21992" x14ac:dyDescent="0.2"/>
    <row r="21993" x14ac:dyDescent="0.2"/>
    <row r="21994" x14ac:dyDescent="0.2"/>
    <row r="21995" x14ac:dyDescent="0.2"/>
    <row r="21996" x14ac:dyDescent="0.2"/>
    <row r="21997" x14ac:dyDescent="0.2"/>
    <row r="21998" x14ac:dyDescent="0.2"/>
    <row r="21999" x14ac:dyDescent="0.2"/>
    <row r="22000" x14ac:dyDescent="0.2"/>
    <row r="22001" x14ac:dyDescent="0.2"/>
    <row r="22002" x14ac:dyDescent="0.2"/>
    <row r="22003" x14ac:dyDescent="0.2"/>
    <row r="22004" x14ac:dyDescent="0.2"/>
    <row r="22005" x14ac:dyDescent="0.2"/>
    <row r="22006" x14ac:dyDescent="0.2"/>
    <row r="22007" x14ac:dyDescent="0.2"/>
    <row r="22008" x14ac:dyDescent="0.2"/>
    <row r="22009" x14ac:dyDescent="0.2"/>
    <row r="22010" x14ac:dyDescent="0.2"/>
    <row r="22011" x14ac:dyDescent="0.2"/>
    <row r="22012" x14ac:dyDescent="0.2"/>
    <row r="22013" x14ac:dyDescent="0.2"/>
    <row r="22014" x14ac:dyDescent="0.2"/>
    <row r="22015" x14ac:dyDescent="0.2"/>
    <row r="22016" x14ac:dyDescent="0.2"/>
    <row r="22017" x14ac:dyDescent="0.2"/>
    <row r="22018" x14ac:dyDescent="0.2"/>
    <row r="22019" x14ac:dyDescent="0.2"/>
    <row r="22020" x14ac:dyDescent="0.2"/>
    <row r="22021" x14ac:dyDescent="0.2"/>
    <row r="22022" x14ac:dyDescent="0.2"/>
    <row r="22023" x14ac:dyDescent="0.2"/>
    <row r="22024" x14ac:dyDescent="0.2"/>
    <row r="22025" x14ac:dyDescent="0.2"/>
    <row r="22026" x14ac:dyDescent="0.2"/>
    <row r="22027" x14ac:dyDescent="0.2"/>
    <row r="22028" x14ac:dyDescent="0.2"/>
    <row r="22029" x14ac:dyDescent="0.2"/>
    <row r="22030" x14ac:dyDescent="0.2"/>
    <row r="22031" x14ac:dyDescent="0.2"/>
    <row r="22032" x14ac:dyDescent="0.2"/>
    <row r="22033" x14ac:dyDescent="0.2"/>
    <row r="22034" x14ac:dyDescent="0.2"/>
    <row r="22035" x14ac:dyDescent="0.2"/>
    <row r="22036" x14ac:dyDescent="0.2"/>
    <row r="22037" x14ac:dyDescent="0.2"/>
    <row r="22038" x14ac:dyDescent="0.2"/>
    <row r="22039" x14ac:dyDescent="0.2"/>
    <row r="22040" x14ac:dyDescent="0.2"/>
    <row r="22041" x14ac:dyDescent="0.2"/>
    <row r="22042" x14ac:dyDescent="0.2"/>
    <row r="22043" x14ac:dyDescent="0.2"/>
    <row r="22044" x14ac:dyDescent="0.2"/>
    <row r="22045" x14ac:dyDescent="0.2"/>
    <row r="22046" x14ac:dyDescent="0.2"/>
    <row r="22047" x14ac:dyDescent="0.2"/>
    <row r="22048" x14ac:dyDescent="0.2"/>
    <row r="22049" x14ac:dyDescent="0.2"/>
    <row r="22050" x14ac:dyDescent="0.2"/>
    <row r="22051" x14ac:dyDescent="0.2"/>
    <row r="22052" x14ac:dyDescent="0.2"/>
    <row r="22053" x14ac:dyDescent="0.2"/>
    <row r="22054" x14ac:dyDescent="0.2"/>
    <row r="22055" x14ac:dyDescent="0.2"/>
    <row r="22056" x14ac:dyDescent="0.2"/>
    <row r="22057" x14ac:dyDescent="0.2"/>
    <row r="22058" x14ac:dyDescent="0.2"/>
    <row r="22059" x14ac:dyDescent="0.2"/>
    <row r="22060" x14ac:dyDescent="0.2"/>
    <row r="22061" x14ac:dyDescent="0.2"/>
    <row r="22062" x14ac:dyDescent="0.2"/>
    <row r="22063" x14ac:dyDescent="0.2"/>
    <row r="22064" x14ac:dyDescent="0.2"/>
    <row r="22065" x14ac:dyDescent="0.2"/>
    <row r="22066" x14ac:dyDescent="0.2"/>
    <row r="22067" x14ac:dyDescent="0.2"/>
    <row r="22068" x14ac:dyDescent="0.2"/>
    <row r="22069" x14ac:dyDescent="0.2"/>
    <row r="22070" x14ac:dyDescent="0.2"/>
    <row r="22071" x14ac:dyDescent="0.2"/>
    <row r="22072" x14ac:dyDescent="0.2"/>
    <row r="22073" x14ac:dyDescent="0.2"/>
    <row r="22074" x14ac:dyDescent="0.2"/>
    <row r="22075" x14ac:dyDescent="0.2"/>
    <row r="22076" x14ac:dyDescent="0.2"/>
    <row r="22077" x14ac:dyDescent="0.2"/>
    <row r="22078" x14ac:dyDescent="0.2"/>
    <row r="22079" x14ac:dyDescent="0.2"/>
    <row r="22080" x14ac:dyDescent="0.2"/>
    <row r="22081" x14ac:dyDescent="0.2"/>
    <row r="22082" x14ac:dyDescent="0.2"/>
    <row r="22083" x14ac:dyDescent="0.2"/>
    <row r="22084" x14ac:dyDescent="0.2"/>
    <row r="22085" x14ac:dyDescent="0.2"/>
    <row r="22086" x14ac:dyDescent="0.2"/>
    <row r="22087" x14ac:dyDescent="0.2"/>
    <row r="22088" x14ac:dyDescent="0.2"/>
    <row r="22089" x14ac:dyDescent="0.2"/>
    <row r="22090" x14ac:dyDescent="0.2"/>
    <row r="22091" x14ac:dyDescent="0.2"/>
    <row r="22092" x14ac:dyDescent="0.2"/>
    <row r="22093" x14ac:dyDescent="0.2"/>
    <row r="22094" x14ac:dyDescent="0.2"/>
    <row r="22095" x14ac:dyDescent="0.2"/>
    <row r="22096" x14ac:dyDescent="0.2"/>
    <row r="22097" x14ac:dyDescent="0.2"/>
    <row r="22098" x14ac:dyDescent="0.2"/>
    <row r="22099" x14ac:dyDescent="0.2"/>
    <row r="22100" x14ac:dyDescent="0.2"/>
    <row r="22101" x14ac:dyDescent="0.2"/>
    <row r="22102" x14ac:dyDescent="0.2"/>
    <row r="22103" x14ac:dyDescent="0.2"/>
    <row r="22104" x14ac:dyDescent="0.2"/>
    <row r="22105" x14ac:dyDescent="0.2"/>
    <row r="22106" x14ac:dyDescent="0.2"/>
    <row r="22107" x14ac:dyDescent="0.2"/>
    <row r="22108" x14ac:dyDescent="0.2"/>
    <row r="22109" x14ac:dyDescent="0.2"/>
    <row r="22110" x14ac:dyDescent="0.2"/>
    <row r="22111" x14ac:dyDescent="0.2"/>
    <row r="22112" x14ac:dyDescent="0.2"/>
    <row r="22113" x14ac:dyDescent="0.2"/>
    <row r="22114" x14ac:dyDescent="0.2"/>
    <row r="22115" x14ac:dyDescent="0.2"/>
    <row r="22116" x14ac:dyDescent="0.2"/>
    <row r="22117" x14ac:dyDescent="0.2"/>
    <row r="22118" x14ac:dyDescent="0.2"/>
    <row r="22119" x14ac:dyDescent="0.2"/>
    <row r="22120" x14ac:dyDescent="0.2"/>
    <row r="22121" x14ac:dyDescent="0.2"/>
    <row r="22122" x14ac:dyDescent="0.2"/>
    <row r="22123" x14ac:dyDescent="0.2"/>
    <row r="22124" x14ac:dyDescent="0.2"/>
    <row r="22125" x14ac:dyDescent="0.2"/>
    <row r="22126" x14ac:dyDescent="0.2"/>
    <row r="22127" x14ac:dyDescent="0.2"/>
    <row r="22128" x14ac:dyDescent="0.2"/>
    <row r="22129" x14ac:dyDescent="0.2"/>
    <row r="22130" x14ac:dyDescent="0.2"/>
    <row r="22131" x14ac:dyDescent="0.2"/>
    <row r="22132" x14ac:dyDescent="0.2"/>
    <row r="22133" x14ac:dyDescent="0.2"/>
    <row r="22134" x14ac:dyDescent="0.2"/>
    <row r="22135" x14ac:dyDescent="0.2"/>
    <row r="22136" x14ac:dyDescent="0.2"/>
    <row r="22137" x14ac:dyDescent="0.2"/>
    <row r="22138" x14ac:dyDescent="0.2"/>
    <row r="22139" x14ac:dyDescent="0.2"/>
    <row r="22140" x14ac:dyDescent="0.2"/>
    <row r="22141" x14ac:dyDescent="0.2"/>
    <row r="22142" x14ac:dyDescent="0.2"/>
    <row r="22143" x14ac:dyDescent="0.2"/>
    <row r="22144" x14ac:dyDescent="0.2"/>
    <row r="22145" x14ac:dyDescent="0.2"/>
    <row r="22146" x14ac:dyDescent="0.2"/>
    <row r="22147" x14ac:dyDescent="0.2"/>
    <row r="22148" x14ac:dyDescent="0.2"/>
    <row r="22149" x14ac:dyDescent="0.2"/>
    <row r="22150" x14ac:dyDescent="0.2"/>
    <row r="22151" x14ac:dyDescent="0.2"/>
    <row r="22152" x14ac:dyDescent="0.2"/>
    <row r="22153" x14ac:dyDescent="0.2"/>
    <row r="22154" x14ac:dyDescent="0.2"/>
    <row r="22155" x14ac:dyDescent="0.2"/>
    <row r="22156" x14ac:dyDescent="0.2"/>
    <row r="22157" x14ac:dyDescent="0.2"/>
    <row r="22158" x14ac:dyDescent="0.2"/>
    <row r="22159" x14ac:dyDescent="0.2"/>
    <row r="22160" x14ac:dyDescent="0.2"/>
    <row r="22161" x14ac:dyDescent="0.2"/>
    <row r="22162" x14ac:dyDescent="0.2"/>
    <row r="22163" x14ac:dyDescent="0.2"/>
    <row r="22164" x14ac:dyDescent="0.2"/>
    <row r="22165" x14ac:dyDescent="0.2"/>
    <row r="22166" x14ac:dyDescent="0.2"/>
    <row r="22167" x14ac:dyDescent="0.2"/>
    <row r="22168" x14ac:dyDescent="0.2"/>
    <row r="22169" x14ac:dyDescent="0.2"/>
    <row r="22170" x14ac:dyDescent="0.2"/>
    <row r="22171" x14ac:dyDescent="0.2"/>
    <row r="22172" x14ac:dyDescent="0.2"/>
    <row r="22173" x14ac:dyDescent="0.2"/>
    <row r="22174" x14ac:dyDescent="0.2"/>
    <row r="22175" x14ac:dyDescent="0.2"/>
    <row r="22176" x14ac:dyDescent="0.2"/>
    <row r="22177" x14ac:dyDescent="0.2"/>
    <row r="22178" x14ac:dyDescent="0.2"/>
    <row r="22179" x14ac:dyDescent="0.2"/>
    <row r="22180" x14ac:dyDescent="0.2"/>
    <row r="22181" x14ac:dyDescent="0.2"/>
    <row r="22182" x14ac:dyDescent="0.2"/>
    <row r="22183" x14ac:dyDescent="0.2"/>
    <row r="22184" x14ac:dyDescent="0.2"/>
    <row r="22185" x14ac:dyDescent="0.2"/>
    <row r="22186" x14ac:dyDescent="0.2"/>
    <row r="22187" x14ac:dyDescent="0.2"/>
    <row r="22188" x14ac:dyDescent="0.2"/>
    <row r="22189" x14ac:dyDescent="0.2"/>
    <row r="22190" x14ac:dyDescent="0.2"/>
    <row r="22191" x14ac:dyDescent="0.2"/>
    <row r="22192" x14ac:dyDescent="0.2"/>
    <row r="22193" x14ac:dyDescent="0.2"/>
    <row r="22194" x14ac:dyDescent="0.2"/>
    <row r="22195" x14ac:dyDescent="0.2"/>
    <row r="22196" x14ac:dyDescent="0.2"/>
    <row r="22197" x14ac:dyDescent="0.2"/>
    <row r="22198" x14ac:dyDescent="0.2"/>
    <row r="22199" x14ac:dyDescent="0.2"/>
    <row r="22200" x14ac:dyDescent="0.2"/>
    <row r="22201" x14ac:dyDescent="0.2"/>
    <row r="22202" x14ac:dyDescent="0.2"/>
    <row r="22203" x14ac:dyDescent="0.2"/>
    <row r="22204" x14ac:dyDescent="0.2"/>
    <row r="22205" x14ac:dyDescent="0.2"/>
    <row r="22206" x14ac:dyDescent="0.2"/>
    <row r="22207" x14ac:dyDescent="0.2"/>
    <row r="22208" x14ac:dyDescent="0.2"/>
    <row r="22209" x14ac:dyDescent="0.2"/>
    <row r="22210" x14ac:dyDescent="0.2"/>
    <row r="22211" x14ac:dyDescent="0.2"/>
    <row r="22212" x14ac:dyDescent="0.2"/>
    <row r="22213" x14ac:dyDescent="0.2"/>
    <row r="22214" x14ac:dyDescent="0.2"/>
    <row r="22215" x14ac:dyDescent="0.2"/>
    <row r="22216" x14ac:dyDescent="0.2"/>
    <row r="22217" x14ac:dyDescent="0.2"/>
    <row r="22218" x14ac:dyDescent="0.2"/>
    <row r="22219" x14ac:dyDescent="0.2"/>
    <row r="22220" x14ac:dyDescent="0.2"/>
    <row r="22221" x14ac:dyDescent="0.2"/>
    <row r="22222" x14ac:dyDescent="0.2"/>
    <row r="22223" x14ac:dyDescent="0.2"/>
    <row r="22224" x14ac:dyDescent="0.2"/>
    <row r="22225" x14ac:dyDescent="0.2"/>
    <row r="22226" x14ac:dyDescent="0.2"/>
    <row r="22227" x14ac:dyDescent="0.2"/>
    <row r="22228" x14ac:dyDescent="0.2"/>
    <row r="22229" x14ac:dyDescent="0.2"/>
    <row r="22230" x14ac:dyDescent="0.2"/>
    <row r="22231" x14ac:dyDescent="0.2"/>
    <row r="22232" x14ac:dyDescent="0.2"/>
    <row r="22233" x14ac:dyDescent="0.2"/>
    <row r="22234" x14ac:dyDescent="0.2"/>
    <row r="22235" x14ac:dyDescent="0.2"/>
    <row r="22236" x14ac:dyDescent="0.2"/>
    <row r="22237" x14ac:dyDescent="0.2"/>
    <row r="22238" x14ac:dyDescent="0.2"/>
    <row r="22239" x14ac:dyDescent="0.2"/>
    <row r="22240" x14ac:dyDescent="0.2"/>
    <row r="22241" x14ac:dyDescent="0.2"/>
    <row r="22242" x14ac:dyDescent="0.2"/>
    <row r="22243" x14ac:dyDescent="0.2"/>
    <row r="22244" x14ac:dyDescent="0.2"/>
    <row r="22245" x14ac:dyDescent="0.2"/>
    <row r="22246" x14ac:dyDescent="0.2"/>
    <row r="22247" x14ac:dyDescent="0.2"/>
    <row r="22248" x14ac:dyDescent="0.2"/>
    <row r="22249" x14ac:dyDescent="0.2"/>
    <row r="22250" x14ac:dyDescent="0.2"/>
    <row r="22251" x14ac:dyDescent="0.2"/>
    <row r="22252" x14ac:dyDescent="0.2"/>
    <row r="22253" x14ac:dyDescent="0.2"/>
    <row r="22254" x14ac:dyDescent="0.2"/>
    <row r="22255" x14ac:dyDescent="0.2"/>
    <row r="22256" x14ac:dyDescent="0.2"/>
    <row r="22257" x14ac:dyDescent="0.2"/>
    <row r="22258" x14ac:dyDescent="0.2"/>
    <row r="22259" x14ac:dyDescent="0.2"/>
    <row r="22260" x14ac:dyDescent="0.2"/>
    <row r="22261" x14ac:dyDescent="0.2"/>
    <row r="22262" x14ac:dyDescent="0.2"/>
    <row r="22263" x14ac:dyDescent="0.2"/>
    <row r="22264" x14ac:dyDescent="0.2"/>
    <row r="22265" x14ac:dyDescent="0.2"/>
    <row r="22266" x14ac:dyDescent="0.2"/>
    <row r="22267" x14ac:dyDescent="0.2"/>
    <row r="22268" x14ac:dyDescent="0.2"/>
    <row r="22269" x14ac:dyDescent="0.2"/>
    <row r="22270" x14ac:dyDescent="0.2"/>
    <row r="22271" x14ac:dyDescent="0.2"/>
    <row r="22272" x14ac:dyDescent="0.2"/>
    <row r="22273" x14ac:dyDescent="0.2"/>
    <row r="22274" x14ac:dyDescent="0.2"/>
    <row r="22275" x14ac:dyDescent="0.2"/>
    <row r="22276" x14ac:dyDescent="0.2"/>
    <row r="22277" x14ac:dyDescent="0.2"/>
    <row r="22278" x14ac:dyDescent="0.2"/>
    <row r="22279" x14ac:dyDescent="0.2"/>
    <row r="22280" x14ac:dyDescent="0.2"/>
    <row r="22281" x14ac:dyDescent="0.2"/>
    <row r="22282" x14ac:dyDescent="0.2"/>
    <row r="22283" x14ac:dyDescent="0.2"/>
    <row r="22284" x14ac:dyDescent="0.2"/>
    <row r="22285" x14ac:dyDescent="0.2"/>
    <row r="22286" x14ac:dyDescent="0.2"/>
    <row r="22287" x14ac:dyDescent="0.2"/>
    <row r="22288" x14ac:dyDescent="0.2"/>
    <row r="22289" x14ac:dyDescent="0.2"/>
    <row r="22290" x14ac:dyDescent="0.2"/>
    <row r="22291" x14ac:dyDescent="0.2"/>
    <row r="22292" x14ac:dyDescent="0.2"/>
    <row r="22293" x14ac:dyDescent="0.2"/>
    <row r="22294" x14ac:dyDescent="0.2"/>
    <row r="22295" x14ac:dyDescent="0.2"/>
    <row r="22296" x14ac:dyDescent="0.2"/>
    <row r="22297" x14ac:dyDescent="0.2"/>
    <row r="22298" x14ac:dyDescent="0.2"/>
    <row r="22299" x14ac:dyDescent="0.2"/>
    <row r="22300" x14ac:dyDescent="0.2"/>
    <row r="22301" x14ac:dyDescent="0.2"/>
    <row r="22302" x14ac:dyDescent="0.2"/>
    <row r="22303" x14ac:dyDescent="0.2"/>
    <row r="22304" x14ac:dyDescent="0.2"/>
    <row r="22305" x14ac:dyDescent="0.2"/>
    <row r="22306" x14ac:dyDescent="0.2"/>
    <row r="22307" x14ac:dyDescent="0.2"/>
    <row r="22308" x14ac:dyDescent="0.2"/>
    <row r="22309" x14ac:dyDescent="0.2"/>
    <row r="22310" x14ac:dyDescent="0.2"/>
    <row r="22311" x14ac:dyDescent="0.2"/>
    <row r="22312" x14ac:dyDescent="0.2"/>
    <row r="22313" x14ac:dyDescent="0.2"/>
    <row r="22314" x14ac:dyDescent="0.2"/>
    <row r="22315" x14ac:dyDescent="0.2"/>
    <row r="22316" x14ac:dyDescent="0.2"/>
    <row r="22317" x14ac:dyDescent="0.2"/>
    <row r="22318" x14ac:dyDescent="0.2"/>
    <row r="22319" x14ac:dyDescent="0.2"/>
    <row r="22320" x14ac:dyDescent="0.2"/>
    <row r="22321" x14ac:dyDescent="0.2"/>
    <row r="22322" x14ac:dyDescent="0.2"/>
    <row r="22323" x14ac:dyDescent="0.2"/>
    <row r="22324" x14ac:dyDescent="0.2"/>
    <row r="22325" x14ac:dyDescent="0.2"/>
    <row r="22326" x14ac:dyDescent="0.2"/>
    <row r="22327" x14ac:dyDescent="0.2"/>
    <row r="22328" x14ac:dyDescent="0.2"/>
    <row r="22329" x14ac:dyDescent="0.2"/>
    <row r="22330" x14ac:dyDescent="0.2"/>
    <row r="22331" x14ac:dyDescent="0.2"/>
    <row r="22332" x14ac:dyDescent="0.2"/>
    <row r="22333" x14ac:dyDescent="0.2"/>
    <row r="22334" x14ac:dyDescent="0.2"/>
    <row r="22335" x14ac:dyDescent="0.2"/>
    <row r="22336" x14ac:dyDescent="0.2"/>
    <row r="22337" x14ac:dyDescent="0.2"/>
    <row r="22338" x14ac:dyDescent="0.2"/>
    <row r="22339" x14ac:dyDescent="0.2"/>
    <row r="22340" x14ac:dyDescent="0.2"/>
    <row r="22341" x14ac:dyDescent="0.2"/>
    <row r="22342" x14ac:dyDescent="0.2"/>
    <row r="22343" x14ac:dyDescent="0.2"/>
    <row r="22344" x14ac:dyDescent="0.2"/>
    <row r="22345" x14ac:dyDescent="0.2"/>
    <row r="22346" x14ac:dyDescent="0.2"/>
    <row r="22347" x14ac:dyDescent="0.2"/>
    <row r="22348" x14ac:dyDescent="0.2"/>
    <row r="22349" x14ac:dyDescent="0.2"/>
    <row r="22350" x14ac:dyDescent="0.2"/>
    <row r="22351" x14ac:dyDescent="0.2"/>
    <row r="22352" x14ac:dyDescent="0.2"/>
    <row r="22353" x14ac:dyDescent="0.2"/>
    <row r="22354" x14ac:dyDescent="0.2"/>
    <row r="22355" x14ac:dyDescent="0.2"/>
    <row r="22356" x14ac:dyDescent="0.2"/>
    <row r="22357" x14ac:dyDescent="0.2"/>
    <row r="22358" x14ac:dyDescent="0.2"/>
    <row r="22359" x14ac:dyDescent="0.2"/>
    <row r="22360" x14ac:dyDescent="0.2"/>
    <row r="22361" x14ac:dyDescent="0.2"/>
    <row r="22362" x14ac:dyDescent="0.2"/>
    <row r="22363" x14ac:dyDescent="0.2"/>
    <row r="22364" x14ac:dyDescent="0.2"/>
    <row r="22365" x14ac:dyDescent="0.2"/>
    <row r="22366" x14ac:dyDescent="0.2"/>
    <row r="22367" x14ac:dyDescent="0.2"/>
    <row r="22368" x14ac:dyDescent="0.2"/>
    <row r="22369" x14ac:dyDescent="0.2"/>
    <row r="22370" x14ac:dyDescent="0.2"/>
    <row r="22371" x14ac:dyDescent="0.2"/>
    <row r="22372" x14ac:dyDescent="0.2"/>
    <row r="22373" x14ac:dyDescent="0.2"/>
    <row r="22374" x14ac:dyDescent="0.2"/>
    <row r="22375" x14ac:dyDescent="0.2"/>
    <row r="22376" x14ac:dyDescent="0.2"/>
    <row r="22377" x14ac:dyDescent="0.2"/>
    <row r="22378" x14ac:dyDescent="0.2"/>
    <row r="22379" x14ac:dyDescent="0.2"/>
    <row r="22380" x14ac:dyDescent="0.2"/>
    <row r="22381" x14ac:dyDescent="0.2"/>
    <row r="22382" x14ac:dyDescent="0.2"/>
    <row r="22383" x14ac:dyDescent="0.2"/>
    <row r="22384" x14ac:dyDescent="0.2"/>
    <row r="22385" x14ac:dyDescent="0.2"/>
    <row r="22386" x14ac:dyDescent="0.2"/>
    <row r="22387" x14ac:dyDescent="0.2"/>
    <row r="22388" x14ac:dyDescent="0.2"/>
    <row r="22389" x14ac:dyDescent="0.2"/>
    <row r="22390" x14ac:dyDescent="0.2"/>
    <row r="22391" x14ac:dyDescent="0.2"/>
    <row r="22392" x14ac:dyDescent="0.2"/>
    <row r="22393" x14ac:dyDescent="0.2"/>
    <row r="22394" x14ac:dyDescent="0.2"/>
    <row r="22395" x14ac:dyDescent="0.2"/>
    <row r="22396" x14ac:dyDescent="0.2"/>
    <row r="22397" x14ac:dyDescent="0.2"/>
    <row r="22398" x14ac:dyDescent="0.2"/>
    <row r="22399" x14ac:dyDescent="0.2"/>
    <row r="22400" x14ac:dyDescent="0.2"/>
    <row r="22401" x14ac:dyDescent="0.2"/>
    <row r="22402" x14ac:dyDescent="0.2"/>
    <row r="22403" x14ac:dyDescent="0.2"/>
    <row r="22404" x14ac:dyDescent="0.2"/>
    <row r="22405" x14ac:dyDescent="0.2"/>
    <row r="22406" x14ac:dyDescent="0.2"/>
    <row r="22407" x14ac:dyDescent="0.2"/>
    <row r="22408" x14ac:dyDescent="0.2"/>
    <row r="22409" x14ac:dyDescent="0.2"/>
    <row r="22410" x14ac:dyDescent="0.2"/>
    <row r="22411" x14ac:dyDescent="0.2"/>
    <row r="22412" x14ac:dyDescent="0.2"/>
    <row r="22413" x14ac:dyDescent="0.2"/>
    <row r="22414" x14ac:dyDescent="0.2"/>
    <row r="22415" x14ac:dyDescent="0.2"/>
    <row r="22416" x14ac:dyDescent="0.2"/>
    <row r="22417" x14ac:dyDescent="0.2"/>
    <row r="22418" x14ac:dyDescent="0.2"/>
    <row r="22419" x14ac:dyDescent="0.2"/>
    <row r="22420" x14ac:dyDescent="0.2"/>
    <row r="22421" x14ac:dyDescent="0.2"/>
    <row r="22422" x14ac:dyDescent="0.2"/>
    <row r="22423" x14ac:dyDescent="0.2"/>
    <row r="22424" x14ac:dyDescent="0.2"/>
    <row r="22425" x14ac:dyDescent="0.2"/>
    <row r="22426" x14ac:dyDescent="0.2"/>
    <row r="22427" x14ac:dyDescent="0.2"/>
    <row r="22428" x14ac:dyDescent="0.2"/>
    <row r="22429" x14ac:dyDescent="0.2"/>
    <row r="22430" x14ac:dyDescent="0.2"/>
    <row r="22431" x14ac:dyDescent="0.2"/>
    <row r="22432" x14ac:dyDescent="0.2"/>
    <row r="22433" x14ac:dyDescent="0.2"/>
    <row r="22434" x14ac:dyDescent="0.2"/>
    <row r="22435" x14ac:dyDescent="0.2"/>
    <row r="22436" x14ac:dyDescent="0.2"/>
    <row r="22437" x14ac:dyDescent="0.2"/>
    <row r="22438" x14ac:dyDescent="0.2"/>
    <row r="22439" x14ac:dyDescent="0.2"/>
    <row r="22440" x14ac:dyDescent="0.2"/>
    <row r="22441" x14ac:dyDescent="0.2"/>
    <row r="22442" x14ac:dyDescent="0.2"/>
    <row r="22443" x14ac:dyDescent="0.2"/>
    <row r="22444" x14ac:dyDescent="0.2"/>
    <row r="22445" x14ac:dyDescent="0.2"/>
    <row r="22446" x14ac:dyDescent="0.2"/>
    <row r="22447" x14ac:dyDescent="0.2"/>
    <row r="22448" x14ac:dyDescent="0.2"/>
    <row r="22449" x14ac:dyDescent="0.2"/>
    <row r="22450" x14ac:dyDescent="0.2"/>
    <row r="22451" x14ac:dyDescent="0.2"/>
    <row r="22452" x14ac:dyDescent="0.2"/>
    <row r="22453" x14ac:dyDescent="0.2"/>
    <row r="22454" x14ac:dyDescent="0.2"/>
    <row r="22455" x14ac:dyDescent="0.2"/>
    <row r="22456" x14ac:dyDescent="0.2"/>
    <row r="22457" x14ac:dyDescent="0.2"/>
    <row r="22458" x14ac:dyDescent="0.2"/>
    <row r="22459" x14ac:dyDescent="0.2"/>
    <row r="22460" x14ac:dyDescent="0.2"/>
    <row r="22461" x14ac:dyDescent="0.2"/>
    <row r="22462" x14ac:dyDescent="0.2"/>
    <row r="22463" x14ac:dyDescent="0.2"/>
    <row r="22464" x14ac:dyDescent="0.2"/>
    <row r="22465" x14ac:dyDescent="0.2"/>
    <row r="22466" x14ac:dyDescent="0.2"/>
    <row r="22467" x14ac:dyDescent="0.2"/>
    <row r="22468" x14ac:dyDescent="0.2"/>
    <row r="22469" x14ac:dyDescent="0.2"/>
    <row r="22470" x14ac:dyDescent="0.2"/>
    <row r="22471" x14ac:dyDescent="0.2"/>
    <row r="22472" x14ac:dyDescent="0.2"/>
    <row r="22473" x14ac:dyDescent="0.2"/>
    <row r="22474" x14ac:dyDescent="0.2"/>
    <row r="22475" x14ac:dyDescent="0.2"/>
    <row r="22476" x14ac:dyDescent="0.2"/>
    <row r="22477" x14ac:dyDescent="0.2"/>
    <row r="22478" x14ac:dyDescent="0.2"/>
    <row r="22479" x14ac:dyDescent="0.2"/>
    <row r="22480" x14ac:dyDescent="0.2"/>
    <row r="22481" x14ac:dyDescent="0.2"/>
    <row r="22482" x14ac:dyDescent="0.2"/>
    <row r="22483" x14ac:dyDescent="0.2"/>
    <row r="22484" x14ac:dyDescent="0.2"/>
    <row r="22485" x14ac:dyDescent="0.2"/>
    <row r="22486" x14ac:dyDescent="0.2"/>
    <row r="22487" x14ac:dyDescent="0.2"/>
    <row r="22488" x14ac:dyDescent="0.2"/>
    <row r="22489" x14ac:dyDescent="0.2"/>
    <row r="22490" x14ac:dyDescent="0.2"/>
    <row r="22491" x14ac:dyDescent="0.2"/>
    <row r="22492" x14ac:dyDescent="0.2"/>
    <row r="22493" x14ac:dyDescent="0.2"/>
    <row r="22494" x14ac:dyDescent="0.2"/>
    <row r="22495" x14ac:dyDescent="0.2"/>
    <row r="22496" x14ac:dyDescent="0.2"/>
    <row r="22497" x14ac:dyDescent="0.2"/>
    <row r="22498" x14ac:dyDescent="0.2"/>
    <row r="22499" x14ac:dyDescent="0.2"/>
    <row r="22500" x14ac:dyDescent="0.2"/>
    <row r="22501" x14ac:dyDescent="0.2"/>
    <row r="22502" x14ac:dyDescent="0.2"/>
    <row r="22503" x14ac:dyDescent="0.2"/>
    <row r="22504" x14ac:dyDescent="0.2"/>
    <row r="22505" x14ac:dyDescent="0.2"/>
    <row r="22506" x14ac:dyDescent="0.2"/>
    <row r="22507" x14ac:dyDescent="0.2"/>
    <row r="22508" x14ac:dyDescent="0.2"/>
    <row r="22509" x14ac:dyDescent="0.2"/>
    <row r="22510" x14ac:dyDescent="0.2"/>
    <row r="22511" x14ac:dyDescent="0.2"/>
    <row r="22512" x14ac:dyDescent="0.2"/>
    <row r="22513" x14ac:dyDescent="0.2"/>
    <row r="22514" x14ac:dyDescent="0.2"/>
    <row r="22515" x14ac:dyDescent="0.2"/>
    <row r="22516" x14ac:dyDescent="0.2"/>
    <row r="22517" x14ac:dyDescent="0.2"/>
    <row r="22518" x14ac:dyDescent="0.2"/>
    <row r="22519" x14ac:dyDescent="0.2"/>
    <row r="22520" x14ac:dyDescent="0.2"/>
    <row r="22521" x14ac:dyDescent="0.2"/>
    <row r="22522" x14ac:dyDescent="0.2"/>
    <row r="22523" x14ac:dyDescent="0.2"/>
    <row r="22524" x14ac:dyDescent="0.2"/>
    <row r="22525" x14ac:dyDescent="0.2"/>
    <row r="22526" x14ac:dyDescent="0.2"/>
    <row r="22527" x14ac:dyDescent="0.2"/>
    <row r="22528" x14ac:dyDescent="0.2"/>
    <row r="22529" x14ac:dyDescent="0.2"/>
    <row r="22530" x14ac:dyDescent="0.2"/>
    <row r="22531" x14ac:dyDescent="0.2"/>
    <row r="22532" x14ac:dyDescent="0.2"/>
    <row r="22533" x14ac:dyDescent="0.2"/>
    <row r="22534" x14ac:dyDescent="0.2"/>
    <row r="22535" x14ac:dyDescent="0.2"/>
    <row r="22536" x14ac:dyDescent="0.2"/>
    <row r="22537" x14ac:dyDescent="0.2"/>
    <row r="22538" x14ac:dyDescent="0.2"/>
    <row r="22539" x14ac:dyDescent="0.2"/>
    <row r="22540" x14ac:dyDescent="0.2"/>
    <row r="22541" x14ac:dyDescent="0.2"/>
    <row r="22542" x14ac:dyDescent="0.2"/>
    <row r="22543" x14ac:dyDescent="0.2"/>
    <row r="22544" x14ac:dyDescent="0.2"/>
    <row r="22545" x14ac:dyDescent="0.2"/>
    <row r="22546" x14ac:dyDescent="0.2"/>
    <row r="22547" x14ac:dyDescent="0.2"/>
    <row r="22548" x14ac:dyDescent="0.2"/>
    <row r="22549" x14ac:dyDescent="0.2"/>
    <row r="22550" x14ac:dyDescent="0.2"/>
    <row r="22551" x14ac:dyDescent="0.2"/>
    <row r="22552" x14ac:dyDescent="0.2"/>
    <row r="22553" x14ac:dyDescent="0.2"/>
    <row r="22554" x14ac:dyDescent="0.2"/>
    <row r="22555" x14ac:dyDescent="0.2"/>
    <row r="22556" x14ac:dyDescent="0.2"/>
    <row r="22557" x14ac:dyDescent="0.2"/>
    <row r="22558" x14ac:dyDescent="0.2"/>
    <row r="22559" x14ac:dyDescent="0.2"/>
    <row r="22560" x14ac:dyDescent="0.2"/>
    <row r="22561" x14ac:dyDescent="0.2"/>
    <row r="22562" x14ac:dyDescent="0.2"/>
    <row r="22563" x14ac:dyDescent="0.2"/>
    <row r="22564" x14ac:dyDescent="0.2"/>
    <row r="22565" x14ac:dyDescent="0.2"/>
    <row r="22566" x14ac:dyDescent="0.2"/>
    <row r="22567" x14ac:dyDescent="0.2"/>
    <row r="22568" x14ac:dyDescent="0.2"/>
    <row r="22569" x14ac:dyDescent="0.2"/>
    <row r="22570" x14ac:dyDescent="0.2"/>
    <row r="22571" x14ac:dyDescent="0.2"/>
    <row r="22572" x14ac:dyDescent="0.2"/>
    <row r="22573" x14ac:dyDescent="0.2"/>
    <row r="22574" x14ac:dyDescent="0.2"/>
    <row r="22575" x14ac:dyDescent="0.2"/>
    <row r="22576" x14ac:dyDescent="0.2"/>
    <row r="22577" x14ac:dyDescent="0.2"/>
    <row r="22578" x14ac:dyDescent="0.2"/>
    <row r="22579" x14ac:dyDescent="0.2"/>
    <row r="22580" x14ac:dyDescent="0.2"/>
    <row r="22581" x14ac:dyDescent="0.2"/>
    <row r="22582" x14ac:dyDescent="0.2"/>
    <row r="22583" x14ac:dyDescent="0.2"/>
    <row r="22584" x14ac:dyDescent="0.2"/>
    <row r="22585" x14ac:dyDescent="0.2"/>
    <row r="22586" x14ac:dyDescent="0.2"/>
    <row r="22587" x14ac:dyDescent="0.2"/>
    <row r="22588" x14ac:dyDescent="0.2"/>
    <row r="22589" x14ac:dyDescent="0.2"/>
    <row r="22590" x14ac:dyDescent="0.2"/>
    <row r="22591" x14ac:dyDescent="0.2"/>
    <row r="22592" x14ac:dyDescent="0.2"/>
    <row r="22593" x14ac:dyDescent="0.2"/>
    <row r="22594" x14ac:dyDescent="0.2"/>
    <row r="22595" x14ac:dyDescent="0.2"/>
    <row r="22596" x14ac:dyDescent="0.2"/>
    <row r="22597" x14ac:dyDescent="0.2"/>
    <row r="22598" x14ac:dyDescent="0.2"/>
    <row r="22599" x14ac:dyDescent="0.2"/>
    <row r="22600" x14ac:dyDescent="0.2"/>
    <row r="22601" x14ac:dyDescent="0.2"/>
    <row r="22602" x14ac:dyDescent="0.2"/>
    <row r="22603" x14ac:dyDescent="0.2"/>
    <row r="22604" x14ac:dyDescent="0.2"/>
    <row r="22605" x14ac:dyDescent="0.2"/>
    <row r="22606" x14ac:dyDescent="0.2"/>
    <row r="22607" x14ac:dyDescent="0.2"/>
    <row r="22608" x14ac:dyDescent="0.2"/>
    <row r="22609" x14ac:dyDescent="0.2"/>
    <row r="22610" x14ac:dyDescent="0.2"/>
    <row r="22611" x14ac:dyDescent="0.2"/>
    <row r="22612" x14ac:dyDescent="0.2"/>
    <row r="22613" x14ac:dyDescent="0.2"/>
    <row r="22614" x14ac:dyDescent="0.2"/>
    <row r="22615" x14ac:dyDescent="0.2"/>
    <row r="22616" x14ac:dyDescent="0.2"/>
    <row r="22617" x14ac:dyDescent="0.2"/>
    <row r="22618" x14ac:dyDescent="0.2"/>
    <row r="22619" x14ac:dyDescent="0.2"/>
    <row r="22620" x14ac:dyDescent="0.2"/>
    <row r="22621" x14ac:dyDescent="0.2"/>
    <row r="22622" x14ac:dyDescent="0.2"/>
    <row r="22623" x14ac:dyDescent="0.2"/>
    <row r="22624" x14ac:dyDescent="0.2"/>
    <row r="22625" x14ac:dyDescent="0.2"/>
    <row r="22626" x14ac:dyDescent="0.2"/>
    <row r="22627" x14ac:dyDescent="0.2"/>
    <row r="22628" x14ac:dyDescent="0.2"/>
    <row r="22629" x14ac:dyDescent="0.2"/>
    <row r="22630" x14ac:dyDescent="0.2"/>
    <row r="22631" x14ac:dyDescent="0.2"/>
    <row r="22632" x14ac:dyDescent="0.2"/>
    <row r="22633" x14ac:dyDescent="0.2"/>
    <row r="22634" x14ac:dyDescent="0.2"/>
    <row r="22635" x14ac:dyDescent="0.2"/>
    <row r="22636" x14ac:dyDescent="0.2"/>
    <row r="22637" x14ac:dyDescent="0.2"/>
    <row r="22638" x14ac:dyDescent="0.2"/>
    <row r="22639" x14ac:dyDescent="0.2"/>
    <row r="22640" x14ac:dyDescent="0.2"/>
    <row r="22641" x14ac:dyDescent="0.2"/>
    <row r="22642" x14ac:dyDescent="0.2"/>
    <row r="22643" x14ac:dyDescent="0.2"/>
    <row r="22644" x14ac:dyDescent="0.2"/>
    <row r="22645" x14ac:dyDescent="0.2"/>
    <row r="22646" x14ac:dyDescent="0.2"/>
    <row r="22647" x14ac:dyDescent="0.2"/>
    <row r="22648" x14ac:dyDescent="0.2"/>
    <row r="22649" x14ac:dyDescent="0.2"/>
    <row r="22650" x14ac:dyDescent="0.2"/>
    <row r="22651" x14ac:dyDescent="0.2"/>
    <row r="22652" x14ac:dyDescent="0.2"/>
    <row r="22653" x14ac:dyDescent="0.2"/>
    <row r="22654" x14ac:dyDescent="0.2"/>
    <row r="22655" x14ac:dyDescent="0.2"/>
    <row r="22656" x14ac:dyDescent="0.2"/>
    <row r="22657" x14ac:dyDescent="0.2"/>
    <row r="22658" x14ac:dyDescent="0.2"/>
    <row r="22659" x14ac:dyDescent="0.2"/>
    <row r="22660" x14ac:dyDescent="0.2"/>
    <row r="22661" x14ac:dyDescent="0.2"/>
    <row r="22662" x14ac:dyDescent="0.2"/>
    <row r="22663" x14ac:dyDescent="0.2"/>
    <row r="22664" x14ac:dyDescent="0.2"/>
    <row r="22665" x14ac:dyDescent="0.2"/>
    <row r="22666" x14ac:dyDescent="0.2"/>
    <row r="22667" x14ac:dyDescent="0.2"/>
    <row r="22668" x14ac:dyDescent="0.2"/>
    <row r="22669" x14ac:dyDescent="0.2"/>
    <row r="22670" x14ac:dyDescent="0.2"/>
    <row r="22671" x14ac:dyDescent="0.2"/>
    <row r="22672" x14ac:dyDescent="0.2"/>
    <row r="22673" x14ac:dyDescent="0.2"/>
    <row r="22674" x14ac:dyDescent="0.2"/>
    <row r="22675" x14ac:dyDescent="0.2"/>
    <row r="22676" x14ac:dyDescent="0.2"/>
    <row r="22677" x14ac:dyDescent="0.2"/>
    <row r="22678" x14ac:dyDescent="0.2"/>
    <row r="22679" x14ac:dyDescent="0.2"/>
    <row r="22680" x14ac:dyDescent="0.2"/>
    <row r="22681" x14ac:dyDescent="0.2"/>
    <row r="22682" x14ac:dyDescent="0.2"/>
    <row r="22683" x14ac:dyDescent="0.2"/>
    <row r="22684" x14ac:dyDescent="0.2"/>
    <row r="22685" x14ac:dyDescent="0.2"/>
    <row r="22686" x14ac:dyDescent="0.2"/>
    <row r="22687" x14ac:dyDescent="0.2"/>
    <row r="22688" x14ac:dyDescent="0.2"/>
    <row r="22689" x14ac:dyDescent="0.2"/>
    <row r="22690" x14ac:dyDescent="0.2"/>
    <row r="22691" x14ac:dyDescent="0.2"/>
    <row r="22692" x14ac:dyDescent="0.2"/>
    <row r="22693" x14ac:dyDescent="0.2"/>
    <row r="22694" x14ac:dyDescent="0.2"/>
    <row r="22695" x14ac:dyDescent="0.2"/>
    <row r="22696" x14ac:dyDescent="0.2"/>
    <row r="22697" x14ac:dyDescent="0.2"/>
    <row r="22698" x14ac:dyDescent="0.2"/>
    <row r="22699" x14ac:dyDescent="0.2"/>
    <row r="22700" x14ac:dyDescent="0.2"/>
    <row r="22701" x14ac:dyDescent="0.2"/>
    <row r="22702" x14ac:dyDescent="0.2"/>
    <row r="22703" x14ac:dyDescent="0.2"/>
    <row r="22704" x14ac:dyDescent="0.2"/>
    <row r="22705" x14ac:dyDescent="0.2"/>
    <row r="22706" x14ac:dyDescent="0.2"/>
    <row r="22707" x14ac:dyDescent="0.2"/>
    <row r="22708" x14ac:dyDescent="0.2"/>
    <row r="22709" x14ac:dyDescent="0.2"/>
    <row r="22710" x14ac:dyDescent="0.2"/>
    <row r="22711" x14ac:dyDescent="0.2"/>
    <row r="22712" x14ac:dyDescent="0.2"/>
    <row r="22713" x14ac:dyDescent="0.2"/>
    <row r="22714" x14ac:dyDescent="0.2"/>
    <row r="22715" x14ac:dyDescent="0.2"/>
    <row r="22716" x14ac:dyDescent="0.2"/>
    <row r="22717" x14ac:dyDescent="0.2"/>
    <row r="22718" x14ac:dyDescent="0.2"/>
    <row r="22719" x14ac:dyDescent="0.2"/>
    <row r="22720" x14ac:dyDescent="0.2"/>
    <row r="22721" x14ac:dyDescent="0.2"/>
    <row r="22722" x14ac:dyDescent="0.2"/>
    <row r="22723" x14ac:dyDescent="0.2"/>
    <row r="22724" x14ac:dyDescent="0.2"/>
    <row r="22725" x14ac:dyDescent="0.2"/>
    <row r="22726" x14ac:dyDescent="0.2"/>
    <row r="22727" x14ac:dyDescent="0.2"/>
    <row r="22728" x14ac:dyDescent="0.2"/>
    <row r="22729" x14ac:dyDescent="0.2"/>
    <row r="22730" x14ac:dyDescent="0.2"/>
    <row r="22731" x14ac:dyDescent="0.2"/>
    <row r="22732" x14ac:dyDescent="0.2"/>
    <row r="22733" x14ac:dyDescent="0.2"/>
    <row r="22734" x14ac:dyDescent="0.2"/>
    <row r="22735" x14ac:dyDescent="0.2"/>
    <row r="22736" x14ac:dyDescent="0.2"/>
    <row r="22737" x14ac:dyDescent="0.2"/>
    <row r="22738" x14ac:dyDescent="0.2"/>
    <row r="22739" x14ac:dyDescent="0.2"/>
    <row r="22740" x14ac:dyDescent="0.2"/>
    <row r="22741" x14ac:dyDescent="0.2"/>
    <row r="22742" x14ac:dyDescent="0.2"/>
    <row r="22743" x14ac:dyDescent="0.2"/>
    <row r="22744" x14ac:dyDescent="0.2"/>
    <row r="22745" x14ac:dyDescent="0.2"/>
    <row r="22746" x14ac:dyDescent="0.2"/>
    <row r="22747" x14ac:dyDescent="0.2"/>
    <row r="22748" x14ac:dyDescent="0.2"/>
    <row r="22749" x14ac:dyDescent="0.2"/>
    <row r="22750" x14ac:dyDescent="0.2"/>
    <row r="22751" x14ac:dyDescent="0.2"/>
    <row r="22752" x14ac:dyDescent="0.2"/>
    <row r="22753" x14ac:dyDescent="0.2"/>
    <row r="22754" x14ac:dyDescent="0.2"/>
    <row r="22755" x14ac:dyDescent="0.2"/>
    <row r="22756" x14ac:dyDescent="0.2"/>
    <row r="22757" x14ac:dyDescent="0.2"/>
    <row r="22758" x14ac:dyDescent="0.2"/>
    <row r="22759" x14ac:dyDescent="0.2"/>
    <row r="22760" x14ac:dyDescent="0.2"/>
    <row r="22761" x14ac:dyDescent="0.2"/>
    <row r="22762" x14ac:dyDescent="0.2"/>
    <row r="22763" x14ac:dyDescent="0.2"/>
    <row r="22764" x14ac:dyDescent="0.2"/>
    <row r="22765" x14ac:dyDescent="0.2"/>
    <row r="22766" x14ac:dyDescent="0.2"/>
    <row r="22767" x14ac:dyDescent="0.2"/>
    <row r="22768" x14ac:dyDescent="0.2"/>
    <row r="22769" x14ac:dyDescent="0.2"/>
    <row r="22770" x14ac:dyDescent="0.2"/>
    <row r="22771" x14ac:dyDescent="0.2"/>
    <row r="22772" x14ac:dyDescent="0.2"/>
    <row r="22773" x14ac:dyDescent="0.2"/>
    <row r="22774" x14ac:dyDescent="0.2"/>
    <row r="22775" x14ac:dyDescent="0.2"/>
    <row r="22776" x14ac:dyDescent="0.2"/>
    <row r="22777" x14ac:dyDescent="0.2"/>
    <row r="22778" x14ac:dyDescent="0.2"/>
    <row r="22779" x14ac:dyDescent="0.2"/>
    <row r="22780" x14ac:dyDescent="0.2"/>
    <row r="22781" x14ac:dyDescent="0.2"/>
    <row r="22782" x14ac:dyDescent="0.2"/>
    <row r="22783" x14ac:dyDescent="0.2"/>
    <row r="22784" x14ac:dyDescent="0.2"/>
    <row r="22785" x14ac:dyDescent="0.2"/>
    <row r="22786" x14ac:dyDescent="0.2"/>
    <row r="22787" x14ac:dyDescent="0.2"/>
    <row r="22788" x14ac:dyDescent="0.2"/>
    <row r="22789" x14ac:dyDescent="0.2"/>
    <row r="22790" x14ac:dyDescent="0.2"/>
    <row r="22791" x14ac:dyDescent="0.2"/>
    <row r="22792" x14ac:dyDescent="0.2"/>
    <row r="22793" x14ac:dyDescent="0.2"/>
    <row r="22794" x14ac:dyDescent="0.2"/>
    <row r="22795" x14ac:dyDescent="0.2"/>
    <row r="22796" x14ac:dyDescent="0.2"/>
    <row r="22797" x14ac:dyDescent="0.2"/>
    <row r="22798" x14ac:dyDescent="0.2"/>
    <row r="22799" x14ac:dyDescent="0.2"/>
    <row r="22800" x14ac:dyDescent="0.2"/>
    <row r="22801" x14ac:dyDescent="0.2"/>
    <row r="22802" x14ac:dyDescent="0.2"/>
    <row r="22803" x14ac:dyDescent="0.2"/>
    <row r="22804" x14ac:dyDescent="0.2"/>
    <row r="22805" x14ac:dyDescent="0.2"/>
    <row r="22806" x14ac:dyDescent="0.2"/>
    <row r="22807" x14ac:dyDescent="0.2"/>
    <row r="22808" x14ac:dyDescent="0.2"/>
    <row r="22809" x14ac:dyDescent="0.2"/>
    <row r="22810" x14ac:dyDescent="0.2"/>
    <row r="22811" x14ac:dyDescent="0.2"/>
    <row r="22812" x14ac:dyDescent="0.2"/>
    <row r="22813" x14ac:dyDescent="0.2"/>
    <row r="22814" x14ac:dyDescent="0.2"/>
    <row r="22815" x14ac:dyDescent="0.2"/>
    <row r="22816" x14ac:dyDescent="0.2"/>
    <row r="22817" x14ac:dyDescent="0.2"/>
    <row r="22818" x14ac:dyDescent="0.2"/>
    <row r="22819" x14ac:dyDescent="0.2"/>
    <row r="22820" x14ac:dyDescent="0.2"/>
    <row r="22821" x14ac:dyDescent="0.2"/>
    <row r="22822" x14ac:dyDescent="0.2"/>
    <row r="22823" x14ac:dyDescent="0.2"/>
    <row r="22824" x14ac:dyDescent="0.2"/>
    <row r="22825" x14ac:dyDescent="0.2"/>
    <row r="22826" x14ac:dyDescent="0.2"/>
    <row r="22827" x14ac:dyDescent="0.2"/>
    <row r="22828" x14ac:dyDescent="0.2"/>
    <row r="22829" x14ac:dyDescent="0.2"/>
    <row r="22830" x14ac:dyDescent="0.2"/>
    <row r="22831" x14ac:dyDescent="0.2"/>
    <row r="22832" x14ac:dyDescent="0.2"/>
    <row r="22833" x14ac:dyDescent="0.2"/>
    <row r="22834" x14ac:dyDescent="0.2"/>
    <row r="22835" x14ac:dyDescent="0.2"/>
    <row r="22836" x14ac:dyDescent="0.2"/>
    <row r="22837" x14ac:dyDescent="0.2"/>
    <row r="22838" x14ac:dyDescent="0.2"/>
    <row r="22839" x14ac:dyDescent="0.2"/>
    <row r="22840" x14ac:dyDescent="0.2"/>
    <row r="22841" x14ac:dyDescent="0.2"/>
    <row r="22842" x14ac:dyDescent="0.2"/>
    <row r="22843" x14ac:dyDescent="0.2"/>
    <row r="22844" x14ac:dyDescent="0.2"/>
    <row r="22845" x14ac:dyDescent="0.2"/>
    <row r="22846" x14ac:dyDescent="0.2"/>
    <row r="22847" x14ac:dyDescent="0.2"/>
    <row r="22848" x14ac:dyDescent="0.2"/>
    <row r="22849" x14ac:dyDescent="0.2"/>
    <row r="22850" x14ac:dyDescent="0.2"/>
    <row r="22851" x14ac:dyDescent="0.2"/>
    <row r="22852" x14ac:dyDescent="0.2"/>
    <row r="22853" x14ac:dyDescent="0.2"/>
    <row r="22854" x14ac:dyDescent="0.2"/>
    <row r="22855" x14ac:dyDescent="0.2"/>
    <row r="22856" x14ac:dyDescent="0.2"/>
    <row r="22857" x14ac:dyDescent="0.2"/>
    <row r="22858" x14ac:dyDescent="0.2"/>
    <row r="22859" x14ac:dyDescent="0.2"/>
    <row r="22860" x14ac:dyDescent="0.2"/>
    <row r="22861" x14ac:dyDescent="0.2"/>
    <row r="22862" x14ac:dyDescent="0.2"/>
    <row r="22863" x14ac:dyDescent="0.2"/>
    <row r="22864" x14ac:dyDescent="0.2"/>
    <row r="22865" x14ac:dyDescent="0.2"/>
    <row r="22866" x14ac:dyDescent="0.2"/>
    <row r="22867" x14ac:dyDescent="0.2"/>
    <row r="22868" x14ac:dyDescent="0.2"/>
    <row r="22869" x14ac:dyDescent="0.2"/>
    <row r="22870" x14ac:dyDescent="0.2"/>
    <row r="22871" x14ac:dyDescent="0.2"/>
    <row r="22872" x14ac:dyDescent="0.2"/>
    <row r="22873" x14ac:dyDescent="0.2"/>
    <row r="22874" x14ac:dyDescent="0.2"/>
    <row r="22875" x14ac:dyDescent="0.2"/>
    <row r="22876" x14ac:dyDescent="0.2"/>
    <row r="22877" x14ac:dyDescent="0.2"/>
    <row r="22878" x14ac:dyDescent="0.2"/>
    <row r="22879" x14ac:dyDescent="0.2"/>
    <row r="22880" x14ac:dyDescent="0.2"/>
    <row r="22881" x14ac:dyDescent="0.2"/>
    <row r="22882" x14ac:dyDescent="0.2"/>
    <row r="22883" x14ac:dyDescent="0.2"/>
    <row r="22884" x14ac:dyDescent="0.2"/>
    <row r="22885" x14ac:dyDescent="0.2"/>
    <row r="22886" x14ac:dyDescent="0.2"/>
    <row r="22887" x14ac:dyDescent="0.2"/>
    <row r="22888" x14ac:dyDescent="0.2"/>
    <row r="22889" x14ac:dyDescent="0.2"/>
    <row r="22890" x14ac:dyDescent="0.2"/>
    <row r="22891" x14ac:dyDescent="0.2"/>
    <row r="22892" x14ac:dyDescent="0.2"/>
    <row r="22893" x14ac:dyDescent="0.2"/>
    <row r="22894" x14ac:dyDescent="0.2"/>
    <row r="22895" x14ac:dyDescent="0.2"/>
    <row r="22896" x14ac:dyDescent="0.2"/>
    <row r="22897" x14ac:dyDescent="0.2"/>
    <row r="22898" x14ac:dyDescent="0.2"/>
    <row r="22899" x14ac:dyDescent="0.2"/>
    <row r="22900" x14ac:dyDescent="0.2"/>
    <row r="22901" x14ac:dyDescent="0.2"/>
    <row r="22902" x14ac:dyDescent="0.2"/>
    <row r="22903" x14ac:dyDescent="0.2"/>
    <row r="22904" x14ac:dyDescent="0.2"/>
    <row r="22905" x14ac:dyDescent="0.2"/>
    <row r="22906" x14ac:dyDescent="0.2"/>
    <row r="22907" x14ac:dyDescent="0.2"/>
    <row r="22908" x14ac:dyDescent="0.2"/>
    <row r="22909" x14ac:dyDescent="0.2"/>
    <row r="22910" x14ac:dyDescent="0.2"/>
    <row r="22911" x14ac:dyDescent="0.2"/>
    <row r="22912" x14ac:dyDescent="0.2"/>
    <row r="22913" x14ac:dyDescent="0.2"/>
    <row r="22914" x14ac:dyDescent="0.2"/>
    <row r="22915" x14ac:dyDescent="0.2"/>
    <row r="22916" x14ac:dyDescent="0.2"/>
    <row r="22917" x14ac:dyDescent="0.2"/>
    <row r="22918" x14ac:dyDescent="0.2"/>
    <row r="22919" x14ac:dyDescent="0.2"/>
    <row r="22920" x14ac:dyDescent="0.2"/>
    <row r="22921" x14ac:dyDescent="0.2"/>
    <row r="22922" x14ac:dyDescent="0.2"/>
    <row r="22923" x14ac:dyDescent="0.2"/>
    <row r="22924" x14ac:dyDescent="0.2"/>
    <row r="22925" x14ac:dyDescent="0.2"/>
    <row r="22926" x14ac:dyDescent="0.2"/>
    <row r="22927" x14ac:dyDescent="0.2"/>
    <row r="22928" x14ac:dyDescent="0.2"/>
    <row r="22929" x14ac:dyDescent="0.2"/>
    <row r="22930" x14ac:dyDescent="0.2"/>
    <row r="22931" x14ac:dyDescent="0.2"/>
    <row r="22932" x14ac:dyDescent="0.2"/>
    <row r="22933" x14ac:dyDescent="0.2"/>
    <row r="22934" x14ac:dyDescent="0.2"/>
    <row r="22935" x14ac:dyDescent="0.2"/>
    <row r="22936" x14ac:dyDescent="0.2"/>
    <row r="22937" x14ac:dyDescent="0.2"/>
    <row r="22938" x14ac:dyDescent="0.2"/>
    <row r="22939" x14ac:dyDescent="0.2"/>
    <row r="22940" x14ac:dyDescent="0.2"/>
    <row r="22941" x14ac:dyDescent="0.2"/>
    <row r="22942" x14ac:dyDescent="0.2"/>
    <row r="22943" x14ac:dyDescent="0.2"/>
    <row r="22944" x14ac:dyDescent="0.2"/>
    <row r="22945" x14ac:dyDescent="0.2"/>
    <row r="22946" x14ac:dyDescent="0.2"/>
    <row r="22947" x14ac:dyDescent="0.2"/>
    <row r="22948" x14ac:dyDescent="0.2"/>
    <row r="22949" x14ac:dyDescent="0.2"/>
    <row r="22950" x14ac:dyDescent="0.2"/>
    <row r="22951" x14ac:dyDescent="0.2"/>
    <row r="22952" x14ac:dyDescent="0.2"/>
    <row r="22953" x14ac:dyDescent="0.2"/>
    <row r="22954" x14ac:dyDescent="0.2"/>
    <row r="22955" x14ac:dyDescent="0.2"/>
    <row r="22956" x14ac:dyDescent="0.2"/>
    <row r="22957" x14ac:dyDescent="0.2"/>
    <row r="22958" x14ac:dyDescent="0.2"/>
    <row r="22959" x14ac:dyDescent="0.2"/>
    <row r="22960" x14ac:dyDescent="0.2"/>
    <row r="22961" x14ac:dyDescent="0.2"/>
    <row r="22962" x14ac:dyDescent="0.2"/>
    <row r="22963" x14ac:dyDescent="0.2"/>
    <row r="22964" x14ac:dyDescent="0.2"/>
    <row r="22965" x14ac:dyDescent="0.2"/>
    <row r="22966" x14ac:dyDescent="0.2"/>
    <row r="22967" x14ac:dyDescent="0.2"/>
    <row r="22968" x14ac:dyDescent="0.2"/>
    <row r="22969" x14ac:dyDescent="0.2"/>
    <row r="22970" x14ac:dyDescent="0.2"/>
    <row r="22971" x14ac:dyDescent="0.2"/>
    <row r="22972" x14ac:dyDescent="0.2"/>
    <row r="22973" x14ac:dyDescent="0.2"/>
    <row r="22974" x14ac:dyDescent="0.2"/>
    <row r="22975" x14ac:dyDescent="0.2"/>
    <row r="22976" x14ac:dyDescent="0.2"/>
    <row r="22977" x14ac:dyDescent="0.2"/>
    <row r="22978" x14ac:dyDescent="0.2"/>
    <row r="22979" x14ac:dyDescent="0.2"/>
    <row r="22980" x14ac:dyDescent="0.2"/>
    <row r="22981" x14ac:dyDescent="0.2"/>
    <row r="22982" x14ac:dyDescent="0.2"/>
    <row r="22983" x14ac:dyDescent="0.2"/>
    <row r="22984" x14ac:dyDescent="0.2"/>
    <row r="22985" x14ac:dyDescent="0.2"/>
    <row r="22986" x14ac:dyDescent="0.2"/>
    <row r="22987" x14ac:dyDescent="0.2"/>
    <row r="22988" x14ac:dyDescent="0.2"/>
    <row r="22989" x14ac:dyDescent="0.2"/>
    <row r="22990" x14ac:dyDescent="0.2"/>
    <row r="22991" x14ac:dyDescent="0.2"/>
    <row r="22992" x14ac:dyDescent="0.2"/>
    <row r="22993" x14ac:dyDescent="0.2"/>
    <row r="22994" x14ac:dyDescent="0.2"/>
    <row r="22995" x14ac:dyDescent="0.2"/>
    <row r="22996" x14ac:dyDescent="0.2"/>
    <row r="22997" x14ac:dyDescent="0.2"/>
    <row r="22998" x14ac:dyDescent="0.2"/>
    <row r="22999" x14ac:dyDescent="0.2"/>
    <row r="23000" x14ac:dyDescent="0.2"/>
    <row r="23001" x14ac:dyDescent="0.2"/>
    <row r="23002" x14ac:dyDescent="0.2"/>
    <row r="23003" x14ac:dyDescent="0.2"/>
    <row r="23004" x14ac:dyDescent="0.2"/>
    <row r="23005" x14ac:dyDescent="0.2"/>
    <row r="23006" x14ac:dyDescent="0.2"/>
    <row r="23007" x14ac:dyDescent="0.2"/>
    <row r="23008" x14ac:dyDescent="0.2"/>
    <row r="23009" x14ac:dyDescent="0.2"/>
    <row r="23010" x14ac:dyDescent="0.2"/>
    <row r="23011" x14ac:dyDescent="0.2"/>
    <row r="23012" x14ac:dyDescent="0.2"/>
    <row r="23013" x14ac:dyDescent="0.2"/>
    <row r="23014" x14ac:dyDescent="0.2"/>
    <row r="23015" x14ac:dyDescent="0.2"/>
    <row r="23016" x14ac:dyDescent="0.2"/>
    <row r="23017" x14ac:dyDescent="0.2"/>
    <row r="23018" x14ac:dyDescent="0.2"/>
    <row r="23019" x14ac:dyDescent="0.2"/>
    <row r="23020" x14ac:dyDescent="0.2"/>
    <row r="23021" x14ac:dyDescent="0.2"/>
    <row r="23022" x14ac:dyDescent="0.2"/>
    <row r="23023" x14ac:dyDescent="0.2"/>
    <row r="23024" x14ac:dyDescent="0.2"/>
    <row r="23025" x14ac:dyDescent="0.2"/>
    <row r="23026" x14ac:dyDescent="0.2"/>
    <row r="23027" x14ac:dyDescent="0.2"/>
    <row r="23028" x14ac:dyDescent="0.2"/>
    <row r="23029" x14ac:dyDescent="0.2"/>
    <row r="23030" x14ac:dyDescent="0.2"/>
    <row r="23031" x14ac:dyDescent="0.2"/>
    <row r="23032" x14ac:dyDescent="0.2"/>
    <row r="23033" x14ac:dyDescent="0.2"/>
    <row r="23034" x14ac:dyDescent="0.2"/>
    <row r="23035" x14ac:dyDescent="0.2"/>
    <row r="23036" x14ac:dyDescent="0.2"/>
    <row r="23037" x14ac:dyDescent="0.2"/>
    <row r="23038" x14ac:dyDescent="0.2"/>
    <row r="23039" x14ac:dyDescent="0.2"/>
    <row r="23040" x14ac:dyDescent="0.2"/>
    <row r="23041" x14ac:dyDescent="0.2"/>
    <row r="23042" x14ac:dyDescent="0.2"/>
    <row r="23043" x14ac:dyDescent="0.2"/>
    <row r="23044" x14ac:dyDescent="0.2"/>
    <row r="23045" x14ac:dyDescent="0.2"/>
    <row r="23046" x14ac:dyDescent="0.2"/>
    <row r="23047" x14ac:dyDescent="0.2"/>
    <row r="23048" x14ac:dyDescent="0.2"/>
    <row r="23049" x14ac:dyDescent="0.2"/>
    <row r="23050" x14ac:dyDescent="0.2"/>
    <row r="23051" x14ac:dyDescent="0.2"/>
    <row r="23052" x14ac:dyDescent="0.2"/>
    <row r="23053" x14ac:dyDescent="0.2"/>
    <row r="23054" x14ac:dyDescent="0.2"/>
    <row r="23055" x14ac:dyDescent="0.2"/>
    <row r="23056" x14ac:dyDescent="0.2"/>
    <row r="23057" x14ac:dyDescent="0.2"/>
    <row r="23058" x14ac:dyDescent="0.2"/>
    <row r="23059" x14ac:dyDescent="0.2"/>
    <row r="23060" x14ac:dyDescent="0.2"/>
    <row r="23061" x14ac:dyDescent="0.2"/>
    <row r="23062" x14ac:dyDescent="0.2"/>
    <row r="23063" x14ac:dyDescent="0.2"/>
    <row r="23064" x14ac:dyDescent="0.2"/>
    <row r="23065" x14ac:dyDescent="0.2"/>
    <row r="23066" x14ac:dyDescent="0.2"/>
    <row r="23067" x14ac:dyDescent="0.2"/>
    <row r="23068" x14ac:dyDescent="0.2"/>
    <row r="23069" x14ac:dyDescent="0.2"/>
    <row r="23070" x14ac:dyDescent="0.2"/>
    <row r="23071" x14ac:dyDescent="0.2"/>
    <row r="23072" x14ac:dyDescent="0.2"/>
    <row r="23073" x14ac:dyDescent="0.2"/>
    <row r="23074" x14ac:dyDescent="0.2"/>
    <row r="23075" x14ac:dyDescent="0.2"/>
    <row r="23076" x14ac:dyDescent="0.2"/>
    <row r="23077" x14ac:dyDescent="0.2"/>
    <row r="23078" x14ac:dyDescent="0.2"/>
    <row r="23079" x14ac:dyDescent="0.2"/>
    <row r="23080" x14ac:dyDescent="0.2"/>
    <row r="23081" x14ac:dyDescent="0.2"/>
    <row r="23082" x14ac:dyDescent="0.2"/>
    <row r="23083" x14ac:dyDescent="0.2"/>
    <row r="23084" x14ac:dyDescent="0.2"/>
    <row r="23085" x14ac:dyDescent="0.2"/>
    <row r="23086" x14ac:dyDescent="0.2"/>
    <row r="23087" x14ac:dyDescent="0.2"/>
    <row r="23088" x14ac:dyDescent="0.2"/>
    <row r="23089" x14ac:dyDescent="0.2"/>
    <row r="23090" x14ac:dyDescent="0.2"/>
    <row r="23091" x14ac:dyDescent="0.2"/>
    <row r="23092" x14ac:dyDescent="0.2"/>
    <row r="23093" x14ac:dyDescent="0.2"/>
    <row r="23094" x14ac:dyDescent="0.2"/>
    <row r="23095" x14ac:dyDescent="0.2"/>
    <row r="23096" x14ac:dyDescent="0.2"/>
    <row r="23097" x14ac:dyDescent="0.2"/>
    <row r="23098" x14ac:dyDescent="0.2"/>
    <row r="23099" x14ac:dyDescent="0.2"/>
    <row r="23100" x14ac:dyDescent="0.2"/>
    <row r="23101" x14ac:dyDescent="0.2"/>
    <row r="23102" x14ac:dyDescent="0.2"/>
    <row r="23103" x14ac:dyDescent="0.2"/>
    <row r="23104" x14ac:dyDescent="0.2"/>
    <row r="23105" x14ac:dyDescent="0.2"/>
    <row r="23106" x14ac:dyDescent="0.2"/>
    <row r="23107" x14ac:dyDescent="0.2"/>
    <row r="23108" x14ac:dyDescent="0.2"/>
    <row r="23109" x14ac:dyDescent="0.2"/>
    <row r="23110" x14ac:dyDescent="0.2"/>
    <row r="23111" x14ac:dyDescent="0.2"/>
    <row r="23112" x14ac:dyDescent="0.2"/>
    <row r="23113" x14ac:dyDescent="0.2"/>
    <row r="23114" x14ac:dyDescent="0.2"/>
    <row r="23115" x14ac:dyDescent="0.2"/>
    <row r="23116" x14ac:dyDescent="0.2"/>
    <row r="23117" x14ac:dyDescent="0.2"/>
    <row r="23118" x14ac:dyDescent="0.2"/>
    <row r="23119" x14ac:dyDescent="0.2"/>
    <row r="23120" x14ac:dyDescent="0.2"/>
    <row r="23121" x14ac:dyDescent="0.2"/>
    <row r="23122" x14ac:dyDescent="0.2"/>
    <row r="23123" x14ac:dyDescent="0.2"/>
    <row r="23124" x14ac:dyDescent="0.2"/>
    <row r="23125" x14ac:dyDescent="0.2"/>
    <row r="23126" x14ac:dyDescent="0.2"/>
    <row r="23127" x14ac:dyDescent="0.2"/>
    <row r="23128" x14ac:dyDescent="0.2"/>
    <row r="23129" x14ac:dyDescent="0.2"/>
    <row r="23130" x14ac:dyDescent="0.2"/>
    <row r="23131" x14ac:dyDescent="0.2"/>
    <row r="23132" x14ac:dyDescent="0.2"/>
    <row r="23133" x14ac:dyDescent="0.2"/>
    <row r="23134" x14ac:dyDescent="0.2"/>
    <row r="23135" x14ac:dyDescent="0.2"/>
    <row r="23136" x14ac:dyDescent="0.2"/>
    <row r="23137" x14ac:dyDescent="0.2"/>
    <row r="23138" x14ac:dyDescent="0.2"/>
    <row r="23139" x14ac:dyDescent="0.2"/>
    <row r="23140" x14ac:dyDescent="0.2"/>
    <row r="23141" x14ac:dyDescent="0.2"/>
    <row r="23142" x14ac:dyDescent="0.2"/>
    <row r="23143" x14ac:dyDescent="0.2"/>
    <row r="23144" x14ac:dyDescent="0.2"/>
    <row r="23145" x14ac:dyDescent="0.2"/>
    <row r="23146" x14ac:dyDescent="0.2"/>
    <row r="23147" x14ac:dyDescent="0.2"/>
    <row r="23148" x14ac:dyDescent="0.2"/>
    <row r="23149" x14ac:dyDescent="0.2"/>
    <row r="23150" x14ac:dyDescent="0.2"/>
    <row r="23151" x14ac:dyDescent="0.2"/>
    <row r="23152" x14ac:dyDescent="0.2"/>
    <row r="23153" x14ac:dyDescent="0.2"/>
    <row r="23154" x14ac:dyDescent="0.2"/>
    <row r="23155" x14ac:dyDescent="0.2"/>
    <row r="23156" x14ac:dyDescent="0.2"/>
    <row r="23157" x14ac:dyDescent="0.2"/>
    <row r="23158" x14ac:dyDescent="0.2"/>
    <row r="23159" x14ac:dyDescent="0.2"/>
    <row r="23160" x14ac:dyDescent="0.2"/>
    <row r="23161" x14ac:dyDescent="0.2"/>
    <row r="23162" x14ac:dyDescent="0.2"/>
    <row r="23163" x14ac:dyDescent="0.2"/>
    <row r="23164" x14ac:dyDescent="0.2"/>
    <row r="23165" x14ac:dyDescent="0.2"/>
    <row r="23166" x14ac:dyDescent="0.2"/>
    <row r="23167" x14ac:dyDescent="0.2"/>
    <row r="23168" x14ac:dyDescent="0.2"/>
    <row r="23169" x14ac:dyDescent="0.2"/>
    <row r="23170" x14ac:dyDescent="0.2"/>
    <row r="23171" x14ac:dyDescent="0.2"/>
    <row r="23172" x14ac:dyDescent="0.2"/>
    <row r="23173" x14ac:dyDescent="0.2"/>
    <row r="23174" x14ac:dyDescent="0.2"/>
    <row r="23175" x14ac:dyDescent="0.2"/>
    <row r="23176" x14ac:dyDescent="0.2"/>
    <row r="23177" x14ac:dyDescent="0.2"/>
    <row r="23178" x14ac:dyDescent="0.2"/>
    <row r="23179" x14ac:dyDescent="0.2"/>
    <row r="23180" x14ac:dyDescent="0.2"/>
    <row r="23181" x14ac:dyDescent="0.2"/>
    <row r="23182" x14ac:dyDescent="0.2"/>
    <row r="23183" x14ac:dyDescent="0.2"/>
    <row r="23184" x14ac:dyDescent="0.2"/>
    <row r="23185" x14ac:dyDescent="0.2"/>
    <row r="23186" x14ac:dyDescent="0.2"/>
    <row r="23187" x14ac:dyDescent="0.2"/>
    <row r="23188" x14ac:dyDescent="0.2"/>
    <row r="23189" x14ac:dyDescent="0.2"/>
    <row r="23190" x14ac:dyDescent="0.2"/>
    <row r="23191" x14ac:dyDescent="0.2"/>
    <row r="23192" x14ac:dyDescent="0.2"/>
    <row r="23193" x14ac:dyDescent="0.2"/>
    <row r="23194" x14ac:dyDescent="0.2"/>
    <row r="23195" x14ac:dyDescent="0.2"/>
    <row r="23196" x14ac:dyDescent="0.2"/>
    <row r="23197" x14ac:dyDescent="0.2"/>
    <row r="23198" x14ac:dyDescent="0.2"/>
    <row r="23199" x14ac:dyDescent="0.2"/>
    <row r="23200" x14ac:dyDescent="0.2"/>
    <row r="23201" x14ac:dyDescent="0.2"/>
    <row r="23202" x14ac:dyDescent="0.2"/>
    <row r="23203" x14ac:dyDescent="0.2"/>
    <row r="23204" x14ac:dyDescent="0.2"/>
    <row r="23205" x14ac:dyDescent="0.2"/>
    <row r="23206" x14ac:dyDescent="0.2"/>
    <row r="23207" x14ac:dyDescent="0.2"/>
    <row r="23208" x14ac:dyDescent="0.2"/>
    <row r="23209" x14ac:dyDescent="0.2"/>
    <row r="23210" x14ac:dyDescent="0.2"/>
    <row r="23211" x14ac:dyDescent="0.2"/>
    <row r="23212" x14ac:dyDescent="0.2"/>
    <row r="23213" x14ac:dyDescent="0.2"/>
    <row r="23214" x14ac:dyDescent="0.2"/>
    <row r="23215" x14ac:dyDescent="0.2"/>
    <row r="23216" x14ac:dyDescent="0.2"/>
    <row r="23217" x14ac:dyDescent="0.2"/>
    <row r="23218" x14ac:dyDescent="0.2"/>
    <row r="23219" x14ac:dyDescent="0.2"/>
    <row r="23220" x14ac:dyDescent="0.2"/>
    <row r="23221" x14ac:dyDescent="0.2"/>
    <row r="23222" x14ac:dyDescent="0.2"/>
    <row r="23223" x14ac:dyDescent="0.2"/>
    <row r="23224" x14ac:dyDescent="0.2"/>
    <row r="23225" x14ac:dyDescent="0.2"/>
    <row r="23226" x14ac:dyDescent="0.2"/>
    <row r="23227" x14ac:dyDescent="0.2"/>
    <row r="23228" x14ac:dyDescent="0.2"/>
    <row r="23229" x14ac:dyDescent="0.2"/>
    <row r="23230" x14ac:dyDescent="0.2"/>
    <row r="23231" x14ac:dyDescent="0.2"/>
    <row r="23232" x14ac:dyDescent="0.2"/>
    <row r="23233" x14ac:dyDescent="0.2"/>
    <row r="23234" x14ac:dyDescent="0.2"/>
    <row r="23235" x14ac:dyDescent="0.2"/>
    <row r="23236" x14ac:dyDescent="0.2"/>
    <row r="23237" x14ac:dyDescent="0.2"/>
    <row r="23238" x14ac:dyDescent="0.2"/>
    <row r="23239" x14ac:dyDescent="0.2"/>
    <row r="23240" x14ac:dyDescent="0.2"/>
    <row r="23241" x14ac:dyDescent="0.2"/>
    <row r="23242" x14ac:dyDescent="0.2"/>
    <row r="23243" x14ac:dyDescent="0.2"/>
    <row r="23244" x14ac:dyDescent="0.2"/>
    <row r="23245" x14ac:dyDescent="0.2"/>
    <row r="23246" x14ac:dyDescent="0.2"/>
    <row r="23247" x14ac:dyDescent="0.2"/>
    <row r="23248" x14ac:dyDescent="0.2"/>
    <row r="23249" x14ac:dyDescent="0.2"/>
    <row r="23250" x14ac:dyDescent="0.2"/>
    <row r="23251" x14ac:dyDescent="0.2"/>
    <row r="23252" x14ac:dyDescent="0.2"/>
    <row r="23253" x14ac:dyDescent="0.2"/>
    <row r="23254" x14ac:dyDescent="0.2"/>
    <row r="23255" x14ac:dyDescent="0.2"/>
    <row r="23256" x14ac:dyDescent="0.2"/>
    <row r="23257" x14ac:dyDescent="0.2"/>
    <row r="23258" x14ac:dyDescent="0.2"/>
    <row r="23259" x14ac:dyDescent="0.2"/>
    <row r="23260" x14ac:dyDescent="0.2"/>
    <row r="23261" x14ac:dyDescent="0.2"/>
    <row r="23262" x14ac:dyDescent="0.2"/>
    <row r="23263" x14ac:dyDescent="0.2"/>
    <row r="23264" x14ac:dyDescent="0.2"/>
    <row r="23265" x14ac:dyDescent="0.2"/>
    <row r="23266" x14ac:dyDescent="0.2"/>
    <row r="23267" x14ac:dyDescent="0.2"/>
    <row r="23268" x14ac:dyDescent="0.2"/>
    <row r="23269" x14ac:dyDescent="0.2"/>
    <row r="23270" x14ac:dyDescent="0.2"/>
    <row r="23271" x14ac:dyDescent="0.2"/>
    <row r="23272" x14ac:dyDescent="0.2"/>
    <row r="23273" x14ac:dyDescent="0.2"/>
    <row r="23274" x14ac:dyDescent="0.2"/>
    <row r="23275" x14ac:dyDescent="0.2"/>
    <row r="23276" x14ac:dyDescent="0.2"/>
    <row r="23277" x14ac:dyDescent="0.2"/>
    <row r="23278" x14ac:dyDescent="0.2"/>
    <row r="23279" x14ac:dyDescent="0.2"/>
    <row r="23280" x14ac:dyDescent="0.2"/>
    <row r="23281" x14ac:dyDescent="0.2"/>
    <row r="23282" x14ac:dyDescent="0.2"/>
    <row r="23283" x14ac:dyDescent="0.2"/>
    <row r="23284" x14ac:dyDescent="0.2"/>
    <row r="23285" x14ac:dyDescent="0.2"/>
    <row r="23286" x14ac:dyDescent="0.2"/>
    <row r="23287" x14ac:dyDescent="0.2"/>
    <row r="23288" x14ac:dyDescent="0.2"/>
    <row r="23289" x14ac:dyDescent="0.2"/>
    <row r="23290" x14ac:dyDescent="0.2"/>
    <row r="23291" x14ac:dyDescent="0.2"/>
    <row r="23292" x14ac:dyDescent="0.2"/>
    <row r="23293" x14ac:dyDescent="0.2"/>
    <row r="23294" x14ac:dyDescent="0.2"/>
    <row r="23295" x14ac:dyDescent="0.2"/>
    <row r="23296" x14ac:dyDescent="0.2"/>
    <row r="23297" x14ac:dyDescent="0.2"/>
    <row r="23298" x14ac:dyDescent="0.2"/>
    <row r="23299" x14ac:dyDescent="0.2"/>
    <row r="23300" x14ac:dyDescent="0.2"/>
    <row r="23301" x14ac:dyDescent="0.2"/>
    <row r="23302" x14ac:dyDescent="0.2"/>
    <row r="23303" x14ac:dyDescent="0.2"/>
    <row r="23304" x14ac:dyDescent="0.2"/>
    <row r="23305" x14ac:dyDescent="0.2"/>
    <row r="23306" x14ac:dyDescent="0.2"/>
    <row r="23307" x14ac:dyDescent="0.2"/>
    <row r="23308" x14ac:dyDescent="0.2"/>
    <row r="23309" x14ac:dyDescent="0.2"/>
    <row r="23310" x14ac:dyDescent="0.2"/>
    <row r="23311" x14ac:dyDescent="0.2"/>
    <row r="23312" x14ac:dyDescent="0.2"/>
    <row r="23313" x14ac:dyDescent="0.2"/>
    <row r="23314" x14ac:dyDescent="0.2"/>
    <row r="23315" x14ac:dyDescent="0.2"/>
    <row r="23316" x14ac:dyDescent="0.2"/>
    <row r="23317" x14ac:dyDescent="0.2"/>
    <row r="23318" x14ac:dyDescent="0.2"/>
    <row r="23319" x14ac:dyDescent="0.2"/>
    <row r="23320" x14ac:dyDescent="0.2"/>
    <row r="23321" x14ac:dyDescent="0.2"/>
    <row r="23322" x14ac:dyDescent="0.2"/>
    <row r="23323" x14ac:dyDescent="0.2"/>
    <row r="23324" x14ac:dyDescent="0.2"/>
    <row r="23325" x14ac:dyDescent="0.2"/>
    <row r="23326" x14ac:dyDescent="0.2"/>
    <row r="23327" x14ac:dyDescent="0.2"/>
    <row r="23328" x14ac:dyDescent="0.2"/>
    <row r="23329" x14ac:dyDescent="0.2"/>
    <row r="23330" x14ac:dyDescent="0.2"/>
    <row r="23331" x14ac:dyDescent="0.2"/>
    <row r="23332" x14ac:dyDescent="0.2"/>
    <row r="23333" x14ac:dyDescent="0.2"/>
    <row r="23334" x14ac:dyDescent="0.2"/>
    <row r="23335" x14ac:dyDescent="0.2"/>
    <row r="23336" x14ac:dyDescent="0.2"/>
    <row r="23337" x14ac:dyDescent="0.2"/>
    <row r="23338" x14ac:dyDescent="0.2"/>
    <row r="23339" x14ac:dyDescent="0.2"/>
    <row r="23340" x14ac:dyDescent="0.2"/>
    <row r="23341" x14ac:dyDescent="0.2"/>
    <row r="23342" x14ac:dyDescent="0.2"/>
    <row r="23343" x14ac:dyDescent="0.2"/>
    <row r="23344" x14ac:dyDescent="0.2"/>
    <row r="23345" x14ac:dyDescent="0.2"/>
    <row r="23346" x14ac:dyDescent="0.2"/>
    <row r="23347" x14ac:dyDescent="0.2"/>
    <row r="23348" x14ac:dyDescent="0.2"/>
    <row r="23349" x14ac:dyDescent="0.2"/>
    <row r="23350" x14ac:dyDescent="0.2"/>
    <row r="23351" x14ac:dyDescent="0.2"/>
    <row r="23352" x14ac:dyDescent="0.2"/>
    <row r="23353" x14ac:dyDescent="0.2"/>
    <row r="23354" x14ac:dyDescent="0.2"/>
    <row r="23355" x14ac:dyDescent="0.2"/>
    <row r="23356" x14ac:dyDescent="0.2"/>
    <row r="23357" x14ac:dyDescent="0.2"/>
    <row r="23358" x14ac:dyDescent="0.2"/>
    <row r="23359" x14ac:dyDescent="0.2"/>
    <row r="23360" x14ac:dyDescent="0.2"/>
    <row r="23361" x14ac:dyDescent="0.2"/>
    <row r="23362" x14ac:dyDescent="0.2"/>
    <row r="23363" x14ac:dyDescent="0.2"/>
    <row r="23364" x14ac:dyDescent="0.2"/>
    <row r="23365" x14ac:dyDescent="0.2"/>
    <row r="23366" x14ac:dyDescent="0.2"/>
    <row r="23367" x14ac:dyDescent="0.2"/>
    <row r="23368" x14ac:dyDescent="0.2"/>
    <row r="23369" x14ac:dyDescent="0.2"/>
    <row r="23370" x14ac:dyDescent="0.2"/>
    <row r="23371" x14ac:dyDescent="0.2"/>
    <row r="23372" x14ac:dyDescent="0.2"/>
    <row r="23373" x14ac:dyDescent="0.2"/>
    <row r="23374" x14ac:dyDescent="0.2"/>
    <row r="23375" x14ac:dyDescent="0.2"/>
    <row r="23376" x14ac:dyDescent="0.2"/>
    <row r="23377" x14ac:dyDescent="0.2"/>
    <row r="23378" x14ac:dyDescent="0.2"/>
    <row r="23379" x14ac:dyDescent="0.2"/>
    <row r="23380" x14ac:dyDescent="0.2"/>
    <row r="23381" x14ac:dyDescent="0.2"/>
    <row r="23382" x14ac:dyDescent="0.2"/>
    <row r="23383" x14ac:dyDescent="0.2"/>
    <row r="23384" x14ac:dyDescent="0.2"/>
    <row r="23385" x14ac:dyDescent="0.2"/>
    <row r="23386" x14ac:dyDescent="0.2"/>
    <row r="23387" x14ac:dyDescent="0.2"/>
    <row r="23388" x14ac:dyDescent="0.2"/>
    <row r="23389" x14ac:dyDescent="0.2"/>
    <row r="23390" x14ac:dyDescent="0.2"/>
    <row r="23391" x14ac:dyDescent="0.2"/>
    <row r="23392" x14ac:dyDescent="0.2"/>
    <row r="23393" x14ac:dyDescent="0.2"/>
    <row r="23394" x14ac:dyDescent="0.2"/>
    <row r="23395" x14ac:dyDescent="0.2"/>
    <row r="23396" x14ac:dyDescent="0.2"/>
    <row r="23397" x14ac:dyDescent="0.2"/>
    <row r="23398" x14ac:dyDescent="0.2"/>
    <row r="23399" x14ac:dyDescent="0.2"/>
    <row r="23400" x14ac:dyDescent="0.2"/>
    <row r="23401" x14ac:dyDescent="0.2"/>
    <row r="23402" x14ac:dyDescent="0.2"/>
    <row r="23403" x14ac:dyDescent="0.2"/>
    <row r="23404" x14ac:dyDescent="0.2"/>
    <row r="23405" x14ac:dyDescent="0.2"/>
    <row r="23406" x14ac:dyDescent="0.2"/>
    <row r="23407" x14ac:dyDescent="0.2"/>
    <row r="23408" x14ac:dyDescent="0.2"/>
    <row r="23409" x14ac:dyDescent="0.2"/>
    <row r="23410" x14ac:dyDescent="0.2"/>
    <row r="23411" x14ac:dyDescent="0.2"/>
    <row r="23412" x14ac:dyDescent="0.2"/>
    <row r="23413" x14ac:dyDescent="0.2"/>
    <row r="23414" x14ac:dyDescent="0.2"/>
    <row r="23415" x14ac:dyDescent="0.2"/>
    <row r="23416" x14ac:dyDescent="0.2"/>
    <row r="23417" x14ac:dyDescent="0.2"/>
    <row r="23418" x14ac:dyDescent="0.2"/>
    <row r="23419" x14ac:dyDescent="0.2"/>
    <row r="23420" x14ac:dyDescent="0.2"/>
    <row r="23421" x14ac:dyDescent="0.2"/>
    <row r="23422" x14ac:dyDescent="0.2"/>
    <row r="23423" x14ac:dyDescent="0.2"/>
    <row r="23424" x14ac:dyDescent="0.2"/>
    <row r="23425" x14ac:dyDescent="0.2"/>
    <row r="23426" x14ac:dyDescent="0.2"/>
    <row r="23427" x14ac:dyDescent="0.2"/>
    <row r="23428" x14ac:dyDescent="0.2"/>
    <row r="23429" x14ac:dyDescent="0.2"/>
    <row r="23430" x14ac:dyDescent="0.2"/>
    <row r="23431" x14ac:dyDescent="0.2"/>
    <row r="23432" x14ac:dyDescent="0.2"/>
    <row r="23433" x14ac:dyDescent="0.2"/>
    <row r="23434" x14ac:dyDescent="0.2"/>
    <row r="23435" x14ac:dyDescent="0.2"/>
    <row r="23436" x14ac:dyDescent="0.2"/>
    <row r="23437" x14ac:dyDescent="0.2"/>
    <row r="23438" x14ac:dyDescent="0.2"/>
    <row r="23439" x14ac:dyDescent="0.2"/>
    <row r="23440" x14ac:dyDescent="0.2"/>
    <row r="23441" x14ac:dyDescent="0.2"/>
    <row r="23442" x14ac:dyDescent="0.2"/>
    <row r="23443" x14ac:dyDescent="0.2"/>
    <row r="23444" x14ac:dyDescent="0.2"/>
    <row r="23445" x14ac:dyDescent="0.2"/>
    <row r="23446" x14ac:dyDescent="0.2"/>
    <row r="23447" x14ac:dyDescent="0.2"/>
    <row r="23448" x14ac:dyDescent="0.2"/>
    <row r="23449" x14ac:dyDescent="0.2"/>
    <row r="23450" x14ac:dyDescent="0.2"/>
    <row r="23451" x14ac:dyDescent="0.2"/>
    <row r="23452" x14ac:dyDescent="0.2"/>
    <row r="23453" x14ac:dyDescent="0.2"/>
    <row r="23454" x14ac:dyDescent="0.2"/>
    <row r="23455" x14ac:dyDescent="0.2"/>
    <row r="23456" x14ac:dyDescent="0.2"/>
    <row r="23457" x14ac:dyDescent="0.2"/>
    <row r="23458" x14ac:dyDescent="0.2"/>
    <row r="23459" x14ac:dyDescent="0.2"/>
    <row r="23460" x14ac:dyDescent="0.2"/>
    <row r="23461" x14ac:dyDescent="0.2"/>
    <row r="23462" x14ac:dyDescent="0.2"/>
    <row r="23463" x14ac:dyDescent="0.2"/>
    <row r="23464" x14ac:dyDescent="0.2"/>
    <row r="23465" x14ac:dyDescent="0.2"/>
    <row r="23466" x14ac:dyDescent="0.2"/>
    <row r="23467" x14ac:dyDescent="0.2"/>
    <row r="23468" x14ac:dyDescent="0.2"/>
    <row r="23469" x14ac:dyDescent="0.2"/>
    <row r="23470" x14ac:dyDescent="0.2"/>
    <row r="23471" x14ac:dyDescent="0.2"/>
    <row r="23472" x14ac:dyDescent="0.2"/>
    <row r="23473" x14ac:dyDescent="0.2"/>
    <row r="23474" x14ac:dyDescent="0.2"/>
    <row r="23475" x14ac:dyDescent="0.2"/>
    <row r="23476" x14ac:dyDescent="0.2"/>
    <row r="23477" x14ac:dyDescent="0.2"/>
    <row r="23478" x14ac:dyDescent="0.2"/>
    <row r="23479" x14ac:dyDescent="0.2"/>
    <row r="23480" x14ac:dyDescent="0.2"/>
    <row r="23481" x14ac:dyDescent="0.2"/>
    <row r="23482" x14ac:dyDescent="0.2"/>
    <row r="23483" x14ac:dyDescent="0.2"/>
    <row r="23484" x14ac:dyDescent="0.2"/>
    <row r="23485" x14ac:dyDescent="0.2"/>
    <row r="23486" x14ac:dyDescent="0.2"/>
    <row r="23487" x14ac:dyDescent="0.2"/>
    <row r="23488" x14ac:dyDescent="0.2"/>
    <row r="23489" x14ac:dyDescent="0.2"/>
    <row r="23490" x14ac:dyDescent="0.2"/>
    <row r="23491" x14ac:dyDescent="0.2"/>
    <row r="23492" x14ac:dyDescent="0.2"/>
    <row r="23493" x14ac:dyDescent="0.2"/>
    <row r="23494" x14ac:dyDescent="0.2"/>
    <row r="23495" x14ac:dyDescent="0.2"/>
    <row r="23496" x14ac:dyDescent="0.2"/>
    <row r="23497" x14ac:dyDescent="0.2"/>
    <row r="23498" x14ac:dyDescent="0.2"/>
    <row r="23499" x14ac:dyDescent="0.2"/>
    <row r="23500" x14ac:dyDescent="0.2"/>
    <row r="23501" x14ac:dyDescent="0.2"/>
    <row r="23502" x14ac:dyDescent="0.2"/>
    <row r="23503" x14ac:dyDescent="0.2"/>
    <row r="23504" x14ac:dyDescent="0.2"/>
    <row r="23505" x14ac:dyDescent="0.2"/>
    <row r="23506" x14ac:dyDescent="0.2"/>
    <row r="23507" x14ac:dyDescent="0.2"/>
    <row r="23508" x14ac:dyDescent="0.2"/>
    <row r="23509" x14ac:dyDescent="0.2"/>
    <row r="23510" x14ac:dyDescent="0.2"/>
    <row r="23511" x14ac:dyDescent="0.2"/>
    <row r="23512" x14ac:dyDescent="0.2"/>
    <row r="23513" x14ac:dyDescent="0.2"/>
    <row r="23514" x14ac:dyDescent="0.2"/>
    <row r="23515" x14ac:dyDescent="0.2"/>
    <row r="23516" x14ac:dyDescent="0.2"/>
    <row r="23517" x14ac:dyDescent="0.2"/>
    <row r="23518" x14ac:dyDescent="0.2"/>
    <row r="23519" x14ac:dyDescent="0.2"/>
    <row r="23520" x14ac:dyDescent="0.2"/>
    <row r="23521" x14ac:dyDescent="0.2"/>
    <row r="23522" x14ac:dyDescent="0.2"/>
    <row r="23523" x14ac:dyDescent="0.2"/>
    <row r="23524" x14ac:dyDescent="0.2"/>
    <row r="23525" x14ac:dyDescent="0.2"/>
    <row r="23526" x14ac:dyDescent="0.2"/>
    <row r="23527" x14ac:dyDescent="0.2"/>
    <row r="23528" x14ac:dyDescent="0.2"/>
    <row r="23529" x14ac:dyDescent="0.2"/>
    <row r="23530" x14ac:dyDescent="0.2"/>
    <row r="23531" x14ac:dyDescent="0.2"/>
    <row r="23532" x14ac:dyDescent="0.2"/>
    <row r="23533" x14ac:dyDescent="0.2"/>
    <row r="23534" x14ac:dyDescent="0.2"/>
    <row r="23535" x14ac:dyDescent="0.2"/>
    <row r="23536" x14ac:dyDescent="0.2"/>
    <row r="23537" x14ac:dyDescent="0.2"/>
    <row r="23538" x14ac:dyDescent="0.2"/>
    <row r="23539" x14ac:dyDescent="0.2"/>
    <row r="23540" x14ac:dyDescent="0.2"/>
    <row r="23541" x14ac:dyDescent="0.2"/>
    <row r="23542" x14ac:dyDescent="0.2"/>
    <row r="23543" x14ac:dyDescent="0.2"/>
    <row r="23544" x14ac:dyDescent="0.2"/>
    <row r="23545" x14ac:dyDescent="0.2"/>
    <row r="23546" x14ac:dyDescent="0.2"/>
    <row r="23547" x14ac:dyDescent="0.2"/>
    <row r="23548" x14ac:dyDescent="0.2"/>
    <row r="23549" x14ac:dyDescent="0.2"/>
    <row r="23550" x14ac:dyDescent="0.2"/>
    <row r="23551" x14ac:dyDescent="0.2"/>
    <row r="23552" x14ac:dyDescent="0.2"/>
    <row r="23553" x14ac:dyDescent="0.2"/>
    <row r="23554" x14ac:dyDescent="0.2"/>
    <row r="23555" x14ac:dyDescent="0.2"/>
    <row r="23556" x14ac:dyDescent="0.2"/>
    <row r="23557" x14ac:dyDescent="0.2"/>
    <row r="23558" x14ac:dyDescent="0.2"/>
    <row r="23559" x14ac:dyDescent="0.2"/>
    <row r="23560" x14ac:dyDescent="0.2"/>
    <row r="23561" x14ac:dyDescent="0.2"/>
    <row r="23562" x14ac:dyDescent="0.2"/>
    <row r="23563" x14ac:dyDescent="0.2"/>
    <row r="23564" x14ac:dyDescent="0.2"/>
    <row r="23565" x14ac:dyDescent="0.2"/>
    <row r="23566" x14ac:dyDescent="0.2"/>
    <row r="23567" x14ac:dyDescent="0.2"/>
    <row r="23568" x14ac:dyDescent="0.2"/>
    <row r="23569" x14ac:dyDescent="0.2"/>
    <row r="23570" x14ac:dyDescent="0.2"/>
    <row r="23571" x14ac:dyDescent="0.2"/>
    <row r="23572" x14ac:dyDescent="0.2"/>
    <row r="23573" x14ac:dyDescent="0.2"/>
    <row r="23574" x14ac:dyDescent="0.2"/>
    <row r="23575" x14ac:dyDescent="0.2"/>
    <row r="23576" x14ac:dyDescent="0.2"/>
    <row r="23577" x14ac:dyDescent="0.2"/>
    <row r="23578" x14ac:dyDescent="0.2"/>
    <row r="23579" x14ac:dyDescent="0.2"/>
    <row r="23580" x14ac:dyDescent="0.2"/>
    <row r="23581" x14ac:dyDescent="0.2"/>
    <row r="23582" x14ac:dyDescent="0.2"/>
    <row r="23583" x14ac:dyDescent="0.2"/>
    <row r="23584" x14ac:dyDescent="0.2"/>
    <row r="23585" x14ac:dyDescent="0.2"/>
    <row r="23586" x14ac:dyDescent="0.2"/>
    <row r="23587" x14ac:dyDescent="0.2"/>
    <row r="23588" x14ac:dyDescent="0.2"/>
    <row r="23589" x14ac:dyDescent="0.2"/>
    <row r="23590" x14ac:dyDescent="0.2"/>
    <row r="23591" x14ac:dyDescent="0.2"/>
    <row r="23592" x14ac:dyDescent="0.2"/>
    <row r="23593" x14ac:dyDescent="0.2"/>
    <row r="23594" x14ac:dyDescent="0.2"/>
    <row r="23595" x14ac:dyDescent="0.2"/>
    <row r="23596" x14ac:dyDescent="0.2"/>
    <row r="23597" x14ac:dyDescent="0.2"/>
    <row r="23598" x14ac:dyDescent="0.2"/>
    <row r="23599" x14ac:dyDescent="0.2"/>
    <row r="23600" x14ac:dyDescent="0.2"/>
    <row r="23601" x14ac:dyDescent="0.2"/>
    <row r="23602" x14ac:dyDescent="0.2"/>
    <row r="23603" x14ac:dyDescent="0.2"/>
    <row r="23604" x14ac:dyDescent="0.2"/>
    <row r="23605" x14ac:dyDescent="0.2"/>
    <row r="23606" x14ac:dyDescent="0.2"/>
    <row r="23607" x14ac:dyDescent="0.2"/>
    <row r="23608" x14ac:dyDescent="0.2"/>
    <row r="23609" x14ac:dyDescent="0.2"/>
    <row r="23610" x14ac:dyDescent="0.2"/>
    <row r="23611" x14ac:dyDescent="0.2"/>
    <row r="23612" x14ac:dyDescent="0.2"/>
    <row r="23613" x14ac:dyDescent="0.2"/>
    <row r="23614" x14ac:dyDescent="0.2"/>
    <row r="23615" x14ac:dyDescent="0.2"/>
    <row r="23616" x14ac:dyDescent="0.2"/>
    <row r="23617" x14ac:dyDescent="0.2"/>
    <row r="23618" x14ac:dyDescent="0.2"/>
    <row r="23619" x14ac:dyDescent="0.2"/>
    <row r="23620" x14ac:dyDescent="0.2"/>
    <row r="23621" x14ac:dyDescent="0.2"/>
    <row r="23622" x14ac:dyDescent="0.2"/>
    <row r="23623" x14ac:dyDescent="0.2"/>
    <row r="23624" x14ac:dyDescent="0.2"/>
    <row r="23625" x14ac:dyDescent="0.2"/>
    <row r="23626" x14ac:dyDescent="0.2"/>
    <row r="23627" x14ac:dyDescent="0.2"/>
    <row r="23628" x14ac:dyDescent="0.2"/>
    <row r="23629" x14ac:dyDescent="0.2"/>
    <row r="23630" x14ac:dyDescent="0.2"/>
    <row r="23631" x14ac:dyDescent="0.2"/>
    <row r="23632" x14ac:dyDescent="0.2"/>
    <row r="23633" x14ac:dyDescent="0.2"/>
    <row r="23634" x14ac:dyDescent="0.2"/>
    <row r="23635" x14ac:dyDescent="0.2"/>
    <row r="23636" x14ac:dyDescent="0.2"/>
    <row r="23637" x14ac:dyDescent="0.2"/>
    <row r="23638" x14ac:dyDescent="0.2"/>
    <row r="23639" x14ac:dyDescent="0.2"/>
    <row r="23640" x14ac:dyDescent="0.2"/>
    <row r="23641" x14ac:dyDescent="0.2"/>
    <row r="23642" x14ac:dyDescent="0.2"/>
    <row r="23643" x14ac:dyDescent="0.2"/>
    <row r="23644" x14ac:dyDescent="0.2"/>
    <row r="23645" x14ac:dyDescent="0.2"/>
    <row r="23646" x14ac:dyDescent="0.2"/>
    <row r="23647" x14ac:dyDescent="0.2"/>
    <row r="23648" x14ac:dyDescent="0.2"/>
    <row r="23649" x14ac:dyDescent="0.2"/>
    <row r="23650" x14ac:dyDescent="0.2"/>
    <row r="23651" x14ac:dyDescent="0.2"/>
    <row r="23652" x14ac:dyDescent="0.2"/>
    <row r="23653" x14ac:dyDescent="0.2"/>
    <row r="23654" x14ac:dyDescent="0.2"/>
    <row r="23655" x14ac:dyDescent="0.2"/>
    <row r="23656" x14ac:dyDescent="0.2"/>
    <row r="23657" x14ac:dyDescent="0.2"/>
    <row r="23658" x14ac:dyDescent="0.2"/>
    <row r="23659" x14ac:dyDescent="0.2"/>
    <row r="23660" x14ac:dyDescent="0.2"/>
    <row r="23661" x14ac:dyDescent="0.2"/>
    <row r="23662" x14ac:dyDescent="0.2"/>
    <row r="23663" x14ac:dyDescent="0.2"/>
    <row r="23664" x14ac:dyDescent="0.2"/>
    <row r="23665" x14ac:dyDescent="0.2"/>
    <row r="23666" x14ac:dyDescent="0.2"/>
    <row r="23667" x14ac:dyDescent="0.2"/>
    <row r="23668" x14ac:dyDescent="0.2"/>
    <row r="23669" x14ac:dyDescent="0.2"/>
    <row r="23670" x14ac:dyDescent="0.2"/>
    <row r="23671" x14ac:dyDescent="0.2"/>
    <row r="23672" x14ac:dyDescent="0.2"/>
    <row r="23673" x14ac:dyDescent="0.2"/>
    <row r="23674" x14ac:dyDescent="0.2"/>
    <row r="23675" x14ac:dyDescent="0.2"/>
    <row r="23676" x14ac:dyDescent="0.2"/>
    <row r="23677" x14ac:dyDescent="0.2"/>
    <row r="23678" x14ac:dyDescent="0.2"/>
    <row r="23679" x14ac:dyDescent="0.2"/>
    <row r="23680" x14ac:dyDescent="0.2"/>
    <row r="23681" x14ac:dyDescent="0.2"/>
    <row r="23682" x14ac:dyDescent="0.2"/>
    <row r="23683" x14ac:dyDescent="0.2"/>
    <row r="23684" x14ac:dyDescent="0.2"/>
    <row r="23685" x14ac:dyDescent="0.2"/>
    <row r="23686" x14ac:dyDescent="0.2"/>
    <row r="23687" x14ac:dyDescent="0.2"/>
    <row r="23688" x14ac:dyDescent="0.2"/>
    <row r="23689" x14ac:dyDescent="0.2"/>
    <row r="23690" x14ac:dyDescent="0.2"/>
    <row r="23691" x14ac:dyDescent="0.2"/>
    <row r="23692" x14ac:dyDescent="0.2"/>
    <row r="23693" x14ac:dyDescent="0.2"/>
    <row r="23694" x14ac:dyDescent="0.2"/>
    <row r="23695" x14ac:dyDescent="0.2"/>
    <row r="23696" x14ac:dyDescent="0.2"/>
    <row r="23697" x14ac:dyDescent="0.2"/>
    <row r="23698" x14ac:dyDescent="0.2"/>
    <row r="23699" x14ac:dyDescent="0.2"/>
    <row r="23700" x14ac:dyDescent="0.2"/>
    <row r="23701" x14ac:dyDescent="0.2"/>
    <row r="23702" x14ac:dyDescent="0.2"/>
    <row r="23703" x14ac:dyDescent="0.2"/>
    <row r="23704" x14ac:dyDescent="0.2"/>
    <row r="23705" x14ac:dyDescent="0.2"/>
    <row r="23706" x14ac:dyDescent="0.2"/>
    <row r="23707" x14ac:dyDescent="0.2"/>
    <row r="23708" x14ac:dyDescent="0.2"/>
    <row r="23709" x14ac:dyDescent="0.2"/>
    <row r="23710" x14ac:dyDescent="0.2"/>
    <row r="23711" x14ac:dyDescent="0.2"/>
    <row r="23712" x14ac:dyDescent="0.2"/>
    <row r="23713" x14ac:dyDescent="0.2"/>
    <row r="23714" x14ac:dyDescent="0.2"/>
    <row r="23715" x14ac:dyDescent="0.2"/>
    <row r="23716" x14ac:dyDescent="0.2"/>
    <row r="23717" x14ac:dyDescent="0.2"/>
    <row r="23718" x14ac:dyDescent="0.2"/>
    <row r="23719" x14ac:dyDescent="0.2"/>
    <row r="23720" x14ac:dyDescent="0.2"/>
    <row r="23721" x14ac:dyDescent="0.2"/>
    <row r="23722" x14ac:dyDescent="0.2"/>
    <row r="23723" x14ac:dyDescent="0.2"/>
    <row r="23724" x14ac:dyDescent="0.2"/>
    <row r="23725" x14ac:dyDescent="0.2"/>
    <row r="23726" x14ac:dyDescent="0.2"/>
    <row r="23727" x14ac:dyDescent="0.2"/>
    <row r="23728" x14ac:dyDescent="0.2"/>
    <row r="23729" x14ac:dyDescent="0.2"/>
    <row r="23730" x14ac:dyDescent="0.2"/>
    <row r="23731" x14ac:dyDescent="0.2"/>
    <row r="23732" x14ac:dyDescent="0.2"/>
    <row r="23733" x14ac:dyDescent="0.2"/>
    <row r="23734" x14ac:dyDescent="0.2"/>
    <row r="23735" x14ac:dyDescent="0.2"/>
    <row r="23736" x14ac:dyDescent="0.2"/>
    <row r="23737" x14ac:dyDescent="0.2"/>
    <row r="23738" x14ac:dyDescent="0.2"/>
    <row r="23739" x14ac:dyDescent="0.2"/>
    <row r="23740" x14ac:dyDescent="0.2"/>
    <row r="23741" x14ac:dyDescent="0.2"/>
    <row r="23742" x14ac:dyDescent="0.2"/>
    <row r="23743" x14ac:dyDescent="0.2"/>
    <row r="23744" x14ac:dyDescent="0.2"/>
    <row r="23745" x14ac:dyDescent="0.2"/>
    <row r="23746" x14ac:dyDescent="0.2"/>
    <row r="23747" x14ac:dyDescent="0.2"/>
    <row r="23748" x14ac:dyDescent="0.2"/>
    <row r="23749" x14ac:dyDescent="0.2"/>
    <row r="23750" x14ac:dyDescent="0.2"/>
    <row r="23751" x14ac:dyDescent="0.2"/>
    <row r="23752" x14ac:dyDescent="0.2"/>
    <row r="23753" x14ac:dyDescent="0.2"/>
    <row r="23754" x14ac:dyDescent="0.2"/>
    <row r="23755" x14ac:dyDescent="0.2"/>
    <row r="23756" x14ac:dyDescent="0.2"/>
    <row r="23757" x14ac:dyDescent="0.2"/>
    <row r="23758" x14ac:dyDescent="0.2"/>
    <row r="23759" x14ac:dyDescent="0.2"/>
    <row r="23760" x14ac:dyDescent="0.2"/>
    <row r="23761" x14ac:dyDescent="0.2"/>
    <row r="23762" x14ac:dyDescent="0.2"/>
    <row r="23763" x14ac:dyDescent="0.2"/>
    <row r="23764" x14ac:dyDescent="0.2"/>
    <row r="23765" x14ac:dyDescent="0.2"/>
    <row r="23766" x14ac:dyDescent="0.2"/>
    <row r="23767" x14ac:dyDescent="0.2"/>
    <row r="23768" x14ac:dyDescent="0.2"/>
    <row r="23769" x14ac:dyDescent="0.2"/>
    <row r="23770" x14ac:dyDescent="0.2"/>
    <row r="23771" x14ac:dyDescent="0.2"/>
    <row r="23772" x14ac:dyDescent="0.2"/>
    <row r="23773" x14ac:dyDescent="0.2"/>
    <row r="23774" x14ac:dyDescent="0.2"/>
    <row r="23775" x14ac:dyDescent="0.2"/>
    <row r="23776" x14ac:dyDescent="0.2"/>
    <row r="23777" x14ac:dyDescent="0.2"/>
    <row r="23778" x14ac:dyDescent="0.2"/>
    <row r="23779" x14ac:dyDescent="0.2"/>
    <row r="23780" x14ac:dyDescent="0.2"/>
    <row r="23781" x14ac:dyDescent="0.2"/>
    <row r="23782" x14ac:dyDescent="0.2"/>
    <row r="23783" x14ac:dyDescent="0.2"/>
    <row r="23784" x14ac:dyDescent="0.2"/>
    <row r="23785" x14ac:dyDescent="0.2"/>
    <row r="23786" x14ac:dyDescent="0.2"/>
    <row r="23787" x14ac:dyDescent="0.2"/>
    <row r="23788" x14ac:dyDescent="0.2"/>
    <row r="23789" x14ac:dyDescent="0.2"/>
    <row r="23790" x14ac:dyDescent="0.2"/>
    <row r="23791" x14ac:dyDescent="0.2"/>
    <row r="23792" x14ac:dyDescent="0.2"/>
    <row r="23793" x14ac:dyDescent="0.2"/>
    <row r="23794" x14ac:dyDescent="0.2"/>
    <row r="23795" x14ac:dyDescent="0.2"/>
    <row r="23796" x14ac:dyDescent="0.2"/>
    <row r="23797" x14ac:dyDescent="0.2"/>
    <row r="23798" x14ac:dyDescent="0.2"/>
    <row r="23799" x14ac:dyDescent="0.2"/>
    <row r="23800" x14ac:dyDescent="0.2"/>
    <row r="23801" x14ac:dyDescent="0.2"/>
    <row r="23802" x14ac:dyDescent="0.2"/>
    <row r="23803" x14ac:dyDescent="0.2"/>
    <row r="23804" x14ac:dyDescent="0.2"/>
    <row r="23805" x14ac:dyDescent="0.2"/>
    <row r="23806" x14ac:dyDescent="0.2"/>
    <row r="23807" x14ac:dyDescent="0.2"/>
    <row r="23808" x14ac:dyDescent="0.2"/>
    <row r="23809" x14ac:dyDescent="0.2"/>
    <row r="23810" x14ac:dyDescent="0.2"/>
    <row r="23811" x14ac:dyDescent="0.2"/>
    <row r="23812" x14ac:dyDescent="0.2"/>
    <row r="23813" x14ac:dyDescent="0.2"/>
    <row r="23814" x14ac:dyDescent="0.2"/>
    <row r="23815" x14ac:dyDescent="0.2"/>
    <row r="23816" x14ac:dyDescent="0.2"/>
    <row r="23817" x14ac:dyDescent="0.2"/>
    <row r="23818" x14ac:dyDescent="0.2"/>
    <row r="23819" x14ac:dyDescent="0.2"/>
    <row r="23820" x14ac:dyDescent="0.2"/>
    <row r="23821" x14ac:dyDescent="0.2"/>
    <row r="23822" x14ac:dyDescent="0.2"/>
    <row r="23823" x14ac:dyDescent="0.2"/>
    <row r="23824" x14ac:dyDescent="0.2"/>
    <row r="23825" x14ac:dyDescent="0.2"/>
    <row r="23826" x14ac:dyDescent="0.2"/>
    <row r="23827" x14ac:dyDescent="0.2"/>
    <row r="23828" x14ac:dyDescent="0.2"/>
    <row r="23829" x14ac:dyDescent="0.2"/>
    <row r="23830" x14ac:dyDescent="0.2"/>
    <row r="23831" x14ac:dyDescent="0.2"/>
    <row r="23832" x14ac:dyDescent="0.2"/>
    <row r="23833" x14ac:dyDescent="0.2"/>
    <row r="23834" x14ac:dyDescent="0.2"/>
    <row r="23835" x14ac:dyDescent="0.2"/>
    <row r="23836" x14ac:dyDescent="0.2"/>
    <row r="23837" x14ac:dyDescent="0.2"/>
    <row r="23838" x14ac:dyDescent="0.2"/>
    <row r="23839" x14ac:dyDescent="0.2"/>
    <row r="23840" x14ac:dyDescent="0.2"/>
    <row r="23841" x14ac:dyDescent="0.2"/>
    <row r="23842" x14ac:dyDescent="0.2"/>
    <row r="23843" x14ac:dyDescent="0.2"/>
    <row r="23844" x14ac:dyDescent="0.2"/>
    <row r="23845" x14ac:dyDescent="0.2"/>
    <row r="23846" x14ac:dyDescent="0.2"/>
    <row r="23847" x14ac:dyDescent="0.2"/>
    <row r="23848" x14ac:dyDescent="0.2"/>
    <row r="23849" x14ac:dyDescent="0.2"/>
    <row r="23850" x14ac:dyDescent="0.2"/>
    <row r="23851" x14ac:dyDescent="0.2"/>
    <row r="23852" x14ac:dyDescent="0.2"/>
    <row r="23853" x14ac:dyDescent="0.2"/>
    <row r="23854" x14ac:dyDescent="0.2"/>
    <row r="23855" x14ac:dyDescent="0.2"/>
    <row r="23856" x14ac:dyDescent="0.2"/>
    <row r="23857" x14ac:dyDescent="0.2"/>
    <row r="23858" x14ac:dyDescent="0.2"/>
    <row r="23859" x14ac:dyDescent="0.2"/>
    <row r="23860" x14ac:dyDescent="0.2"/>
    <row r="23861" x14ac:dyDescent="0.2"/>
    <row r="23862" x14ac:dyDescent="0.2"/>
    <row r="23863" x14ac:dyDescent="0.2"/>
    <row r="23864" x14ac:dyDescent="0.2"/>
    <row r="23865" x14ac:dyDescent="0.2"/>
    <row r="23866" x14ac:dyDescent="0.2"/>
    <row r="23867" x14ac:dyDescent="0.2"/>
    <row r="23868" x14ac:dyDescent="0.2"/>
    <row r="23869" x14ac:dyDescent="0.2"/>
    <row r="23870" x14ac:dyDescent="0.2"/>
    <row r="23871" x14ac:dyDescent="0.2"/>
    <row r="23872" x14ac:dyDescent="0.2"/>
    <row r="23873" x14ac:dyDescent="0.2"/>
    <row r="23874" x14ac:dyDescent="0.2"/>
    <row r="23875" x14ac:dyDescent="0.2"/>
    <row r="23876" x14ac:dyDescent="0.2"/>
    <row r="23877" x14ac:dyDescent="0.2"/>
    <row r="23878" x14ac:dyDescent="0.2"/>
    <row r="23879" x14ac:dyDescent="0.2"/>
    <row r="23880" x14ac:dyDescent="0.2"/>
    <row r="23881" x14ac:dyDescent="0.2"/>
    <row r="23882" x14ac:dyDescent="0.2"/>
    <row r="23883" x14ac:dyDescent="0.2"/>
    <row r="23884" x14ac:dyDescent="0.2"/>
    <row r="23885" x14ac:dyDescent="0.2"/>
    <row r="23886" x14ac:dyDescent="0.2"/>
    <row r="23887" x14ac:dyDescent="0.2"/>
    <row r="23888" x14ac:dyDescent="0.2"/>
    <row r="23889" x14ac:dyDescent="0.2"/>
    <row r="23890" x14ac:dyDescent="0.2"/>
    <row r="23891" x14ac:dyDescent="0.2"/>
    <row r="23892" x14ac:dyDescent="0.2"/>
    <row r="23893" x14ac:dyDescent="0.2"/>
    <row r="23894" x14ac:dyDescent="0.2"/>
    <row r="23895" x14ac:dyDescent="0.2"/>
    <row r="23896" x14ac:dyDescent="0.2"/>
    <row r="23897" x14ac:dyDescent="0.2"/>
    <row r="23898" x14ac:dyDescent="0.2"/>
    <row r="23899" x14ac:dyDescent="0.2"/>
    <row r="23900" x14ac:dyDescent="0.2"/>
    <row r="23901" x14ac:dyDescent="0.2"/>
    <row r="23902" x14ac:dyDescent="0.2"/>
    <row r="23903" x14ac:dyDescent="0.2"/>
    <row r="23904" x14ac:dyDescent="0.2"/>
    <row r="23905" x14ac:dyDescent="0.2"/>
    <row r="23906" x14ac:dyDescent="0.2"/>
    <row r="23907" x14ac:dyDescent="0.2"/>
    <row r="23908" x14ac:dyDescent="0.2"/>
    <row r="23909" x14ac:dyDescent="0.2"/>
    <row r="23910" x14ac:dyDescent="0.2"/>
    <row r="23911" x14ac:dyDescent="0.2"/>
    <row r="23912" x14ac:dyDescent="0.2"/>
    <row r="23913" x14ac:dyDescent="0.2"/>
    <row r="23914" x14ac:dyDescent="0.2"/>
    <row r="23915" x14ac:dyDescent="0.2"/>
    <row r="23916" x14ac:dyDescent="0.2"/>
    <row r="23917" x14ac:dyDescent="0.2"/>
    <row r="23918" x14ac:dyDescent="0.2"/>
    <row r="23919" x14ac:dyDescent="0.2"/>
    <row r="23920" x14ac:dyDescent="0.2"/>
    <row r="23921" x14ac:dyDescent="0.2"/>
    <row r="23922" x14ac:dyDescent="0.2"/>
    <row r="23923" x14ac:dyDescent="0.2"/>
    <row r="23924" x14ac:dyDescent="0.2"/>
    <row r="23925" x14ac:dyDescent="0.2"/>
    <row r="23926" x14ac:dyDescent="0.2"/>
    <row r="23927" x14ac:dyDescent="0.2"/>
    <row r="23928" x14ac:dyDescent="0.2"/>
    <row r="23929" x14ac:dyDescent="0.2"/>
    <row r="23930" x14ac:dyDescent="0.2"/>
    <row r="23931" x14ac:dyDescent="0.2"/>
    <row r="23932" x14ac:dyDescent="0.2"/>
    <row r="23933" x14ac:dyDescent="0.2"/>
    <row r="23934" x14ac:dyDescent="0.2"/>
    <row r="23935" x14ac:dyDescent="0.2"/>
    <row r="23936" x14ac:dyDescent="0.2"/>
    <row r="23937" x14ac:dyDescent="0.2"/>
    <row r="23938" x14ac:dyDescent="0.2"/>
    <row r="23939" x14ac:dyDescent="0.2"/>
    <row r="23940" x14ac:dyDescent="0.2"/>
    <row r="23941" x14ac:dyDescent="0.2"/>
    <row r="23942" x14ac:dyDescent="0.2"/>
    <row r="23943" x14ac:dyDescent="0.2"/>
    <row r="23944" x14ac:dyDescent="0.2"/>
    <row r="23945" x14ac:dyDescent="0.2"/>
    <row r="23946" x14ac:dyDescent="0.2"/>
    <row r="23947" x14ac:dyDescent="0.2"/>
    <row r="23948" x14ac:dyDescent="0.2"/>
    <row r="23949" x14ac:dyDescent="0.2"/>
    <row r="23950" x14ac:dyDescent="0.2"/>
    <row r="23951" x14ac:dyDescent="0.2"/>
    <row r="23952" x14ac:dyDescent="0.2"/>
    <row r="23953" x14ac:dyDescent="0.2"/>
    <row r="23954" x14ac:dyDescent="0.2"/>
    <row r="23955" x14ac:dyDescent="0.2"/>
    <row r="23956" x14ac:dyDescent="0.2"/>
    <row r="23957" x14ac:dyDescent="0.2"/>
    <row r="23958" x14ac:dyDescent="0.2"/>
    <row r="23959" x14ac:dyDescent="0.2"/>
    <row r="23960" x14ac:dyDescent="0.2"/>
    <row r="23961" x14ac:dyDescent="0.2"/>
    <row r="23962" x14ac:dyDescent="0.2"/>
    <row r="23963" x14ac:dyDescent="0.2"/>
    <row r="23964" x14ac:dyDescent="0.2"/>
    <row r="23965" x14ac:dyDescent="0.2"/>
    <row r="23966" x14ac:dyDescent="0.2"/>
    <row r="23967" x14ac:dyDescent="0.2"/>
    <row r="23968" x14ac:dyDescent="0.2"/>
    <row r="23969" x14ac:dyDescent="0.2"/>
    <row r="23970" x14ac:dyDescent="0.2"/>
    <row r="23971" x14ac:dyDescent="0.2"/>
    <row r="23972" x14ac:dyDescent="0.2"/>
    <row r="23973" x14ac:dyDescent="0.2"/>
    <row r="23974" x14ac:dyDescent="0.2"/>
    <row r="23975" x14ac:dyDescent="0.2"/>
    <row r="23976" x14ac:dyDescent="0.2"/>
    <row r="23977" x14ac:dyDescent="0.2"/>
    <row r="23978" x14ac:dyDescent="0.2"/>
    <row r="23979" x14ac:dyDescent="0.2"/>
    <row r="23980" x14ac:dyDescent="0.2"/>
    <row r="23981" x14ac:dyDescent="0.2"/>
    <row r="23982" x14ac:dyDescent="0.2"/>
    <row r="23983" x14ac:dyDescent="0.2"/>
    <row r="23984" x14ac:dyDescent="0.2"/>
    <row r="23985" x14ac:dyDescent="0.2"/>
    <row r="23986" x14ac:dyDescent="0.2"/>
    <row r="23987" x14ac:dyDescent="0.2"/>
    <row r="23988" x14ac:dyDescent="0.2"/>
    <row r="23989" x14ac:dyDescent="0.2"/>
    <row r="23990" x14ac:dyDescent="0.2"/>
    <row r="23991" x14ac:dyDescent="0.2"/>
    <row r="23992" x14ac:dyDescent="0.2"/>
    <row r="23993" x14ac:dyDescent="0.2"/>
    <row r="23994" x14ac:dyDescent="0.2"/>
    <row r="23995" x14ac:dyDescent="0.2"/>
    <row r="23996" x14ac:dyDescent="0.2"/>
    <row r="23997" x14ac:dyDescent="0.2"/>
    <row r="23998" x14ac:dyDescent="0.2"/>
    <row r="23999" x14ac:dyDescent="0.2"/>
    <row r="24000" x14ac:dyDescent="0.2"/>
    <row r="24001" x14ac:dyDescent="0.2"/>
    <row r="24002" x14ac:dyDescent="0.2"/>
    <row r="24003" x14ac:dyDescent="0.2"/>
    <row r="24004" x14ac:dyDescent="0.2"/>
    <row r="24005" x14ac:dyDescent="0.2"/>
    <row r="24006" x14ac:dyDescent="0.2"/>
    <row r="24007" x14ac:dyDescent="0.2"/>
    <row r="24008" x14ac:dyDescent="0.2"/>
    <row r="24009" x14ac:dyDescent="0.2"/>
    <row r="24010" x14ac:dyDescent="0.2"/>
    <row r="24011" x14ac:dyDescent="0.2"/>
    <row r="24012" x14ac:dyDescent="0.2"/>
    <row r="24013" x14ac:dyDescent="0.2"/>
    <row r="24014" x14ac:dyDescent="0.2"/>
    <row r="24015" x14ac:dyDescent="0.2"/>
    <row r="24016" x14ac:dyDescent="0.2"/>
    <row r="24017" x14ac:dyDescent="0.2"/>
    <row r="24018" x14ac:dyDescent="0.2"/>
    <row r="24019" x14ac:dyDescent="0.2"/>
    <row r="24020" x14ac:dyDescent="0.2"/>
    <row r="24021" x14ac:dyDescent="0.2"/>
    <row r="24022" x14ac:dyDescent="0.2"/>
    <row r="24023" x14ac:dyDescent="0.2"/>
    <row r="24024" x14ac:dyDescent="0.2"/>
    <row r="24025" x14ac:dyDescent="0.2"/>
    <row r="24026" x14ac:dyDescent="0.2"/>
    <row r="24027" x14ac:dyDescent="0.2"/>
    <row r="24028" x14ac:dyDescent="0.2"/>
    <row r="24029" x14ac:dyDescent="0.2"/>
    <row r="24030" x14ac:dyDescent="0.2"/>
    <row r="24031" x14ac:dyDescent="0.2"/>
    <row r="24032" x14ac:dyDescent="0.2"/>
    <row r="24033" x14ac:dyDescent="0.2"/>
    <row r="24034" x14ac:dyDescent="0.2"/>
    <row r="24035" x14ac:dyDescent="0.2"/>
    <row r="24036" x14ac:dyDescent="0.2"/>
    <row r="24037" x14ac:dyDescent="0.2"/>
    <row r="24038" x14ac:dyDescent="0.2"/>
    <row r="24039" x14ac:dyDescent="0.2"/>
    <row r="24040" x14ac:dyDescent="0.2"/>
    <row r="24041" x14ac:dyDescent="0.2"/>
    <row r="24042" x14ac:dyDescent="0.2"/>
    <row r="24043" x14ac:dyDescent="0.2"/>
    <row r="24044" x14ac:dyDescent="0.2"/>
    <row r="24045" x14ac:dyDescent="0.2"/>
    <row r="24046" x14ac:dyDescent="0.2"/>
    <row r="24047" x14ac:dyDescent="0.2"/>
    <row r="24048" x14ac:dyDescent="0.2"/>
    <row r="24049" x14ac:dyDescent="0.2"/>
    <row r="24050" x14ac:dyDescent="0.2"/>
    <row r="24051" x14ac:dyDescent="0.2"/>
    <row r="24052" x14ac:dyDescent="0.2"/>
    <row r="24053" x14ac:dyDescent="0.2"/>
    <row r="24054" x14ac:dyDescent="0.2"/>
    <row r="24055" x14ac:dyDescent="0.2"/>
    <row r="24056" x14ac:dyDescent="0.2"/>
    <row r="24057" x14ac:dyDescent="0.2"/>
    <row r="24058" x14ac:dyDescent="0.2"/>
    <row r="24059" x14ac:dyDescent="0.2"/>
    <row r="24060" x14ac:dyDescent="0.2"/>
    <row r="24061" x14ac:dyDescent="0.2"/>
    <row r="24062" x14ac:dyDescent="0.2"/>
    <row r="24063" x14ac:dyDescent="0.2"/>
    <row r="24064" x14ac:dyDescent="0.2"/>
    <row r="24065" x14ac:dyDescent="0.2"/>
    <row r="24066" x14ac:dyDescent="0.2"/>
    <row r="24067" x14ac:dyDescent="0.2"/>
    <row r="24068" x14ac:dyDescent="0.2"/>
    <row r="24069" x14ac:dyDescent="0.2"/>
    <row r="24070" x14ac:dyDescent="0.2"/>
    <row r="24071" x14ac:dyDescent="0.2"/>
    <row r="24072" x14ac:dyDescent="0.2"/>
    <row r="24073" x14ac:dyDescent="0.2"/>
    <row r="24074" x14ac:dyDescent="0.2"/>
    <row r="24075" x14ac:dyDescent="0.2"/>
    <row r="24076" x14ac:dyDescent="0.2"/>
    <row r="24077" x14ac:dyDescent="0.2"/>
    <row r="24078" x14ac:dyDescent="0.2"/>
    <row r="24079" x14ac:dyDescent="0.2"/>
    <row r="24080" x14ac:dyDescent="0.2"/>
    <row r="24081" x14ac:dyDescent="0.2"/>
    <row r="24082" x14ac:dyDescent="0.2"/>
    <row r="24083" x14ac:dyDescent="0.2"/>
    <row r="24084" x14ac:dyDescent="0.2"/>
    <row r="24085" x14ac:dyDescent="0.2"/>
    <row r="24086" x14ac:dyDescent="0.2"/>
    <row r="24087" x14ac:dyDescent="0.2"/>
    <row r="24088" x14ac:dyDescent="0.2"/>
    <row r="24089" x14ac:dyDescent="0.2"/>
    <row r="24090" x14ac:dyDescent="0.2"/>
    <row r="24091" x14ac:dyDescent="0.2"/>
    <row r="24092" x14ac:dyDescent="0.2"/>
    <row r="24093" x14ac:dyDescent="0.2"/>
    <row r="24094" x14ac:dyDescent="0.2"/>
    <row r="24095" x14ac:dyDescent="0.2"/>
    <row r="24096" x14ac:dyDescent="0.2"/>
    <row r="24097" x14ac:dyDescent="0.2"/>
    <row r="24098" x14ac:dyDescent="0.2"/>
    <row r="24099" x14ac:dyDescent="0.2"/>
    <row r="24100" x14ac:dyDescent="0.2"/>
    <row r="24101" x14ac:dyDescent="0.2"/>
    <row r="24102" x14ac:dyDescent="0.2"/>
    <row r="24103" x14ac:dyDescent="0.2"/>
    <row r="24104" x14ac:dyDescent="0.2"/>
    <row r="24105" x14ac:dyDescent="0.2"/>
    <row r="24106" x14ac:dyDescent="0.2"/>
    <row r="24107" x14ac:dyDescent="0.2"/>
    <row r="24108" x14ac:dyDescent="0.2"/>
    <row r="24109" x14ac:dyDescent="0.2"/>
    <row r="24110" x14ac:dyDescent="0.2"/>
    <row r="24111" x14ac:dyDescent="0.2"/>
    <row r="24112" x14ac:dyDescent="0.2"/>
    <row r="24113" x14ac:dyDescent="0.2"/>
    <row r="24114" x14ac:dyDescent="0.2"/>
    <row r="24115" x14ac:dyDescent="0.2"/>
    <row r="24116" x14ac:dyDescent="0.2"/>
    <row r="24117" x14ac:dyDescent="0.2"/>
    <row r="24118" x14ac:dyDescent="0.2"/>
    <row r="24119" x14ac:dyDescent="0.2"/>
    <row r="24120" x14ac:dyDescent="0.2"/>
    <row r="24121" x14ac:dyDescent="0.2"/>
    <row r="24122" x14ac:dyDescent="0.2"/>
    <row r="24123" x14ac:dyDescent="0.2"/>
    <row r="24124" x14ac:dyDescent="0.2"/>
    <row r="24125" x14ac:dyDescent="0.2"/>
    <row r="24126" x14ac:dyDescent="0.2"/>
    <row r="24127" x14ac:dyDescent="0.2"/>
    <row r="24128" x14ac:dyDescent="0.2"/>
    <row r="24129" x14ac:dyDescent="0.2"/>
    <row r="24130" x14ac:dyDescent="0.2"/>
    <row r="24131" x14ac:dyDescent="0.2"/>
    <row r="24132" x14ac:dyDescent="0.2"/>
    <row r="24133" x14ac:dyDescent="0.2"/>
    <row r="24134" x14ac:dyDescent="0.2"/>
    <row r="24135" x14ac:dyDescent="0.2"/>
    <row r="24136" x14ac:dyDescent="0.2"/>
    <row r="24137" x14ac:dyDescent="0.2"/>
    <row r="24138" x14ac:dyDescent="0.2"/>
    <row r="24139" x14ac:dyDescent="0.2"/>
    <row r="24140" x14ac:dyDescent="0.2"/>
    <row r="24141" x14ac:dyDescent="0.2"/>
    <row r="24142" x14ac:dyDescent="0.2"/>
    <row r="24143" x14ac:dyDescent="0.2"/>
    <row r="24144" x14ac:dyDescent="0.2"/>
    <row r="24145" x14ac:dyDescent="0.2"/>
    <row r="24146" x14ac:dyDescent="0.2"/>
    <row r="24147" x14ac:dyDescent="0.2"/>
    <row r="24148" x14ac:dyDescent="0.2"/>
    <row r="24149" x14ac:dyDescent="0.2"/>
    <row r="24150" x14ac:dyDescent="0.2"/>
    <row r="24151" x14ac:dyDescent="0.2"/>
    <row r="24152" x14ac:dyDescent="0.2"/>
    <row r="24153" x14ac:dyDescent="0.2"/>
    <row r="24154" x14ac:dyDescent="0.2"/>
    <row r="24155" x14ac:dyDescent="0.2"/>
    <row r="24156" x14ac:dyDescent="0.2"/>
    <row r="24157" x14ac:dyDescent="0.2"/>
    <row r="24158" x14ac:dyDescent="0.2"/>
    <row r="24159" x14ac:dyDescent="0.2"/>
    <row r="24160" x14ac:dyDescent="0.2"/>
    <row r="24161" x14ac:dyDescent="0.2"/>
    <row r="24162" x14ac:dyDescent="0.2"/>
    <row r="24163" x14ac:dyDescent="0.2"/>
    <row r="24164" x14ac:dyDescent="0.2"/>
    <row r="24165" x14ac:dyDescent="0.2"/>
    <row r="24166" x14ac:dyDescent="0.2"/>
    <row r="24167" x14ac:dyDescent="0.2"/>
    <row r="24168" x14ac:dyDescent="0.2"/>
    <row r="24169" x14ac:dyDescent="0.2"/>
    <row r="24170" x14ac:dyDescent="0.2"/>
    <row r="24171" x14ac:dyDescent="0.2"/>
    <row r="24172" x14ac:dyDescent="0.2"/>
    <row r="24173" x14ac:dyDescent="0.2"/>
    <row r="24174" x14ac:dyDescent="0.2"/>
    <row r="24175" x14ac:dyDescent="0.2"/>
    <row r="24176" x14ac:dyDescent="0.2"/>
    <row r="24177" x14ac:dyDescent="0.2"/>
    <row r="24178" x14ac:dyDescent="0.2"/>
    <row r="24179" x14ac:dyDescent="0.2"/>
    <row r="24180" x14ac:dyDescent="0.2"/>
    <row r="24181" x14ac:dyDescent="0.2"/>
    <row r="24182" x14ac:dyDescent="0.2"/>
    <row r="24183" x14ac:dyDescent="0.2"/>
    <row r="24184" x14ac:dyDescent="0.2"/>
    <row r="24185" x14ac:dyDescent="0.2"/>
    <row r="24186" x14ac:dyDescent="0.2"/>
    <row r="24187" x14ac:dyDescent="0.2"/>
    <row r="24188" x14ac:dyDescent="0.2"/>
    <row r="24189" x14ac:dyDescent="0.2"/>
    <row r="24190" x14ac:dyDescent="0.2"/>
    <row r="24191" x14ac:dyDescent="0.2"/>
    <row r="24192" x14ac:dyDescent="0.2"/>
    <row r="24193" x14ac:dyDescent="0.2"/>
    <row r="24194" x14ac:dyDescent="0.2"/>
    <row r="24195" x14ac:dyDescent="0.2"/>
    <row r="24196" x14ac:dyDescent="0.2"/>
    <row r="24197" x14ac:dyDescent="0.2"/>
    <row r="24198" x14ac:dyDescent="0.2"/>
    <row r="24199" x14ac:dyDescent="0.2"/>
    <row r="24200" x14ac:dyDescent="0.2"/>
    <row r="24201" x14ac:dyDescent="0.2"/>
    <row r="24202" x14ac:dyDescent="0.2"/>
    <row r="24203" x14ac:dyDescent="0.2"/>
    <row r="24204" x14ac:dyDescent="0.2"/>
    <row r="24205" x14ac:dyDescent="0.2"/>
    <row r="24206" x14ac:dyDescent="0.2"/>
    <row r="24207" x14ac:dyDescent="0.2"/>
    <row r="24208" x14ac:dyDescent="0.2"/>
    <row r="24209" x14ac:dyDescent="0.2"/>
    <row r="24210" x14ac:dyDescent="0.2"/>
    <row r="24211" x14ac:dyDescent="0.2"/>
    <row r="24212" x14ac:dyDescent="0.2"/>
    <row r="24213" x14ac:dyDescent="0.2"/>
    <row r="24214" x14ac:dyDescent="0.2"/>
    <row r="24215" x14ac:dyDescent="0.2"/>
    <row r="24216" x14ac:dyDescent="0.2"/>
    <row r="24217" x14ac:dyDescent="0.2"/>
    <row r="24218" x14ac:dyDescent="0.2"/>
    <row r="24219" x14ac:dyDescent="0.2"/>
    <row r="24220" x14ac:dyDescent="0.2"/>
    <row r="24221" x14ac:dyDescent="0.2"/>
    <row r="24222" x14ac:dyDescent="0.2"/>
    <row r="24223" x14ac:dyDescent="0.2"/>
    <row r="24224" x14ac:dyDescent="0.2"/>
    <row r="24225" x14ac:dyDescent="0.2"/>
    <row r="24226" x14ac:dyDescent="0.2"/>
    <row r="24227" x14ac:dyDescent="0.2"/>
    <row r="24228" x14ac:dyDescent="0.2"/>
    <row r="24229" x14ac:dyDescent="0.2"/>
    <row r="24230" x14ac:dyDescent="0.2"/>
    <row r="24231" x14ac:dyDescent="0.2"/>
    <row r="24232" x14ac:dyDescent="0.2"/>
    <row r="24233" x14ac:dyDescent="0.2"/>
    <row r="24234" x14ac:dyDescent="0.2"/>
    <row r="24235" x14ac:dyDescent="0.2"/>
    <row r="24236" x14ac:dyDescent="0.2"/>
    <row r="24237" x14ac:dyDescent="0.2"/>
    <row r="24238" x14ac:dyDescent="0.2"/>
    <row r="24239" x14ac:dyDescent="0.2"/>
    <row r="24240" x14ac:dyDescent="0.2"/>
    <row r="24241" x14ac:dyDescent="0.2"/>
    <row r="24242" x14ac:dyDescent="0.2"/>
    <row r="24243" x14ac:dyDescent="0.2"/>
    <row r="24244" x14ac:dyDescent="0.2"/>
    <row r="24245" x14ac:dyDescent="0.2"/>
    <row r="24246" x14ac:dyDescent="0.2"/>
    <row r="24247" x14ac:dyDescent="0.2"/>
    <row r="24248" x14ac:dyDescent="0.2"/>
    <row r="24249" x14ac:dyDescent="0.2"/>
    <row r="24250" x14ac:dyDescent="0.2"/>
    <row r="24251" x14ac:dyDescent="0.2"/>
    <row r="24252" x14ac:dyDescent="0.2"/>
    <row r="24253" x14ac:dyDescent="0.2"/>
    <row r="24254" x14ac:dyDescent="0.2"/>
    <row r="24255" x14ac:dyDescent="0.2"/>
    <row r="24256" x14ac:dyDescent="0.2"/>
    <row r="24257" x14ac:dyDescent="0.2"/>
    <row r="24258" x14ac:dyDescent="0.2"/>
    <row r="24259" x14ac:dyDescent="0.2"/>
    <row r="24260" x14ac:dyDescent="0.2"/>
    <row r="24261" x14ac:dyDescent="0.2"/>
    <row r="24262" x14ac:dyDescent="0.2"/>
    <row r="24263" x14ac:dyDescent="0.2"/>
    <row r="24264" x14ac:dyDescent="0.2"/>
    <row r="24265" x14ac:dyDescent="0.2"/>
    <row r="24266" x14ac:dyDescent="0.2"/>
    <row r="24267" x14ac:dyDescent="0.2"/>
    <row r="24268" x14ac:dyDescent="0.2"/>
    <row r="24269" x14ac:dyDescent="0.2"/>
    <row r="24270" x14ac:dyDescent="0.2"/>
    <row r="24271" x14ac:dyDescent="0.2"/>
    <row r="24272" x14ac:dyDescent="0.2"/>
    <row r="24273" x14ac:dyDescent="0.2"/>
    <row r="24274" x14ac:dyDescent="0.2"/>
    <row r="24275" x14ac:dyDescent="0.2"/>
    <row r="24276" x14ac:dyDescent="0.2"/>
    <row r="24277" x14ac:dyDescent="0.2"/>
    <row r="24278" x14ac:dyDescent="0.2"/>
    <row r="24279" x14ac:dyDescent="0.2"/>
    <row r="24280" x14ac:dyDescent="0.2"/>
    <row r="24281" x14ac:dyDescent="0.2"/>
    <row r="24282" x14ac:dyDescent="0.2"/>
    <row r="24283" x14ac:dyDescent="0.2"/>
    <row r="24284" x14ac:dyDescent="0.2"/>
    <row r="24285" x14ac:dyDescent="0.2"/>
    <row r="24286" x14ac:dyDescent="0.2"/>
    <row r="24287" x14ac:dyDescent="0.2"/>
    <row r="24288" x14ac:dyDescent="0.2"/>
    <row r="24289" x14ac:dyDescent="0.2"/>
    <row r="24290" x14ac:dyDescent="0.2"/>
    <row r="24291" x14ac:dyDescent="0.2"/>
    <row r="24292" x14ac:dyDescent="0.2"/>
    <row r="24293" x14ac:dyDescent="0.2"/>
    <row r="24294" x14ac:dyDescent="0.2"/>
    <row r="24295" x14ac:dyDescent="0.2"/>
    <row r="24296" x14ac:dyDescent="0.2"/>
    <row r="24297" x14ac:dyDescent="0.2"/>
    <row r="24298" x14ac:dyDescent="0.2"/>
    <row r="24299" x14ac:dyDescent="0.2"/>
    <row r="24300" x14ac:dyDescent="0.2"/>
    <row r="24301" x14ac:dyDescent="0.2"/>
    <row r="24302" x14ac:dyDescent="0.2"/>
    <row r="24303" x14ac:dyDescent="0.2"/>
    <row r="24304" x14ac:dyDescent="0.2"/>
    <row r="24305" x14ac:dyDescent="0.2"/>
    <row r="24306" x14ac:dyDescent="0.2"/>
    <row r="24307" x14ac:dyDescent="0.2"/>
    <row r="24308" x14ac:dyDescent="0.2"/>
    <row r="24309" x14ac:dyDescent="0.2"/>
    <row r="24310" x14ac:dyDescent="0.2"/>
    <row r="24311" x14ac:dyDescent="0.2"/>
    <row r="24312" x14ac:dyDescent="0.2"/>
    <row r="24313" x14ac:dyDescent="0.2"/>
    <row r="24314" x14ac:dyDescent="0.2"/>
    <row r="24315" x14ac:dyDescent="0.2"/>
    <row r="24316" x14ac:dyDescent="0.2"/>
    <row r="24317" x14ac:dyDescent="0.2"/>
    <row r="24318" x14ac:dyDescent="0.2"/>
    <row r="24319" x14ac:dyDescent="0.2"/>
    <row r="24320" x14ac:dyDescent="0.2"/>
    <row r="24321" x14ac:dyDescent="0.2"/>
    <row r="24322" x14ac:dyDescent="0.2"/>
    <row r="24323" x14ac:dyDescent="0.2"/>
    <row r="24324" x14ac:dyDescent="0.2"/>
    <row r="24325" x14ac:dyDescent="0.2"/>
    <row r="24326" x14ac:dyDescent="0.2"/>
    <row r="24327" x14ac:dyDescent="0.2"/>
    <row r="24328" x14ac:dyDescent="0.2"/>
    <row r="24329" x14ac:dyDescent="0.2"/>
    <row r="24330" x14ac:dyDescent="0.2"/>
    <row r="24331" x14ac:dyDescent="0.2"/>
    <row r="24332" x14ac:dyDescent="0.2"/>
    <row r="24333" x14ac:dyDescent="0.2"/>
    <row r="24334" x14ac:dyDescent="0.2"/>
    <row r="24335" x14ac:dyDescent="0.2"/>
    <row r="24336" x14ac:dyDescent="0.2"/>
    <row r="24337" x14ac:dyDescent="0.2"/>
    <row r="24338" x14ac:dyDescent="0.2"/>
    <row r="24339" x14ac:dyDescent="0.2"/>
    <row r="24340" x14ac:dyDescent="0.2"/>
    <row r="24341" x14ac:dyDescent="0.2"/>
    <row r="24342" x14ac:dyDescent="0.2"/>
    <row r="24343" x14ac:dyDescent="0.2"/>
    <row r="24344" x14ac:dyDescent="0.2"/>
    <row r="24345" x14ac:dyDescent="0.2"/>
    <row r="24346" x14ac:dyDescent="0.2"/>
    <row r="24347" x14ac:dyDescent="0.2"/>
    <row r="24348" x14ac:dyDescent="0.2"/>
    <row r="24349" x14ac:dyDescent="0.2"/>
    <row r="24350" x14ac:dyDescent="0.2"/>
    <row r="24351" x14ac:dyDescent="0.2"/>
    <row r="24352" x14ac:dyDescent="0.2"/>
    <row r="24353" x14ac:dyDescent="0.2"/>
    <row r="24354" x14ac:dyDescent="0.2"/>
    <row r="24355" x14ac:dyDescent="0.2"/>
    <row r="24356" x14ac:dyDescent="0.2"/>
    <row r="24357" x14ac:dyDescent="0.2"/>
    <row r="24358" x14ac:dyDescent="0.2"/>
    <row r="24359" x14ac:dyDescent="0.2"/>
    <row r="24360" x14ac:dyDescent="0.2"/>
    <row r="24361" x14ac:dyDescent="0.2"/>
    <row r="24362" x14ac:dyDescent="0.2"/>
    <row r="24363" x14ac:dyDescent="0.2"/>
    <row r="24364" x14ac:dyDescent="0.2"/>
    <row r="24365" x14ac:dyDescent="0.2"/>
    <row r="24366" x14ac:dyDescent="0.2"/>
    <row r="24367" x14ac:dyDescent="0.2"/>
    <row r="24368" x14ac:dyDescent="0.2"/>
    <row r="24369" x14ac:dyDescent="0.2"/>
    <row r="24370" x14ac:dyDescent="0.2"/>
    <row r="24371" x14ac:dyDescent="0.2"/>
    <row r="24372" x14ac:dyDescent="0.2"/>
    <row r="24373" x14ac:dyDescent="0.2"/>
    <row r="24374" x14ac:dyDescent="0.2"/>
    <row r="24375" x14ac:dyDescent="0.2"/>
    <row r="24376" x14ac:dyDescent="0.2"/>
    <row r="24377" x14ac:dyDescent="0.2"/>
    <row r="24378" x14ac:dyDescent="0.2"/>
    <row r="24379" x14ac:dyDescent="0.2"/>
    <row r="24380" x14ac:dyDescent="0.2"/>
    <row r="24381" x14ac:dyDescent="0.2"/>
    <row r="24382" x14ac:dyDescent="0.2"/>
    <row r="24383" x14ac:dyDescent="0.2"/>
    <row r="24384" x14ac:dyDescent="0.2"/>
    <row r="24385" x14ac:dyDescent="0.2"/>
    <row r="24386" x14ac:dyDescent="0.2"/>
    <row r="24387" x14ac:dyDescent="0.2"/>
    <row r="24388" x14ac:dyDescent="0.2"/>
    <row r="24389" x14ac:dyDescent="0.2"/>
    <row r="24390" x14ac:dyDescent="0.2"/>
    <row r="24391" x14ac:dyDescent="0.2"/>
    <row r="24392" x14ac:dyDescent="0.2"/>
    <row r="24393" x14ac:dyDescent="0.2"/>
    <row r="24394" x14ac:dyDescent="0.2"/>
    <row r="24395" x14ac:dyDescent="0.2"/>
    <row r="24396" x14ac:dyDescent="0.2"/>
    <row r="24397" x14ac:dyDescent="0.2"/>
    <row r="24398" x14ac:dyDescent="0.2"/>
    <row r="24399" x14ac:dyDescent="0.2"/>
    <row r="24400" x14ac:dyDescent="0.2"/>
    <row r="24401" x14ac:dyDescent="0.2"/>
    <row r="24402" x14ac:dyDescent="0.2"/>
    <row r="24403" x14ac:dyDescent="0.2"/>
    <row r="24404" x14ac:dyDescent="0.2"/>
    <row r="24405" x14ac:dyDescent="0.2"/>
    <row r="24406" x14ac:dyDescent="0.2"/>
    <row r="24407" x14ac:dyDescent="0.2"/>
    <row r="24408" x14ac:dyDescent="0.2"/>
    <row r="24409" x14ac:dyDescent="0.2"/>
    <row r="24410" x14ac:dyDescent="0.2"/>
    <row r="24411" x14ac:dyDescent="0.2"/>
    <row r="24412" x14ac:dyDescent="0.2"/>
    <row r="24413" x14ac:dyDescent="0.2"/>
    <row r="24414" x14ac:dyDescent="0.2"/>
    <row r="24415" x14ac:dyDescent="0.2"/>
    <row r="24416" x14ac:dyDescent="0.2"/>
    <row r="24417" x14ac:dyDescent="0.2"/>
    <row r="24418" x14ac:dyDescent="0.2"/>
    <row r="24419" x14ac:dyDescent="0.2"/>
    <row r="24420" x14ac:dyDescent="0.2"/>
    <row r="24421" x14ac:dyDescent="0.2"/>
    <row r="24422" x14ac:dyDescent="0.2"/>
    <row r="24423" x14ac:dyDescent="0.2"/>
    <row r="24424" x14ac:dyDescent="0.2"/>
    <row r="24425" x14ac:dyDescent="0.2"/>
    <row r="24426" x14ac:dyDescent="0.2"/>
    <row r="24427" x14ac:dyDescent="0.2"/>
    <row r="24428" x14ac:dyDescent="0.2"/>
    <row r="24429" x14ac:dyDescent="0.2"/>
    <row r="24430" x14ac:dyDescent="0.2"/>
    <row r="24431" x14ac:dyDescent="0.2"/>
    <row r="24432" x14ac:dyDescent="0.2"/>
    <row r="24433" x14ac:dyDescent="0.2"/>
    <row r="24434" x14ac:dyDescent="0.2"/>
    <row r="24435" x14ac:dyDescent="0.2"/>
    <row r="24436" x14ac:dyDescent="0.2"/>
    <row r="24437" x14ac:dyDescent="0.2"/>
    <row r="24438" x14ac:dyDescent="0.2"/>
    <row r="24439" x14ac:dyDescent="0.2"/>
    <row r="24440" x14ac:dyDescent="0.2"/>
    <row r="24441" x14ac:dyDescent="0.2"/>
    <row r="24442" x14ac:dyDescent="0.2"/>
    <row r="24443" x14ac:dyDescent="0.2"/>
    <row r="24444" x14ac:dyDescent="0.2"/>
    <row r="24445" x14ac:dyDescent="0.2"/>
    <row r="24446" x14ac:dyDescent="0.2"/>
    <row r="24447" x14ac:dyDescent="0.2"/>
    <row r="24448" x14ac:dyDescent="0.2"/>
    <row r="24449" x14ac:dyDescent="0.2"/>
    <row r="24450" x14ac:dyDescent="0.2"/>
    <row r="24451" x14ac:dyDescent="0.2"/>
    <row r="24452" x14ac:dyDescent="0.2"/>
    <row r="24453" x14ac:dyDescent="0.2"/>
    <row r="24454" x14ac:dyDescent="0.2"/>
    <row r="24455" x14ac:dyDescent="0.2"/>
    <row r="24456" x14ac:dyDescent="0.2"/>
    <row r="24457" x14ac:dyDescent="0.2"/>
    <row r="24458" x14ac:dyDescent="0.2"/>
    <row r="24459" x14ac:dyDescent="0.2"/>
    <row r="24460" x14ac:dyDescent="0.2"/>
    <row r="24461" x14ac:dyDescent="0.2"/>
    <row r="24462" x14ac:dyDescent="0.2"/>
    <row r="24463" x14ac:dyDescent="0.2"/>
    <row r="24464" x14ac:dyDescent="0.2"/>
    <row r="24465" x14ac:dyDescent="0.2"/>
    <row r="24466" x14ac:dyDescent="0.2"/>
    <row r="24467" x14ac:dyDescent="0.2"/>
    <row r="24468" x14ac:dyDescent="0.2"/>
    <row r="24469" x14ac:dyDescent="0.2"/>
    <row r="24470" x14ac:dyDescent="0.2"/>
    <row r="24471" x14ac:dyDescent="0.2"/>
    <row r="24472" x14ac:dyDescent="0.2"/>
    <row r="24473" x14ac:dyDescent="0.2"/>
    <row r="24474" x14ac:dyDescent="0.2"/>
    <row r="24475" x14ac:dyDescent="0.2"/>
    <row r="24476" x14ac:dyDescent="0.2"/>
    <row r="24477" x14ac:dyDescent="0.2"/>
    <row r="24478" x14ac:dyDescent="0.2"/>
    <row r="24479" x14ac:dyDescent="0.2"/>
    <row r="24480" x14ac:dyDescent="0.2"/>
    <row r="24481" x14ac:dyDescent="0.2"/>
    <row r="24482" x14ac:dyDescent="0.2"/>
    <row r="24483" x14ac:dyDescent="0.2"/>
    <row r="24484" x14ac:dyDescent="0.2"/>
    <row r="24485" x14ac:dyDescent="0.2"/>
    <row r="24486" x14ac:dyDescent="0.2"/>
    <row r="24487" x14ac:dyDescent="0.2"/>
    <row r="24488" x14ac:dyDescent="0.2"/>
    <row r="24489" x14ac:dyDescent="0.2"/>
    <row r="24490" x14ac:dyDescent="0.2"/>
    <row r="24491" x14ac:dyDescent="0.2"/>
    <row r="24492" x14ac:dyDescent="0.2"/>
    <row r="24493" x14ac:dyDescent="0.2"/>
    <row r="24494" x14ac:dyDescent="0.2"/>
    <row r="24495" x14ac:dyDescent="0.2"/>
    <row r="24496" x14ac:dyDescent="0.2"/>
    <row r="24497" x14ac:dyDescent="0.2"/>
    <row r="24498" x14ac:dyDescent="0.2"/>
    <row r="24499" x14ac:dyDescent="0.2"/>
    <row r="24500" x14ac:dyDescent="0.2"/>
    <row r="24501" x14ac:dyDescent="0.2"/>
    <row r="24502" x14ac:dyDescent="0.2"/>
    <row r="24503" x14ac:dyDescent="0.2"/>
    <row r="24504" x14ac:dyDescent="0.2"/>
    <row r="24505" x14ac:dyDescent="0.2"/>
    <row r="24506" x14ac:dyDescent="0.2"/>
    <row r="24507" x14ac:dyDescent="0.2"/>
    <row r="24508" x14ac:dyDescent="0.2"/>
    <row r="24509" x14ac:dyDescent="0.2"/>
    <row r="24510" x14ac:dyDescent="0.2"/>
    <row r="24511" x14ac:dyDescent="0.2"/>
    <row r="24512" x14ac:dyDescent="0.2"/>
    <row r="24513" x14ac:dyDescent="0.2"/>
    <row r="24514" x14ac:dyDescent="0.2"/>
    <row r="24515" x14ac:dyDescent="0.2"/>
    <row r="24516" x14ac:dyDescent="0.2"/>
    <row r="24517" x14ac:dyDescent="0.2"/>
    <row r="24518" x14ac:dyDescent="0.2"/>
    <row r="24519" x14ac:dyDescent="0.2"/>
    <row r="24520" x14ac:dyDescent="0.2"/>
    <row r="24521" x14ac:dyDescent="0.2"/>
    <row r="24522" x14ac:dyDescent="0.2"/>
    <row r="24523" x14ac:dyDescent="0.2"/>
    <row r="24524" x14ac:dyDescent="0.2"/>
    <row r="24525" x14ac:dyDescent="0.2"/>
    <row r="24526" x14ac:dyDescent="0.2"/>
    <row r="24527" x14ac:dyDescent="0.2"/>
    <row r="24528" x14ac:dyDescent="0.2"/>
    <row r="24529" x14ac:dyDescent="0.2"/>
    <row r="24530" x14ac:dyDescent="0.2"/>
    <row r="24531" x14ac:dyDescent="0.2"/>
    <row r="24532" x14ac:dyDescent="0.2"/>
    <row r="24533" x14ac:dyDescent="0.2"/>
    <row r="24534" x14ac:dyDescent="0.2"/>
    <row r="24535" x14ac:dyDescent="0.2"/>
    <row r="24536" x14ac:dyDescent="0.2"/>
    <row r="24537" x14ac:dyDescent="0.2"/>
    <row r="24538" x14ac:dyDescent="0.2"/>
    <row r="24539" x14ac:dyDescent="0.2"/>
    <row r="24540" x14ac:dyDescent="0.2"/>
    <row r="24541" x14ac:dyDescent="0.2"/>
    <row r="24542" x14ac:dyDescent="0.2"/>
    <row r="24543" x14ac:dyDescent="0.2"/>
    <row r="24544" x14ac:dyDescent="0.2"/>
    <row r="24545" x14ac:dyDescent="0.2"/>
    <row r="24546" x14ac:dyDescent="0.2"/>
    <row r="24547" x14ac:dyDescent="0.2"/>
    <row r="24548" x14ac:dyDescent="0.2"/>
    <row r="24549" x14ac:dyDescent="0.2"/>
    <row r="24550" x14ac:dyDescent="0.2"/>
    <row r="24551" x14ac:dyDescent="0.2"/>
    <row r="24552" x14ac:dyDescent="0.2"/>
    <row r="24553" x14ac:dyDescent="0.2"/>
    <row r="24554" x14ac:dyDescent="0.2"/>
    <row r="24555" x14ac:dyDescent="0.2"/>
    <row r="24556" x14ac:dyDescent="0.2"/>
    <row r="24557" x14ac:dyDescent="0.2"/>
    <row r="24558" x14ac:dyDescent="0.2"/>
    <row r="24559" x14ac:dyDescent="0.2"/>
    <row r="24560" x14ac:dyDescent="0.2"/>
    <row r="24561" x14ac:dyDescent="0.2"/>
    <row r="24562" x14ac:dyDescent="0.2"/>
    <row r="24563" x14ac:dyDescent="0.2"/>
    <row r="24564" x14ac:dyDescent="0.2"/>
    <row r="24565" x14ac:dyDescent="0.2"/>
    <row r="24566" x14ac:dyDescent="0.2"/>
    <row r="24567" x14ac:dyDescent="0.2"/>
    <row r="24568" x14ac:dyDescent="0.2"/>
    <row r="24569" x14ac:dyDescent="0.2"/>
    <row r="24570" x14ac:dyDescent="0.2"/>
    <row r="24571" x14ac:dyDescent="0.2"/>
    <row r="24572" x14ac:dyDescent="0.2"/>
    <row r="24573" x14ac:dyDescent="0.2"/>
    <row r="24574" x14ac:dyDescent="0.2"/>
    <row r="24575" x14ac:dyDescent="0.2"/>
    <row r="24576" x14ac:dyDescent="0.2"/>
    <row r="24577" x14ac:dyDescent="0.2"/>
    <row r="24578" x14ac:dyDescent="0.2"/>
    <row r="24579" x14ac:dyDescent="0.2"/>
    <row r="24580" x14ac:dyDescent="0.2"/>
    <row r="24581" x14ac:dyDescent="0.2"/>
    <row r="24582" x14ac:dyDescent="0.2"/>
    <row r="24583" x14ac:dyDescent="0.2"/>
    <row r="24584" x14ac:dyDescent="0.2"/>
    <row r="24585" x14ac:dyDescent="0.2"/>
    <row r="24586" x14ac:dyDescent="0.2"/>
    <row r="24587" x14ac:dyDescent="0.2"/>
    <row r="24588" x14ac:dyDescent="0.2"/>
    <row r="24589" x14ac:dyDescent="0.2"/>
    <row r="24590" x14ac:dyDescent="0.2"/>
    <row r="24591" x14ac:dyDescent="0.2"/>
    <row r="24592" x14ac:dyDescent="0.2"/>
    <row r="24593" x14ac:dyDescent="0.2"/>
    <row r="24594" x14ac:dyDescent="0.2"/>
    <row r="24595" x14ac:dyDescent="0.2"/>
    <row r="24596" x14ac:dyDescent="0.2"/>
    <row r="24597" x14ac:dyDescent="0.2"/>
    <row r="24598" x14ac:dyDescent="0.2"/>
    <row r="24599" x14ac:dyDescent="0.2"/>
    <row r="24600" x14ac:dyDescent="0.2"/>
    <row r="24601" x14ac:dyDescent="0.2"/>
    <row r="24602" x14ac:dyDescent="0.2"/>
    <row r="24603" x14ac:dyDescent="0.2"/>
    <row r="24604" x14ac:dyDescent="0.2"/>
    <row r="24605" x14ac:dyDescent="0.2"/>
    <row r="24606" x14ac:dyDescent="0.2"/>
    <row r="24607" x14ac:dyDescent="0.2"/>
    <row r="24608" x14ac:dyDescent="0.2"/>
    <row r="24609" x14ac:dyDescent="0.2"/>
    <row r="24610" x14ac:dyDescent="0.2"/>
    <row r="24611" x14ac:dyDescent="0.2"/>
    <row r="24612" x14ac:dyDescent="0.2"/>
    <row r="24613" x14ac:dyDescent="0.2"/>
    <row r="24614" x14ac:dyDescent="0.2"/>
    <row r="24615" x14ac:dyDescent="0.2"/>
    <row r="24616" x14ac:dyDescent="0.2"/>
    <row r="24617" x14ac:dyDescent="0.2"/>
    <row r="24618" x14ac:dyDescent="0.2"/>
    <row r="24619" x14ac:dyDescent="0.2"/>
    <row r="24620" x14ac:dyDescent="0.2"/>
    <row r="24621" x14ac:dyDescent="0.2"/>
    <row r="24622" x14ac:dyDescent="0.2"/>
    <row r="24623" x14ac:dyDescent="0.2"/>
    <row r="24624" x14ac:dyDescent="0.2"/>
    <row r="24625" x14ac:dyDescent="0.2"/>
    <row r="24626" x14ac:dyDescent="0.2"/>
    <row r="24627" x14ac:dyDescent="0.2"/>
    <row r="24628" x14ac:dyDescent="0.2"/>
    <row r="24629" x14ac:dyDescent="0.2"/>
    <row r="24630" x14ac:dyDescent="0.2"/>
    <row r="24631" x14ac:dyDescent="0.2"/>
    <row r="24632" x14ac:dyDescent="0.2"/>
    <row r="24633" x14ac:dyDescent="0.2"/>
    <row r="24634" x14ac:dyDescent="0.2"/>
    <row r="24635" x14ac:dyDescent="0.2"/>
    <row r="24636" x14ac:dyDescent="0.2"/>
    <row r="24637" x14ac:dyDescent="0.2"/>
    <row r="24638" x14ac:dyDescent="0.2"/>
    <row r="24639" x14ac:dyDescent="0.2"/>
    <row r="24640" x14ac:dyDescent="0.2"/>
    <row r="24641" x14ac:dyDescent="0.2"/>
    <row r="24642" x14ac:dyDescent="0.2"/>
    <row r="24643" x14ac:dyDescent="0.2"/>
    <row r="24644" x14ac:dyDescent="0.2"/>
    <row r="24645" x14ac:dyDescent="0.2"/>
    <row r="24646" x14ac:dyDescent="0.2"/>
    <row r="24647" x14ac:dyDescent="0.2"/>
    <row r="24648" x14ac:dyDescent="0.2"/>
    <row r="24649" x14ac:dyDescent="0.2"/>
    <row r="24650" x14ac:dyDescent="0.2"/>
    <row r="24651" x14ac:dyDescent="0.2"/>
    <row r="24652" x14ac:dyDescent="0.2"/>
    <row r="24653" x14ac:dyDescent="0.2"/>
    <row r="24654" x14ac:dyDescent="0.2"/>
    <row r="24655" x14ac:dyDescent="0.2"/>
    <row r="24656" x14ac:dyDescent="0.2"/>
    <row r="24657" x14ac:dyDescent="0.2"/>
    <row r="24658" x14ac:dyDescent="0.2"/>
    <row r="24659" x14ac:dyDescent="0.2"/>
    <row r="24660" x14ac:dyDescent="0.2"/>
    <row r="24661" x14ac:dyDescent="0.2"/>
    <row r="24662" x14ac:dyDescent="0.2"/>
    <row r="24663" x14ac:dyDescent="0.2"/>
    <row r="24664" x14ac:dyDescent="0.2"/>
    <row r="24665" x14ac:dyDescent="0.2"/>
    <row r="24666" x14ac:dyDescent="0.2"/>
    <row r="24667" x14ac:dyDescent="0.2"/>
    <row r="24668" x14ac:dyDescent="0.2"/>
    <row r="24669" x14ac:dyDescent="0.2"/>
    <row r="24670" x14ac:dyDescent="0.2"/>
    <row r="24671" x14ac:dyDescent="0.2"/>
    <row r="24672" x14ac:dyDescent="0.2"/>
    <row r="24673" x14ac:dyDescent="0.2"/>
    <row r="24674" x14ac:dyDescent="0.2"/>
    <row r="24675" x14ac:dyDescent="0.2"/>
    <row r="24676" x14ac:dyDescent="0.2"/>
    <row r="24677" x14ac:dyDescent="0.2"/>
    <row r="24678" x14ac:dyDescent="0.2"/>
    <row r="24679" x14ac:dyDescent="0.2"/>
    <row r="24680" x14ac:dyDescent="0.2"/>
    <row r="24681" x14ac:dyDescent="0.2"/>
    <row r="24682" x14ac:dyDescent="0.2"/>
    <row r="24683" x14ac:dyDescent="0.2"/>
    <row r="24684" x14ac:dyDescent="0.2"/>
    <row r="24685" x14ac:dyDescent="0.2"/>
    <row r="24686" x14ac:dyDescent="0.2"/>
    <row r="24687" x14ac:dyDescent="0.2"/>
    <row r="24688" x14ac:dyDescent="0.2"/>
    <row r="24689" x14ac:dyDescent="0.2"/>
    <row r="24690" x14ac:dyDescent="0.2"/>
    <row r="24691" x14ac:dyDescent="0.2"/>
    <row r="24692" x14ac:dyDescent="0.2"/>
    <row r="24693" x14ac:dyDescent="0.2"/>
    <row r="24694" x14ac:dyDescent="0.2"/>
    <row r="24695" x14ac:dyDescent="0.2"/>
    <row r="24696" x14ac:dyDescent="0.2"/>
    <row r="24697" x14ac:dyDescent="0.2"/>
    <row r="24698" x14ac:dyDescent="0.2"/>
    <row r="24699" x14ac:dyDescent="0.2"/>
    <row r="24700" x14ac:dyDescent="0.2"/>
    <row r="24701" x14ac:dyDescent="0.2"/>
    <row r="24702" x14ac:dyDescent="0.2"/>
    <row r="24703" x14ac:dyDescent="0.2"/>
    <row r="24704" x14ac:dyDescent="0.2"/>
    <row r="24705" x14ac:dyDescent="0.2"/>
    <row r="24706" x14ac:dyDescent="0.2"/>
    <row r="24707" x14ac:dyDescent="0.2"/>
    <row r="24708" x14ac:dyDescent="0.2"/>
    <row r="24709" x14ac:dyDescent="0.2"/>
    <row r="24710" x14ac:dyDescent="0.2"/>
    <row r="24711" x14ac:dyDescent="0.2"/>
    <row r="24712" x14ac:dyDescent="0.2"/>
    <row r="24713" x14ac:dyDescent="0.2"/>
    <row r="24714" x14ac:dyDescent="0.2"/>
    <row r="24715" x14ac:dyDescent="0.2"/>
    <row r="24716" x14ac:dyDescent="0.2"/>
    <row r="24717" x14ac:dyDescent="0.2"/>
    <row r="24718" x14ac:dyDescent="0.2"/>
    <row r="24719" x14ac:dyDescent="0.2"/>
    <row r="24720" x14ac:dyDescent="0.2"/>
    <row r="24721" x14ac:dyDescent="0.2"/>
    <row r="24722" x14ac:dyDescent="0.2"/>
    <row r="24723" x14ac:dyDescent="0.2"/>
    <row r="24724" x14ac:dyDescent="0.2"/>
    <row r="24725" x14ac:dyDescent="0.2"/>
    <row r="24726" x14ac:dyDescent="0.2"/>
    <row r="24727" x14ac:dyDescent="0.2"/>
    <row r="24728" x14ac:dyDescent="0.2"/>
    <row r="24729" x14ac:dyDescent="0.2"/>
    <row r="24730" x14ac:dyDescent="0.2"/>
    <row r="24731" x14ac:dyDescent="0.2"/>
    <row r="24732" x14ac:dyDescent="0.2"/>
    <row r="24733" x14ac:dyDescent="0.2"/>
    <row r="24734" x14ac:dyDescent="0.2"/>
    <row r="24735" x14ac:dyDescent="0.2"/>
    <row r="24736" x14ac:dyDescent="0.2"/>
    <row r="24737" x14ac:dyDescent="0.2"/>
    <row r="24738" x14ac:dyDescent="0.2"/>
    <row r="24739" x14ac:dyDescent="0.2"/>
    <row r="24740" x14ac:dyDescent="0.2"/>
    <row r="24741" x14ac:dyDescent="0.2"/>
    <row r="24742" x14ac:dyDescent="0.2"/>
    <row r="24743" x14ac:dyDescent="0.2"/>
    <row r="24744" x14ac:dyDescent="0.2"/>
    <row r="24745" x14ac:dyDescent="0.2"/>
    <row r="24746" x14ac:dyDescent="0.2"/>
    <row r="24747" x14ac:dyDescent="0.2"/>
    <row r="24748" x14ac:dyDescent="0.2"/>
    <row r="24749" x14ac:dyDescent="0.2"/>
    <row r="24750" x14ac:dyDescent="0.2"/>
    <row r="24751" x14ac:dyDescent="0.2"/>
    <row r="24752" x14ac:dyDescent="0.2"/>
    <row r="24753" x14ac:dyDescent="0.2"/>
    <row r="24754" x14ac:dyDescent="0.2"/>
    <row r="24755" x14ac:dyDescent="0.2"/>
    <row r="24756" x14ac:dyDescent="0.2"/>
    <row r="24757" x14ac:dyDescent="0.2"/>
    <row r="24758" x14ac:dyDescent="0.2"/>
    <row r="24759" x14ac:dyDescent="0.2"/>
    <row r="24760" x14ac:dyDescent="0.2"/>
    <row r="24761" x14ac:dyDescent="0.2"/>
    <row r="24762" x14ac:dyDescent="0.2"/>
    <row r="24763" x14ac:dyDescent="0.2"/>
    <row r="24764" x14ac:dyDescent="0.2"/>
    <row r="24765" x14ac:dyDescent="0.2"/>
    <row r="24766" x14ac:dyDescent="0.2"/>
    <row r="24767" x14ac:dyDescent="0.2"/>
    <row r="24768" x14ac:dyDescent="0.2"/>
    <row r="24769" x14ac:dyDescent="0.2"/>
    <row r="24770" x14ac:dyDescent="0.2"/>
    <row r="24771" x14ac:dyDescent="0.2"/>
    <row r="24772" x14ac:dyDescent="0.2"/>
    <row r="24773" x14ac:dyDescent="0.2"/>
    <row r="24774" x14ac:dyDescent="0.2"/>
    <row r="24775" x14ac:dyDescent="0.2"/>
    <row r="24776" x14ac:dyDescent="0.2"/>
    <row r="24777" x14ac:dyDescent="0.2"/>
    <row r="24778" x14ac:dyDescent="0.2"/>
    <row r="24779" x14ac:dyDescent="0.2"/>
    <row r="24780" x14ac:dyDescent="0.2"/>
    <row r="24781" x14ac:dyDescent="0.2"/>
    <row r="24782" x14ac:dyDescent="0.2"/>
    <row r="24783" x14ac:dyDescent="0.2"/>
    <row r="24784" x14ac:dyDescent="0.2"/>
    <row r="24785" x14ac:dyDescent="0.2"/>
    <row r="24786" x14ac:dyDescent="0.2"/>
    <row r="24787" x14ac:dyDescent="0.2"/>
    <row r="24788" x14ac:dyDescent="0.2"/>
    <row r="24789" x14ac:dyDescent="0.2"/>
    <row r="24790" x14ac:dyDescent="0.2"/>
    <row r="24791" x14ac:dyDescent="0.2"/>
    <row r="24792" x14ac:dyDescent="0.2"/>
    <row r="24793" x14ac:dyDescent="0.2"/>
    <row r="24794" x14ac:dyDescent="0.2"/>
    <row r="24795" x14ac:dyDescent="0.2"/>
    <row r="24796" x14ac:dyDescent="0.2"/>
    <row r="24797" x14ac:dyDescent="0.2"/>
    <row r="24798" x14ac:dyDescent="0.2"/>
    <row r="24799" x14ac:dyDescent="0.2"/>
    <row r="24800" x14ac:dyDescent="0.2"/>
    <row r="24801" x14ac:dyDescent="0.2"/>
    <row r="24802" x14ac:dyDescent="0.2"/>
    <row r="24803" x14ac:dyDescent="0.2"/>
    <row r="24804" x14ac:dyDescent="0.2"/>
    <row r="24805" x14ac:dyDescent="0.2"/>
    <row r="24806" x14ac:dyDescent="0.2"/>
    <row r="24807" x14ac:dyDescent="0.2"/>
    <row r="24808" x14ac:dyDescent="0.2"/>
    <row r="24809" x14ac:dyDescent="0.2"/>
    <row r="24810" x14ac:dyDescent="0.2"/>
    <row r="24811" x14ac:dyDescent="0.2"/>
    <row r="24812" x14ac:dyDescent="0.2"/>
    <row r="24813" x14ac:dyDescent="0.2"/>
    <row r="24814" x14ac:dyDescent="0.2"/>
    <row r="24815" x14ac:dyDescent="0.2"/>
    <row r="24816" x14ac:dyDescent="0.2"/>
    <row r="24817" x14ac:dyDescent="0.2"/>
    <row r="24818" x14ac:dyDescent="0.2"/>
    <row r="24819" x14ac:dyDescent="0.2"/>
    <row r="24820" x14ac:dyDescent="0.2"/>
    <row r="24821" x14ac:dyDescent="0.2"/>
    <row r="24822" x14ac:dyDescent="0.2"/>
    <row r="24823" x14ac:dyDescent="0.2"/>
    <row r="24824" x14ac:dyDescent="0.2"/>
    <row r="24825" x14ac:dyDescent="0.2"/>
    <row r="24826" x14ac:dyDescent="0.2"/>
    <row r="24827" x14ac:dyDescent="0.2"/>
    <row r="24828" x14ac:dyDescent="0.2"/>
    <row r="24829" x14ac:dyDescent="0.2"/>
    <row r="24830" x14ac:dyDescent="0.2"/>
    <row r="24831" x14ac:dyDescent="0.2"/>
    <row r="24832" x14ac:dyDescent="0.2"/>
    <row r="24833" x14ac:dyDescent="0.2"/>
    <row r="24834" x14ac:dyDescent="0.2"/>
    <row r="24835" x14ac:dyDescent="0.2"/>
    <row r="24836" x14ac:dyDescent="0.2"/>
    <row r="24837" x14ac:dyDescent="0.2"/>
    <row r="24838" x14ac:dyDescent="0.2"/>
    <row r="24839" x14ac:dyDescent="0.2"/>
    <row r="24840" x14ac:dyDescent="0.2"/>
    <row r="24841" x14ac:dyDescent="0.2"/>
    <row r="24842" x14ac:dyDescent="0.2"/>
    <row r="24843" x14ac:dyDescent="0.2"/>
    <row r="24844" x14ac:dyDescent="0.2"/>
    <row r="24845" x14ac:dyDescent="0.2"/>
    <row r="24846" x14ac:dyDescent="0.2"/>
    <row r="24847" x14ac:dyDescent="0.2"/>
    <row r="24848" x14ac:dyDescent="0.2"/>
    <row r="24849" x14ac:dyDescent="0.2"/>
    <row r="24850" x14ac:dyDescent="0.2"/>
    <row r="24851" x14ac:dyDescent="0.2"/>
    <row r="24852" x14ac:dyDescent="0.2"/>
    <row r="24853" x14ac:dyDescent="0.2"/>
    <row r="24854" x14ac:dyDescent="0.2"/>
    <row r="24855" x14ac:dyDescent="0.2"/>
    <row r="24856" x14ac:dyDescent="0.2"/>
    <row r="24857" x14ac:dyDescent="0.2"/>
    <row r="24858" x14ac:dyDescent="0.2"/>
    <row r="24859" x14ac:dyDescent="0.2"/>
    <row r="24860" x14ac:dyDescent="0.2"/>
    <row r="24861" x14ac:dyDescent="0.2"/>
    <row r="24862" x14ac:dyDescent="0.2"/>
    <row r="24863" x14ac:dyDescent="0.2"/>
    <row r="24864" x14ac:dyDescent="0.2"/>
    <row r="24865" x14ac:dyDescent="0.2"/>
    <row r="24866" x14ac:dyDescent="0.2"/>
    <row r="24867" x14ac:dyDescent="0.2"/>
    <row r="24868" x14ac:dyDescent="0.2"/>
    <row r="24869" x14ac:dyDescent="0.2"/>
    <row r="24870" x14ac:dyDescent="0.2"/>
    <row r="24871" x14ac:dyDescent="0.2"/>
    <row r="24872" x14ac:dyDescent="0.2"/>
    <row r="24873" x14ac:dyDescent="0.2"/>
    <row r="24874" x14ac:dyDescent="0.2"/>
    <row r="24875" x14ac:dyDescent="0.2"/>
    <row r="24876" x14ac:dyDescent="0.2"/>
    <row r="24877" x14ac:dyDescent="0.2"/>
    <row r="24878" x14ac:dyDescent="0.2"/>
    <row r="24879" x14ac:dyDescent="0.2"/>
    <row r="24880" x14ac:dyDescent="0.2"/>
    <row r="24881" x14ac:dyDescent="0.2"/>
    <row r="24882" x14ac:dyDescent="0.2"/>
    <row r="24883" x14ac:dyDescent="0.2"/>
    <row r="24884" x14ac:dyDescent="0.2"/>
    <row r="24885" x14ac:dyDescent="0.2"/>
    <row r="24886" x14ac:dyDescent="0.2"/>
    <row r="24887" x14ac:dyDescent="0.2"/>
    <row r="24888" x14ac:dyDescent="0.2"/>
    <row r="24889" x14ac:dyDescent="0.2"/>
    <row r="24890" x14ac:dyDescent="0.2"/>
    <row r="24891" x14ac:dyDescent="0.2"/>
    <row r="24892" x14ac:dyDescent="0.2"/>
    <row r="24893" x14ac:dyDescent="0.2"/>
    <row r="24894" x14ac:dyDescent="0.2"/>
    <row r="24895" x14ac:dyDescent="0.2"/>
    <row r="24896" x14ac:dyDescent="0.2"/>
    <row r="24897" x14ac:dyDescent="0.2"/>
    <row r="24898" x14ac:dyDescent="0.2"/>
    <row r="24899" x14ac:dyDescent="0.2"/>
    <row r="24900" x14ac:dyDescent="0.2"/>
    <row r="24901" x14ac:dyDescent="0.2"/>
    <row r="24902" x14ac:dyDescent="0.2"/>
    <row r="24903" x14ac:dyDescent="0.2"/>
    <row r="24904" x14ac:dyDescent="0.2"/>
    <row r="24905" x14ac:dyDescent="0.2"/>
    <row r="24906" x14ac:dyDescent="0.2"/>
    <row r="24907" x14ac:dyDescent="0.2"/>
    <row r="24908" x14ac:dyDescent="0.2"/>
    <row r="24909" x14ac:dyDescent="0.2"/>
    <row r="24910" x14ac:dyDescent="0.2"/>
    <row r="24911" x14ac:dyDescent="0.2"/>
    <row r="24912" x14ac:dyDescent="0.2"/>
    <row r="24913" x14ac:dyDescent="0.2"/>
    <row r="24914" x14ac:dyDescent="0.2"/>
    <row r="24915" x14ac:dyDescent="0.2"/>
    <row r="24916" x14ac:dyDescent="0.2"/>
    <row r="24917" x14ac:dyDescent="0.2"/>
    <row r="24918" x14ac:dyDescent="0.2"/>
    <row r="24919" x14ac:dyDescent="0.2"/>
    <row r="24920" x14ac:dyDescent="0.2"/>
    <row r="24921" x14ac:dyDescent="0.2"/>
    <row r="24922" x14ac:dyDescent="0.2"/>
    <row r="24923" x14ac:dyDescent="0.2"/>
    <row r="24924" x14ac:dyDescent="0.2"/>
    <row r="24925" x14ac:dyDescent="0.2"/>
    <row r="24926" x14ac:dyDescent="0.2"/>
    <row r="24927" x14ac:dyDescent="0.2"/>
    <row r="24928" x14ac:dyDescent="0.2"/>
    <row r="24929" x14ac:dyDescent="0.2"/>
    <row r="24930" x14ac:dyDescent="0.2"/>
    <row r="24931" x14ac:dyDescent="0.2"/>
    <row r="24932" x14ac:dyDescent="0.2"/>
    <row r="24933" x14ac:dyDescent="0.2"/>
    <row r="24934" x14ac:dyDescent="0.2"/>
    <row r="24935" x14ac:dyDescent="0.2"/>
    <row r="24936" x14ac:dyDescent="0.2"/>
    <row r="24937" x14ac:dyDescent="0.2"/>
    <row r="24938" x14ac:dyDescent="0.2"/>
    <row r="24939" x14ac:dyDescent="0.2"/>
    <row r="24940" x14ac:dyDescent="0.2"/>
    <row r="24941" x14ac:dyDescent="0.2"/>
    <row r="24942" x14ac:dyDescent="0.2"/>
    <row r="24943" x14ac:dyDescent="0.2"/>
    <row r="24944" x14ac:dyDescent="0.2"/>
    <row r="24945" x14ac:dyDescent="0.2"/>
    <row r="24946" x14ac:dyDescent="0.2"/>
    <row r="24947" x14ac:dyDescent="0.2"/>
    <row r="24948" x14ac:dyDescent="0.2"/>
    <row r="24949" x14ac:dyDescent="0.2"/>
    <row r="24950" x14ac:dyDescent="0.2"/>
    <row r="24951" x14ac:dyDescent="0.2"/>
    <row r="24952" x14ac:dyDescent="0.2"/>
    <row r="24953" x14ac:dyDescent="0.2"/>
    <row r="24954" x14ac:dyDescent="0.2"/>
    <row r="24955" x14ac:dyDescent="0.2"/>
    <row r="24956" x14ac:dyDescent="0.2"/>
    <row r="24957" x14ac:dyDescent="0.2"/>
    <row r="24958" x14ac:dyDescent="0.2"/>
    <row r="24959" x14ac:dyDescent="0.2"/>
    <row r="24960" x14ac:dyDescent="0.2"/>
    <row r="24961" x14ac:dyDescent="0.2"/>
    <row r="24962" x14ac:dyDescent="0.2"/>
    <row r="24963" x14ac:dyDescent="0.2"/>
    <row r="24964" x14ac:dyDescent="0.2"/>
    <row r="24965" x14ac:dyDescent="0.2"/>
    <row r="24966" x14ac:dyDescent="0.2"/>
    <row r="24967" x14ac:dyDescent="0.2"/>
    <row r="24968" x14ac:dyDescent="0.2"/>
    <row r="24969" x14ac:dyDescent="0.2"/>
    <row r="24970" x14ac:dyDescent="0.2"/>
    <row r="24971" x14ac:dyDescent="0.2"/>
    <row r="24972" x14ac:dyDescent="0.2"/>
    <row r="24973" x14ac:dyDescent="0.2"/>
    <row r="24974" x14ac:dyDescent="0.2"/>
    <row r="24975" x14ac:dyDescent="0.2"/>
    <row r="24976" x14ac:dyDescent="0.2"/>
    <row r="24977" x14ac:dyDescent="0.2"/>
    <row r="24978" x14ac:dyDescent="0.2"/>
    <row r="24979" x14ac:dyDescent="0.2"/>
    <row r="24980" x14ac:dyDescent="0.2"/>
    <row r="24981" x14ac:dyDescent="0.2"/>
    <row r="24982" x14ac:dyDescent="0.2"/>
    <row r="24983" x14ac:dyDescent="0.2"/>
    <row r="24984" x14ac:dyDescent="0.2"/>
    <row r="24985" x14ac:dyDescent="0.2"/>
    <row r="24986" x14ac:dyDescent="0.2"/>
    <row r="24987" x14ac:dyDescent="0.2"/>
    <row r="24988" x14ac:dyDescent="0.2"/>
    <row r="24989" x14ac:dyDescent="0.2"/>
    <row r="24990" x14ac:dyDescent="0.2"/>
    <row r="24991" x14ac:dyDescent="0.2"/>
    <row r="24992" x14ac:dyDescent="0.2"/>
    <row r="24993" x14ac:dyDescent="0.2"/>
    <row r="24994" x14ac:dyDescent="0.2"/>
    <row r="24995" x14ac:dyDescent="0.2"/>
    <row r="24996" x14ac:dyDescent="0.2"/>
    <row r="24997" x14ac:dyDescent="0.2"/>
    <row r="24998" x14ac:dyDescent="0.2"/>
    <row r="24999" x14ac:dyDescent="0.2"/>
    <row r="25000" x14ac:dyDescent="0.2"/>
    <row r="25001" x14ac:dyDescent="0.2"/>
    <row r="25002" x14ac:dyDescent="0.2"/>
    <row r="25003" x14ac:dyDescent="0.2"/>
    <row r="25004" x14ac:dyDescent="0.2"/>
    <row r="25005" x14ac:dyDescent="0.2"/>
    <row r="25006" x14ac:dyDescent="0.2"/>
    <row r="25007" x14ac:dyDescent="0.2"/>
    <row r="25008" x14ac:dyDescent="0.2"/>
    <row r="25009" x14ac:dyDescent="0.2"/>
    <row r="25010" x14ac:dyDescent="0.2"/>
    <row r="25011" x14ac:dyDescent="0.2"/>
    <row r="25012" x14ac:dyDescent="0.2"/>
    <row r="25013" x14ac:dyDescent="0.2"/>
    <row r="25014" x14ac:dyDescent="0.2"/>
    <row r="25015" x14ac:dyDescent="0.2"/>
    <row r="25016" x14ac:dyDescent="0.2"/>
    <row r="25017" x14ac:dyDescent="0.2"/>
    <row r="25018" x14ac:dyDescent="0.2"/>
    <row r="25019" x14ac:dyDescent="0.2"/>
    <row r="25020" x14ac:dyDescent="0.2"/>
    <row r="25021" x14ac:dyDescent="0.2"/>
    <row r="25022" x14ac:dyDescent="0.2"/>
    <row r="25023" x14ac:dyDescent="0.2"/>
    <row r="25024" x14ac:dyDescent="0.2"/>
    <row r="25025" x14ac:dyDescent="0.2"/>
    <row r="25026" x14ac:dyDescent="0.2"/>
    <row r="25027" x14ac:dyDescent="0.2"/>
    <row r="25028" x14ac:dyDescent="0.2"/>
    <row r="25029" x14ac:dyDescent="0.2"/>
    <row r="25030" x14ac:dyDescent="0.2"/>
    <row r="25031" x14ac:dyDescent="0.2"/>
    <row r="25032" x14ac:dyDescent="0.2"/>
    <row r="25033" x14ac:dyDescent="0.2"/>
    <row r="25034" x14ac:dyDescent="0.2"/>
    <row r="25035" x14ac:dyDescent="0.2"/>
    <row r="25036" x14ac:dyDescent="0.2"/>
    <row r="25037" x14ac:dyDescent="0.2"/>
    <row r="25038" x14ac:dyDescent="0.2"/>
    <row r="25039" x14ac:dyDescent="0.2"/>
    <row r="25040" x14ac:dyDescent="0.2"/>
    <row r="25041" x14ac:dyDescent="0.2"/>
    <row r="25042" x14ac:dyDescent="0.2"/>
    <row r="25043" x14ac:dyDescent="0.2"/>
    <row r="25044" x14ac:dyDescent="0.2"/>
    <row r="25045" x14ac:dyDescent="0.2"/>
    <row r="25046" x14ac:dyDescent="0.2"/>
    <row r="25047" x14ac:dyDescent="0.2"/>
    <row r="25048" x14ac:dyDescent="0.2"/>
    <row r="25049" x14ac:dyDescent="0.2"/>
    <row r="25050" x14ac:dyDescent="0.2"/>
    <row r="25051" x14ac:dyDescent="0.2"/>
    <row r="25052" x14ac:dyDescent="0.2"/>
    <row r="25053" x14ac:dyDescent="0.2"/>
    <row r="25054" x14ac:dyDescent="0.2"/>
    <row r="25055" x14ac:dyDescent="0.2"/>
    <row r="25056" x14ac:dyDescent="0.2"/>
    <row r="25057" x14ac:dyDescent="0.2"/>
    <row r="25058" x14ac:dyDescent="0.2"/>
    <row r="25059" x14ac:dyDescent="0.2"/>
    <row r="25060" x14ac:dyDescent="0.2"/>
    <row r="25061" x14ac:dyDescent="0.2"/>
    <row r="25062" x14ac:dyDescent="0.2"/>
    <row r="25063" x14ac:dyDescent="0.2"/>
    <row r="25064" x14ac:dyDescent="0.2"/>
    <row r="25065" x14ac:dyDescent="0.2"/>
    <row r="25066" x14ac:dyDescent="0.2"/>
    <row r="25067" x14ac:dyDescent="0.2"/>
    <row r="25068" x14ac:dyDescent="0.2"/>
    <row r="25069" x14ac:dyDescent="0.2"/>
    <row r="25070" x14ac:dyDescent="0.2"/>
    <row r="25071" x14ac:dyDescent="0.2"/>
    <row r="25072" x14ac:dyDescent="0.2"/>
    <row r="25073" x14ac:dyDescent="0.2"/>
    <row r="25074" x14ac:dyDescent="0.2"/>
    <row r="25075" x14ac:dyDescent="0.2"/>
    <row r="25076" x14ac:dyDescent="0.2"/>
    <row r="25077" x14ac:dyDescent="0.2"/>
    <row r="25078" x14ac:dyDescent="0.2"/>
    <row r="25079" x14ac:dyDescent="0.2"/>
    <row r="25080" x14ac:dyDescent="0.2"/>
    <row r="25081" x14ac:dyDescent="0.2"/>
    <row r="25082" x14ac:dyDescent="0.2"/>
    <row r="25083" x14ac:dyDescent="0.2"/>
    <row r="25084" x14ac:dyDescent="0.2"/>
    <row r="25085" x14ac:dyDescent="0.2"/>
    <row r="25086" x14ac:dyDescent="0.2"/>
    <row r="25087" x14ac:dyDescent="0.2"/>
    <row r="25088" x14ac:dyDescent="0.2"/>
    <row r="25089" x14ac:dyDescent="0.2"/>
    <row r="25090" x14ac:dyDescent="0.2"/>
    <row r="25091" x14ac:dyDescent="0.2"/>
    <row r="25092" x14ac:dyDescent="0.2"/>
    <row r="25093" x14ac:dyDescent="0.2"/>
    <row r="25094" x14ac:dyDescent="0.2"/>
    <row r="25095" x14ac:dyDescent="0.2"/>
    <row r="25096" x14ac:dyDescent="0.2"/>
    <row r="25097" x14ac:dyDescent="0.2"/>
    <row r="25098" x14ac:dyDescent="0.2"/>
    <row r="25099" x14ac:dyDescent="0.2"/>
    <row r="25100" x14ac:dyDescent="0.2"/>
    <row r="25101" x14ac:dyDescent="0.2"/>
    <row r="25102" x14ac:dyDescent="0.2"/>
    <row r="25103" x14ac:dyDescent="0.2"/>
    <row r="25104" x14ac:dyDescent="0.2"/>
    <row r="25105" x14ac:dyDescent="0.2"/>
    <row r="25106" x14ac:dyDescent="0.2"/>
    <row r="25107" x14ac:dyDescent="0.2"/>
    <row r="25108" x14ac:dyDescent="0.2"/>
    <row r="25109" x14ac:dyDescent="0.2"/>
    <row r="25110" x14ac:dyDescent="0.2"/>
    <row r="25111" x14ac:dyDescent="0.2"/>
    <row r="25112" x14ac:dyDescent="0.2"/>
    <row r="25113" x14ac:dyDescent="0.2"/>
    <row r="25114" x14ac:dyDescent="0.2"/>
    <row r="25115" x14ac:dyDescent="0.2"/>
    <row r="25116" x14ac:dyDescent="0.2"/>
    <row r="25117" x14ac:dyDescent="0.2"/>
    <row r="25118" x14ac:dyDescent="0.2"/>
    <row r="25119" x14ac:dyDescent="0.2"/>
    <row r="25120" x14ac:dyDescent="0.2"/>
    <row r="25121" x14ac:dyDescent="0.2"/>
    <row r="25122" x14ac:dyDescent="0.2"/>
    <row r="25123" x14ac:dyDescent="0.2"/>
    <row r="25124" x14ac:dyDescent="0.2"/>
    <row r="25125" x14ac:dyDescent="0.2"/>
    <row r="25126" x14ac:dyDescent="0.2"/>
    <row r="25127" x14ac:dyDescent="0.2"/>
    <row r="25128" x14ac:dyDescent="0.2"/>
    <row r="25129" x14ac:dyDescent="0.2"/>
    <row r="25130" x14ac:dyDescent="0.2"/>
    <row r="25131" x14ac:dyDescent="0.2"/>
    <row r="25132" x14ac:dyDescent="0.2"/>
    <row r="25133" x14ac:dyDescent="0.2"/>
    <row r="25134" x14ac:dyDescent="0.2"/>
    <row r="25135" x14ac:dyDescent="0.2"/>
    <row r="25136" x14ac:dyDescent="0.2"/>
    <row r="25137" x14ac:dyDescent="0.2"/>
    <row r="25138" x14ac:dyDescent="0.2"/>
    <row r="25139" x14ac:dyDescent="0.2"/>
    <row r="25140" x14ac:dyDescent="0.2"/>
    <row r="25141" x14ac:dyDescent="0.2"/>
    <row r="25142" x14ac:dyDescent="0.2"/>
    <row r="25143" x14ac:dyDescent="0.2"/>
    <row r="25144" x14ac:dyDescent="0.2"/>
    <row r="25145" x14ac:dyDescent="0.2"/>
    <row r="25146" x14ac:dyDescent="0.2"/>
    <row r="25147" x14ac:dyDescent="0.2"/>
    <row r="25148" x14ac:dyDescent="0.2"/>
    <row r="25149" x14ac:dyDescent="0.2"/>
    <row r="25150" x14ac:dyDescent="0.2"/>
    <row r="25151" x14ac:dyDescent="0.2"/>
    <row r="25152" x14ac:dyDescent="0.2"/>
    <row r="25153" x14ac:dyDescent="0.2"/>
    <row r="25154" x14ac:dyDescent="0.2"/>
    <row r="25155" x14ac:dyDescent="0.2"/>
    <row r="25156" x14ac:dyDescent="0.2"/>
    <row r="25157" x14ac:dyDescent="0.2"/>
    <row r="25158" x14ac:dyDescent="0.2"/>
    <row r="25159" x14ac:dyDescent="0.2"/>
    <row r="25160" x14ac:dyDescent="0.2"/>
    <row r="25161" x14ac:dyDescent="0.2"/>
    <row r="25162" x14ac:dyDescent="0.2"/>
    <row r="25163" x14ac:dyDescent="0.2"/>
    <row r="25164" x14ac:dyDescent="0.2"/>
    <row r="25165" x14ac:dyDescent="0.2"/>
    <row r="25166" x14ac:dyDescent="0.2"/>
    <row r="25167" x14ac:dyDescent="0.2"/>
    <row r="25168" x14ac:dyDescent="0.2"/>
    <row r="25169" x14ac:dyDescent="0.2"/>
    <row r="25170" x14ac:dyDescent="0.2"/>
    <row r="25171" x14ac:dyDescent="0.2"/>
    <row r="25172" x14ac:dyDescent="0.2"/>
    <row r="25173" x14ac:dyDescent="0.2"/>
    <row r="25174" x14ac:dyDescent="0.2"/>
    <row r="25175" x14ac:dyDescent="0.2"/>
    <row r="25176" x14ac:dyDescent="0.2"/>
    <row r="25177" x14ac:dyDescent="0.2"/>
    <row r="25178" x14ac:dyDescent="0.2"/>
    <row r="25179" x14ac:dyDescent="0.2"/>
    <row r="25180" x14ac:dyDescent="0.2"/>
    <row r="25181" x14ac:dyDescent="0.2"/>
    <row r="25182" x14ac:dyDescent="0.2"/>
    <row r="25183" x14ac:dyDescent="0.2"/>
    <row r="25184" x14ac:dyDescent="0.2"/>
    <row r="25185" x14ac:dyDescent="0.2"/>
    <row r="25186" x14ac:dyDescent="0.2"/>
    <row r="25187" x14ac:dyDescent="0.2"/>
    <row r="25188" x14ac:dyDescent="0.2"/>
    <row r="25189" x14ac:dyDescent="0.2"/>
    <row r="25190" x14ac:dyDescent="0.2"/>
    <row r="25191" x14ac:dyDescent="0.2"/>
    <row r="25192" x14ac:dyDescent="0.2"/>
    <row r="25193" x14ac:dyDescent="0.2"/>
    <row r="25194" x14ac:dyDescent="0.2"/>
    <row r="25195" x14ac:dyDescent="0.2"/>
    <row r="25196" x14ac:dyDescent="0.2"/>
    <row r="25197" x14ac:dyDescent="0.2"/>
    <row r="25198" x14ac:dyDescent="0.2"/>
    <row r="25199" x14ac:dyDescent="0.2"/>
    <row r="25200" x14ac:dyDescent="0.2"/>
    <row r="25201" x14ac:dyDescent="0.2"/>
    <row r="25202" x14ac:dyDescent="0.2"/>
    <row r="25203" x14ac:dyDescent="0.2"/>
    <row r="25204" x14ac:dyDescent="0.2"/>
    <row r="25205" x14ac:dyDescent="0.2"/>
    <row r="25206" x14ac:dyDescent="0.2"/>
    <row r="25207" x14ac:dyDescent="0.2"/>
    <row r="25208" x14ac:dyDescent="0.2"/>
    <row r="25209" x14ac:dyDescent="0.2"/>
    <row r="25210" x14ac:dyDescent="0.2"/>
    <row r="25211" x14ac:dyDescent="0.2"/>
    <row r="25212" x14ac:dyDescent="0.2"/>
    <row r="25213" x14ac:dyDescent="0.2"/>
    <row r="25214" x14ac:dyDescent="0.2"/>
    <row r="25215" x14ac:dyDescent="0.2"/>
    <row r="25216" x14ac:dyDescent="0.2"/>
    <row r="25217" x14ac:dyDescent="0.2"/>
    <row r="25218" x14ac:dyDescent="0.2"/>
    <row r="25219" x14ac:dyDescent="0.2"/>
    <row r="25220" x14ac:dyDescent="0.2"/>
    <row r="25221" x14ac:dyDescent="0.2"/>
    <row r="25222" x14ac:dyDescent="0.2"/>
    <row r="25223" x14ac:dyDescent="0.2"/>
    <row r="25224" x14ac:dyDescent="0.2"/>
    <row r="25225" x14ac:dyDescent="0.2"/>
    <row r="25226" x14ac:dyDescent="0.2"/>
    <row r="25227" x14ac:dyDescent="0.2"/>
    <row r="25228" x14ac:dyDescent="0.2"/>
    <row r="25229" x14ac:dyDescent="0.2"/>
    <row r="25230" x14ac:dyDescent="0.2"/>
    <row r="25231" x14ac:dyDescent="0.2"/>
    <row r="25232" x14ac:dyDescent="0.2"/>
    <row r="25233" x14ac:dyDescent="0.2"/>
    <row r="25234" x14ac:dyDescent="0.2"/>
    <row r="25235" x14ac:dyDescent="0.2"/>
    <row r="25236" x14ac:dyDescent="0.2"/>
    <row r="25237" x14ac:dyDescent="0.2"/>
    <row r="25238" x14ac:dyDescent="0.2"/>
    <row r="25239" x14ac:dyDescent="0.2"/>
    <row r="25240" x14ac:dyDescent="0.2"/>
    <row r="25241" x14ac:dyDescent="0.2"/>
    <row r="25242" x14ac:dyDescent="0.2"/>
    <row r="25243" x14ac:dyDescent="0.2"/>
    <row r="25244" x14ac:dyDescent="0.2"/>
    <row r="25245" x14ac:dyDescent="0.2"/>
    <row r="25246" x14ac:dyDescent="0.2"/>
    <row r="25247" x14ac:dyDescent="0.2"/>
    <row r="25248" x14ac:dyDescent="0.2"/>
    <row r="25249" x14ac:dyDescent="0.2"/>
    <row r="25250" x14ac:dyDescent="0.2"/>
    <row r="25251" x14ac:dyDescent="0.2"/>
    <row r="25252" x14ac:dyDescent="0.2"/>
    <row r="25253" x14ac:dyDescent="0.2"/>
    <row r="25254" x14ac:dyDescent="0.2"/>
    <row r="25255" x14ac:dyDescent="0.2"/>
    <row r="25256" x14ac:dyDescent="0.2"/>
    <row r="25257" x14ac:dyDescent="0.2"/>
    <row r="25258" x14ac:dyDescent="0.2"/>
    <row r="25259" x14ac:dyDescent="0.2"/>
    <row r="25260" x14ac:dyDescent="0.2"/>
    <row r="25261" x14ac:dyDescent="0.2"/>
    <row r="25262" x14ac:dyDescent="0.2"/>
    <row r="25263" x14ac:dyDescent="0.2"/>
    <row r="25264" x14ac:dyDescent="0.2"/>
    <row r="25265" x14ac:dyDescent="0.2"/>
    <row r="25266" x14ac:dyDescent="0.2"/>
    <row r="25267" x14ac:dyDescent="0.2"/>
    <row r="25268" x14ac:dyDescent="0.2"/>
    <row r="25269" x14ac:dyDescent="0.2"/>
    <row r="25270" x14ac:dyDescent="0.2"/>
    <row r="25271" x14ac:dyDescent="0.2"/>
    <row r="25272" x14ac:dyDescent="0.2"/>
    <row r="25273" x14ac:dyDescent="0.2"/>
    <row r="25274" x14ac:dyDescent="0.2"/>
    <row r="25275" x14ac:dyDescent="0.2"/>
    <row r="25276" x14ac:dyDescent="0.2"/>
    <row r="25277" x14ac:dyDescent="0.2"/>
    <row r="25278" x14ac:dyDescent="0.2"/>
    <row r="25279" x14ac:dyDescent="0.2"/>
    <row r="25280" x14ac:dyDescent="0.2"/>
    <row r="25281" x14ac:dyDescent="0.2"/>
    <row r="25282" x14ac:dyDescent="0.2"/>
    <row r="25283" x14ac:dyDescent="0.2"/>
    <row r="25284" x14ac:dyDescent="0.2"/>
    <row r="25285" x14ac:dyDescent="0.2"/>
    <row r="25286" x14ac:dyDescent="0.2"/>
    <row r="25287" x14ac:dyDescent="0.2"/>
    <row r="25288" x14ac:dyDescent="0.2"/>
    <row r="25289" x14ac:dyDescent="0.2"/>
    <row r="25290" x14ac:dyDescent="0.2"/>
    <row r="25291" x14ac:dyDescent="0.2"/>
    <row r="25292" x14ac:dyDescent="0.2"/>
    <row r="25293" x14ac:dyDescent="0.2"/>
    <row r="25294" x14ac:dyDescent="0.2"/>
    <row r="25295" x14ac:dyDescent="0.2"/>
    <row r="25296" x14ac:dyDescent="0.2"/>
    <row r="25297" x14ac:dyDescent="0.2"/>
    <row r="25298" x14ac:dyDescent="0.2"/>
    <row r="25299" x14ac:dyDescent="0.2"/>
    <row r="25300" x14ac:dyDescent="0.2"/>
    <row r="25301" x14ac:dyDescent="0.2"/>
    <row r="25302" x14ac:dyDescent="0.2"/>
    <row r="25303" x14ac:dyDescent="0.2"/>
    <row r="25304" x14ac:dyDescent="0.2"/>
    <row r="25305" x14ac:dyDescent="0.2"/>
    <row r="25306" x14ac:dyDescent="0.2"/>
    <row r="25307" x14ac:dyDescent="0.2"/>
    <row r="25308" x14ac:dyDescent="0.2"/>
    <row r="25309" x14ac:dyDescent="0.2"/>
    <row r="25310" x14ac:dyDescent="0.2"/>
    <row r="25311" x14ac:dyDescent="0.2"/>
    <row r="25312" x14ac:dyDescent="0.2"/>
    <row r="25313" x14ac:dyDescent="0.2"/>
    <row r="25314" x14ac:dyDescent="0.2"/>
    <row r="25315" x14ac:dyDescent="0.2"/>
    <row r="25316" x14ac:dyDescent="0.2"/>
    <row r="25317" x14ac:dyDescent="0.2"/>
    <row r="25318" x14ac:dyDescent="0.2"/>
    <row r="25319" x14ac:dyDescent="0.2"/>
    <row r="25320" x14ac:dyDescent="0.2"/>
    <row r="25321" x14ac:dyDescent="0.2"/>
    <row r="25322" x14ac:dyDescent="0.2"/>
    <row r="25323" x14ac:dyDescent="0.2"/>
    <row r="25324" x14ac:dyDescent="0.2"/>
    <row r="25325" x14ac:dyDescent="0.2"/>
    <row r="25326" x14ac:dyDescent="0.2"/>
    <row r="25327" x14ac:dyDescent="0.2"/>
    <row r="25328" x14ac:dyDescent="0.2"/>
    <row r="25329" x14ac:dyDescent="0.2"/>
    <row r="25330" x14ac:dyDescent="0.2"/>
    <row r="25331" x14ac:dyDescent="0.2"/>
    <row r="25332" x14ac:dyDescent="0.2"/>
    <row r="25333" x14ac:dyDescent="0.2"/>
    <row r="25334" x14ac:dyDescent="0.2"/>
    <row r="25335" x14ac:dyDescent="0.2"/>
    <row r="25336" x14ac:dyDescent="0.2"/>
    <row r="25337" x14ac:dyDescent="0.2"/>
    <row r="25338" x14ac:dyDescent="0.2"/>
    <row r="25339" x14ac:dyDescent="0.2"/>
    <row r="25340" x14ac:dyDescent="0.2"/>
    <row r="25341" x14ac:dyDescent="0.2"/>
    <row r="25342" x14ac:dyDescent="0.2"/>
    <row r="25343" x14ac:dyDescent="0.2"/>
    <row r="25344" x14ac:dyDescent="0.2"/>
    <row r="25345" x14ac:dyDescent="0.2"/>
    <row r="25346" x14ac:dyDescent="0.2"/>
    <row r="25347" x14ac:dyDescent="0.2"/>
    <row r="25348" x14ac:dyDescent="0.2"/>
    <row r="25349" x14ac:dyDescent="0.2"/>
    <row r="25350" x14ac:dyDescent="0.2"/>
    <row r="25351" x14ac:dyDescent="0.2"/>
    <row r="25352" x14ac:dyDescent="0.2"/>
    <row r="25353" x14ac:dyDescent="0.2"/>
    <row r="25354" x14ac:dyDescent="0.2"/>
    <row r="25355" x14ac:dyDescent="0.2"/>
    <row r="25356" x14ac:dyDescent="0.2"/>
    <row r="25357" x14ac:dyDescent="0.2"/>
    <row r="25358" x14ac:dyDescent="0.2"/>
    <row r="25359" x14ac:dyDescent="0.2"/>
    <row r="25360" x14ac:dyDescent="0.2"/>
    <row r="25361" x14ac:dyDescent="0.2"/>
    <row r="25362" x14ac:dyDescent="0.2"/>
    <row r="25363" x14ac:dyDescent="0.2"/>
    <row r="25364" x14ac:dyDescent="0.2"/>
    <row r="25365" x14ac:dyDescent="0.2"/>
    <row r="25366" x14ac:dyDescent="0.2"/>
    <row r="25367" x14ac:dyDescent="0.2"/>
    <row r="25368" x14ac:dyDescent="0.2"/>
    <row r="25369" x14ac:dyDescent="0.2"/>
    <row r="25370" x14ac:dyDescent="0.2"/>
    <row r="25371" x14ac:dyDescent="0.2"/>
    <row r="25372" x14ac:dyDescent="0.2"/>
    <row r="25373" x14ac:dyDescent="0.2"/>
    <row r="25374" x14ac:dyDescent="0.2"/>
    <row r="25375" x14ac:dyDescent="0.2"/>
    <row r="25376" x14ac:dyDescent="0.2"/>
    <row r="25377" x14ac:dyDescent="0.2"/>
    <row r="25378" x14ac:dyDescent="0.2"/>
    <row r="25379" x14ac:dyDescent="0.2"/>
    <row r="25380" x14ac:dyDescent="0.2"/>
    <row r="25381" x14ac:dyDescent="0.2"/>
    <row r="25382" x14ac:dyDescent="0.2"/>
    <row r="25383" x14ac:dyDescent="0.2"/>
    <row r="25384" x14ac:dyDescent="0.2"/>
    <row r="25385" x14ac:dyDescent="0.2"/>
    <row r="25386" x14ac:dyDescent="0.2"/>
    <row r="25387" x14ac:dyDescent="0.2"/>
    <row r="25388" x14ac:dyDescent="0.2"/>
    <row r="25389" x14ac:dyDescent="0.2"/>
    <row r="25390" x14ac:dyDescent="0.2"/>
    <row r="25391" x14ac:dyDescent="0.2"/>
    <row r="25392" x14ac:dyDescent="0.2"/>
    <row r="25393" x14ac:dyDescent="0.2"/>
    <row r="25394" x14ac:dyDescent="0.2"/>
    <row r="25395" x14ac:dyDescent="0.2"/>
    <row r="25396" x14ac:dyDescent="0.2"/>
    <row r="25397" x14ac:dyDescent="0.2"/>
    <row r="25398" x14ac:dyDescent="0.2"/>
    <row r="25399" x14ac:dyDescent="0.2"/>
    <row r="25400" x14ac:dyDescent="0.2"/>
    <row r="25401" x14ac:dyDescent="0.2"/>
    <row r="25402" x14ac:dyDescent="0.2"/>
    <row r="25403" x14ac:dyDescent="0.2"/>
    <row r="25404" x14ac:dyDescent="0.2"/>
    <row r="25405" x14ac:dyDescent="0.2"/>
    <row r="25406" x14ac:dyDescent="0.2"/>
    <row r="25407" x14ac:dyDescent="0.2"/>
    <row r="25408" x14ac:dyDescent="0.2"/>
    <row r="25409" x14ac:dyDescent="0.2"/>
    <row r="25410" x14ac:dyDescent="0.2"/>
    <row r="25411" x14ac:dyDescent="0.2"/>
    <row r="25412" x14ac:dyDescent="0.2"/>
    <row r="25413" x14ac:dyDescent="0.2"/>
    <row r="25414" x14ac:dyDescent="0.2"/>
    <row r="25415" x14ac:dyDescent="0.2"/>
    <row r="25416" x14ac:dyDescent="0.2"/>
    <row r="25417" x14ac:dyDescent="0.2"/>
    <row r="25418" x14ac:dyDescent="0.2"/>
    <row r="25419" x14ac:dyDescent="0.2"/>
    <row r="25420" x14ac:dyDescent="0.2"/>
    <row r="25421" x14ac:dyDescent="0.2"/>
    <row r="25422" x14ac:dyDescent="0.2"/>
    <row r="25423" x14ac:dyDescent="0.2"/>
    <row r="25424" x14ac:dyDescent="0.2"/>
    <row r="25425" x14ac:dyDescent="0.2"/>
    <row r="25426" x14ac:dyDescent="0.2"/>
    <row r="25427" x14ac:dyDescent="0.2"/>
    <row r="25428" x14ac:dyDescent="0.2"/>
    <row r="25429" x14ac:dyDescent="0.2"/>
    <row r="25430" x14ac:dyDescent="0.2"/>
    <row r="25431" x14ac:dyDescent="0.2"/>
    <row r="25432" x14ac:dyDescent="0.2"/>
    <row r="25433" x14ac:dyDescent="0.2"/>
    <row r="25434" x14ac:dyDescent="0.2"/>
    <row r="25435" x14ac:dyDescent="0.2"/>
    <row r="25436" x14ac:dyDescent="0.2"/>
    <row r="25437" x14ac:dyDescent="0.2"/>
    <row r="25438" x14ac:dyDescent="0.2"/>
    <row r="25439" x14ac:dyDescent="0.2"/>
    <row r="25440" x14ac:dyDescent="0.2"/>
    <row r="25441" x14ac:dyDescent="0.2"/>
    <row r="25442" x14ac:dyDescent="0.2"/>
    <row r="25443" x14ac:dyDescent="0.2"/>
    <row r="25444" x14ac:dyDescent="0.2"/>
    <row r="25445" x14ac:dyDescent="0.2"/>
    <row r="25446" x14ac:dyDescent="0.2"/>
    <row r="25447" x14ac:dyDescent="0.2"/>
    <row r="25448" x14ac:dyDescent="0.2"/>
    <row r="25449" x14ac:dyDescent="0.2"/>
    <row r="25450" x14ac:dyDescent="0.2"/>
    <row r="25451" x14ac:dyDescent="0.2"/>
    <row r="25452" x14ac:dyDescent="0.2"/>
    <row r="25453" x14ac:dyDescent="0.2"/>
    <row r="25454" x14ac:dyDescent="0.2"/>
    <row r="25455" x14ac:dyDescent="0.2"/>
    <row r="25456" x14ac:dyDescent="0.2"/>
    <row r="25457" x14ac:dyDescent="0.2"/>
    <row r="25458" x14ac:dyDescent="0.2"/>
    <row r="25459" x14ac:dyDescent="0.2"/>
    <row r="25460" x14ac:dyDescent="0.2"/>
    <row r="25461" x14ac:dyDescent="0.2"/>
    <row r="25462" x14ac:dyDescent="0.2"/>
    <row r="25463" x14ac:dyDescent="0.2"/>
    <row r="25464" x14ac:dyDescent="0.2"/>
    <row r="25465" x14ac:dyDescent="0.2"/>
    <row r="25466" x14ac:dyDescent="0.2"/>
    <row r="25467" x14ac:dyDescent="0.2"/>
    <row r="25468" x14ac:dyDescent="0.2"/>
    <row r="25469" x14ac:dyDescent="0.2"/>
    <row r="25470" x14ac:dyDescent="0.2"/>
    <row r="25471" x14ac:dyDescent="0.2"/>
    <row r="25472" x14ac:dyDescent="0.2"/>
    <row r="25473" x14ac:dyDescent="0.2"/>
    <row r="25474" x14ac:dyDescent="0.2"/>
    <row r="25475" x14ac:dyDescent="0.2"/>
    <row r="25476" x14ac:dyDescent="0.2"/>
    <row r="25477" x14ac:dyDescent="0.2"/>
    <row r="25478" x14ac:dyDescent="0.2"/>
    <row r="25479" x14ac:dyDescent="0.2"/>
    <row r="25480" x14ac:dyDescent="0.2"/>
    <row r="25481" x14ac:dyDescent="0.2"/>
    <row r="25482" x14ac:dyDescent="0.2"/>
    <row r="25483" x14ac:dyDescent="0.2"/>
    <row r="25484" x14ac:dyDescent="0.2"/>
    <row r="25485" x14ac:dyDescent="0.2"/>
    <row r="25486" x14ac:dyDescent="0.2"/>
    <row r="25487" x14ac:dyDescent="0.2"/>
    <row r="25488" x14ac:dyDescent="0.2"/>
    <row r="25489" x14ac:dyDescent="0.2"/>
    <row r="25490" x14ac:dyDescent="0.2"/>
    <row r="25491" x14ac:dyDescent="0.2"/>
    <row r="25492" x14ac:dyDescent="0.2"/>
    <row r="25493" x14ac:dyDescent="0.2"/>
    <row r="25494" x14ac:dyDescent="0.2"/>
    <row r="25495" x14ac:dyDescent="0.2"/>
    <row r="25496" x14ac:dyDescent="0.2"/>
    <row r="25497" x14ac:dyDescent="0.2"/>
    <row r="25498" x14ac:dyDescent="0.2"/>
    <row r="25499" x14ac:dyDescent="0.2"/>
    <row r="25500" x14ac:dyDescent="0.2"/>
    <row r="25501" x14ac:dyDescent="0.2"/>
    <row r="25502" x14ac:dyDescent="0.2"/>
    <row r="25503" x14ac:dyDescent="0.2"/>
    <row r="25504" x14ac:dyDescent="0.2"/>
    <row r="25505" x14ac:dyDescent="0.2"/>
    <row r="25506" x14ac:dyDescent="0.2"/>
    <row r="25507" x14ac:dyDescent="0.2"/>
    <row r="25508" x14ac:dyDescent="0.2"/>
    <row r="25509" x14ac:dyDescent="0.2"/>
    <row r="25510" x14ac:dyDescent="0.2"/>
    <row r="25511" x14ac:dyDescent="0.2"/>
    <row r="25512" x14ac:dyDescent="0.2"/>
    <row r="25513" x14ac:dyDescent="0.2"/>
    <row r="25514" x14ac:dyDescent="0.2"/>
    <row r="25515" x14ac:dyDescent="0.2"/>
    <row r="25516" x14ac:dyDescent="0.2"/>
    <row r="25517" x14ac:dyDescent="0.2"/>
    <row r="25518" x14ac:dyDescent="0.2"/>
    <row r="25519" x14ac:dyDescent="0.2"/>
    <row r="25520" x14ac:dyDescent="0.2"/>
    <row r="25521" x14ac:dyDescent="0.2"/>
    <row r="25522" x14ac:dyDescent="0.2"/>
    <row r="25523" x14ac:dyDescent="0.2"/>
    <row r="25524" x14ac:dyDescent="0.2"/>
    <row r="25525" x14ac:dyDescent="0.2"/>
    <row r="25526" x14ac:dyDescent="0.2"/>
    <row r="25527" x14ac:dyDescent="0.2"/>
    <row r="25528" x14ac:dyDescent="0.2"/>
    <row r="25529" x14ac:dyDescent="0.2"/>
    <row r="25530" x14ac:dyDescent="0.2"/>
    <row r="25531" x14ac:dyDescent="0.2"/>
    <row r="25532" x14ac:dyDescent="0.2"/>
    <row r="25533" x14ac:dyDescent="0.2"/>
    <row r="25534" x14ac:dyDescent="0.2"/>
    <row r="25535" x14ac:dyDescent="0.2"/>
    <row r="25536" x14ac:dyDescent="0.2"/>
    <row r="25537" x14ac:dyDescent="0.2"/>
    <row r="25538" x14ac:dyDescent="0.2"/>
    <row r="25539" x14ac:dyDescent="0.2"/>
    <row r="25540" x14ac:dyDescent="0.2"/>
    <row r="25541" x14ac:dyDescent="0.2"/>
    <row r="25542" x14ac:dyDescent="0.2"/>
    <row r="25543" x14ac:dyDescent="0.2"/>
    <row r="25544" x14ac:dyDescent="0.2"/>
    <row r="25545" x14ac:dyDescent="0.2"/>
    <row r="25546" x14ac:dyDescent="0.2"/>
    <row r="25547" x14ac:dyDescent="0.2"/>
    <row r="25548" x14ac:dyDescent="0.2"/>
    <row r="25549" x14ac:dyDescent="0.2"/>
    <row r="25550" x14ac:dyDescent="0.2"/>
    <row r="25551" x14ac:dyDescent="0.2"/>
    <row r="25552" x14ac:dyDescent="0.2"/>
    <row r="25553" x14ac:dyDescent="0.2"/>
    <row r="25554" x14ac:dyDescent="0.2"/>
    <row r="25555" x14ac:dyDescent="0.2"/>
    <row r="25556" x14ac:dyDescent="0.2"/>
    <row r="25557" x14ac:dyDescent="0.2"/>
    <row r="25558" x14ac:dyDescent="0.2"/>
    <row r="25559" x14ac:dyDescent="0.2"/>
    <row r="25560" x14ac:dyDescent="0.2"/>
    <row r="25561" x14ac:dyDescent="0.2"/>
    <row r="25562" x14ac:dyDescent="0.2"/>
    <row r="25563" x14ac:dyDescent="0.2"/>
    <row r="25564" x14ac:dyDescent="0.2"/>
    <row r="25565" x14ac:dyDescent="0.2"/>
    <row r="25566" x14ac:dyDescent="0.2"/>
    <row r="25567" x14ac:dyDescent="0.2"/>
    <row r="25568" x14ac:dyDescent="0.2"/>
    <row r="25569" x14ac:dyDescent="0.2"/>
    <row r="25570" x14ac:dyDescent="0.2"/>
    <row r="25571" x14ac:dyDescent="0.2"/>
    <row r="25572" x14ac:dyDescent="0.2"/>
    <row r="25573" x14ac:dyDescent="0.2"/>
    <row r="25574" x14ac:dyDescent="0.2"/>
    <row r="25575" x14ac:dyDescent="0.2"/>
    <row r="25576" x14ac:dyDescent="0.2"/>
    <row r="25577" x14ac:dyDescent="0.2"/>
    <row r="25578" x14ac:dyDescent="0.2"/>
    <row r="25579" x14ac:dyDescent="0.2"/>
    <row r="25580" x14ac:dyDescent="0.2"/>
    <row r="25581" x14ac:dyDescent="0.2"/>
    <row r="25582" x14ac:dyDescent="0.2"/>
    <row r="25583" x14ac:dyDescent="0.2"/>
    <row r="25584" x14ac:dyDescent="0.2"/>
    <row r="25585" x14ac:dyDescent="0.2"/>
    <row r="25586" x14ac:dyDescent="0.2"/>
    <row r="25587" x14ac:dyDescent="0.2"/>
    <row r="25588" x14ac:dyDescent="0.2"/>
    <row r="25589" x14ac:dyDescent="0.2"/>
    <row r="25590" x14ac:dyDescent="0.2"/>
    <row r="25591" x14ac:dyDescent="0.2"/>
    <row r="25592" x14ac:dyDescent="0.2"/>
    <row r="25593" x14ac:dyDescent="0.2"/>
    <row r="25594" x14ac:dyDescent="0.2"/>
    <row r="25595" x14ac:dyDescent="0.2"/>
    <row r="25596" x14ac:dyDescent="0.2"/>
    <row r="25597" x14ac:dyDescent="0.2"/>
    <row r="25598" x14ac:dyDescent="0.2"/>
    <row r="25599" x14ac:dyDescent="0.2"/>
    <row r="25600" x14ac:dyDescent="0.2"/>
    <row r="25601" x14ac:dyDescent="0.2"/>
    <row r="25602" x14ac:dyDescent="0.2"/>
    <row r="25603" x14ac:dyDescent="0.2"/>
    <row r="25604" x14ac:dyDescent="0.2"/>
    <row r="25605" x14ac:dyDescent="0.2"/>
    <row r="25606" x14ac:dyDescent="0.2"/>
    <row r="25607" x14ac:dyDescent="0.2"/>
    <row r="25608" x14ac:dyDescent="0.2"/>
    <row r="25609" x14ac:dyDescent="0.2"/>
    <row r="25610" x14ac:dyDescent="0.2"/>
    <row r="25611" x14ac:dyDescent="0.2"/>
    <row r="25612" x14ac:dyDescent="0.2"/>
    <row r="25613" x14ac:dyDescent="0.2"/>
    <row r="25614" x14ac:dyDescent="0.2"/>
    <row r="25615" x14ac:dyDescent="0.2"/>
    <row r="25616" x14ac:dyDescent="0.2"/>
    <row r="25617" x14ac:dyDescent="0.2"/>
    <row r="25618" x14ac:dyDescent="0.2"/>
    <row r="25619" x14ac:dyDescent="0.2"/>
    <row r="25620" x14ac:dyDescent="0.2"/>
    <row r="25621" x14ac:dyDescent="0.2"/>
    <row r="25622" x14ac:dyDescent="0.2"/>
    <row r="25623" x14ac:dyDescent="0.2"/>
    <row r="25624" x14ac:dyDescent="0.2"/>
    <row r="25625" x14ac:dyDescent="0.2"/>
    <row r="25626" x14ac:dyDescent="0.2"/>
    <row r="25627" x14ac:dyDescent="0.2"/>
    <row r="25628" x14ac:dyDescent="0.2"/>
    <row r="25629" x14ac:dyDescent="0.2"/>
    <row r="25630" x14ac:dyDescent="0.2"/>
    <row r="25631" x14ac:dyDescent="0.2"/>
    <row r="25632" x14ac:dyDescent="0.2"/>
    <row r="25633" x14ac:dyDescent="0.2"/>
    <row r="25634" x14ac:dyDescent="0.2"/>
    <row r="25635" x14ac:dyDescent="0.2"/>
    <row r="25636" x14ac:dyDescent="0.2"/>
    <row r="25637" x14ac:dyDescent="0.2"/>
    <row r="25638" x14ac:dyDescent="0.2"/>
    <row r="25639" x14ac:dyDescent="0.2"/>
    <row r="25640" x14ac:dyDescent="0.2"/>
    <row r="25641" x14ac:dyDescent="0.2"/>
    <row r="25642" x14ac:dyDescent="0.2"/>
    <row r="25643" x14ac:dyDescent="0.2"/>
    <row r="25644" x14ac:dyDescent="0.2"/>
    <row r="25645" x14ac:dyDescent="0.2"/>
    <row r="25646" x14ac:dyDescent="0.2"/>
    <row r="25647" x14ac:dyDescent="0.2"/>
    <row r="25648" x14ac:dyDescent="0.2"/>
    <row r="25649" x14ac:dyDescent="0.2"/>
    <row r="25650" x14ac:dyDescent="0.2"/>
    <row r="25651" x14ac:dyDescent="0.2"/>
    <row r="25652" x14ac:dyDescent="0.2"/>
    <row r="25653" x14ac:dyDescent="0.2"/>
    <row r="25654" x14ac:dyDescent="0.2"/>
    <row r="25655" x14ac:dyDescent="0.2"/>
    <row r="25656" x14ac:dyDescent="0.2"/>
    <row r="25657" x14ac:dyDescent="0.2"/>
    <row r="25658" x14ac:dyDescent="0.2"/>
    <row r="25659" x14ac:dyDescent="0.2"/>
    <row r="25660" x14ac:dyDescent="0.2"/>
    <row r="25661" x14ac:dyDescent="0.2"/>
    <row r="25662" x14ac:dyDescent="0.2"/>
    <row r="25663" x14ac:dyDescent="0.2"/>
    <row r="25664" x14ac:dyDescent="0.2"/>
    <row r="25665" x14ac:dyDescent="0.2"/>
    <row r="25666" x14ac:dyDescent="0.2"/>
    <row r="25667" x14ac:dyDescent="0.2"/>
    <row r="25668" x14ac:dyDescent="0.2"/>
    <row r="25669" x14ac:dyDescent="0.2"/>
    <row r="25670" x14ac:dyDescent="0.2"/>
    <row r="25671" x14ac:dyDescent="0.2"/>
    <row r="25672" x14ac:dyDescent="0.2"/>
    <row r="25673" x14ac:dyDescent="0.2"/>
    <row r="25674" x14ac:dyDescent="0.2"/>
    <row r="25675" x14ac:dyDescent="0.2"/>
    <row r="25676" x14ac:dyDescent="0.2"/>
    <row r="25677" x14ac:dyDescent="0.2"/>
    <row r="25678" x14ac:dyDescent="0.2"/>
    <row r="25679" x14ac:dyDescent="0.2"/>
    <row r="25680" x14ac:dyDescent="0.2"/>
    <row r="25681" x14ac:dyDescent="0.2"/>
    <row r="25682" x14ac:dyDescent="0.2"/>
    <row r="25683" x14ac:dyDescent="0.2"/>
    <row r="25684" x14ac:dyDescent="0.2"/>
    <row r="25685" x14ac:dyDescent="0.2"/>
    <row r="25686" x14ac:dyDescent="0.2"/>
    <row r="25687" x14ac:dyDescent="0.2"/>
    <row r="25688" x14ac:dyDescent="0.2"/>
    <row r="25689" x14ac:dyDescent="0.2"/>
    <row r="25690" x14ac:dyDescent="0.2"/>
    <row r="25691" x14ac:dyDescent="0.2"/>
    <row r="25692" x14ac:dyDescent="0.2"/>
    <row r="25693" x14ac:dyDescent="0.2"/>
    <row r="25694" x14ac:dyDescent="0.2"/>
    <row r="25695" x14ac:dyDescent="0.2"/>
    <row r="25696" x14ac:dyDescent="0.2"/>
    <row r="25697" x14ac:dyDescent="0.2"/>
    <row r="25698" x14ac:dyDescent="0.2"/>
    <row r="25699" x14ac:dyDescent="0.2"/>
    <row r="25700" x14ac:dyDescent="0.2"/>
    <row r="25701" x14ac:dyDescent="0.2"/>
    <row r="25702" x14ac:dyDescent="0.2"/>
    <row r="25703" x14ac:dyDescent="0.2"/>
    <row r="25704" x14ac:dyDescent="0.2"/>
    <row r="25705" x14ac:dyDescent="0.2"/>
    <row r="25706" x14ac:dyDescent="0.2"/>
    <row r="25707" x14ac:dyDescent="0.2"/>
    <row r="25708" x14ac:dyDescent="0.2"/>
    <row r="25709" x14ac:dyDescent="0.2"/>
    <row r="25710" x14ac:dyDescent="0.2"/>
    <row r="25711" x14ac:dyDescent="0.2"/>
    <row r="25712" x14ac:dyDescent="0.2"/>
    <row r="25713" x14ac:dyDescent="0.2"/>
    <row r="25714" x14ac:dyDescent="0.2"/>
    <row r="25715" x14ac:dyDescent="0.2"/>
    <row r="25716" x14ac:dyDescent="0.2"/>
    <row r="25717" x14ac:dyDescent="0.2"/>
    <row r="25718" x14ac:dyDescent="0.2"/>
    <row r="25719" x14ac:dyDescent="0.2"/>
    <row r="25720" x14ac:dyDescent="0.2"/>
    <row r="25721" x14ac:dyDescent="0.2"/>
    <row r="25722" x14ac:dyDescent="0.2"/>
    <row r="25723" x14ac:dyDescent="0.2"/>
    <row r="25724" x14ac:dyDescent="0.2"/>
    <row r="25725" x14ac:dyDescent="0.2"/>
    <row r="25726" x14ac:dyDescent="0.2"/>
    <row r="25727" x14ac:dyDescent="0.2"/>
    <row r="25728" x14ac:dyDescent="0.2"/>
    <row r="25729" x14ac:dyDescent="0.2"/>
    <row r="25730" x14ac:dyDescent="0.2"/>
    <row r="25731" x14ac:dyDescent="0.2"/>
    <row r="25732" x14ac:dyDescent="0.2"/>
    <row r="25733" x14ac:dyDescent="0.2"/>
    <row r="25734" x14ac:dyDescent="0.2"/>
    <row r="25735" x14ac:dyDescent="0.2"/>
    <row r="25736" x14ac:dyDescent="0.2"/>
    <row r="25737" x14ac:dyDescent="0.2"/>
    <row r="25738" x14ac:dyDescent="0.2"/>
    <row r="25739" x14ac:dyDescent="0.2"/>
    <row r="25740" x14ac:dyDescent="0.2"/>
    <row r="25741" x14ac:dyDescent="0.2"/>
    <row r="25742" x14ac:dyDescent="0.2"/>
    <row r="25743" x14ac:dyDescent="0.2"/>
    <row r="25744" x14ac:dyDescent="0.2"/>
    <row r="25745" x14ac:dyDescent="0.2"/>
    <row r="25746" x14ac:dyDescent="0.2"/>
    <row r="25747" x14ac:dyDescent="0.2"/>
    <row r="25748" x14ac:dyDescent="0.2"/>
    <row r="25749" x14ac:dyDescent="0.2"/>
    <row r="25750" x14ac:dyDescent="0.2"/>
    <row r="25751" x14ac:dyDescent="0.2"/>
    <row r="25752" x14ac:dyDescent="0.2"/>
    <row r="25753" x14ac:dyDescent="0.2"/>
    <row r="25754" x14ac:dyDescent="0.2"/>
    <row r="25755" x14ac:dyDescent="0.2"/>
    <row r="25756" x14ac:dyDescent="0.2"/>
    <row r="25757" x14ac:dyDescent="0.2"/>
    <row r="25758" x14ac:dyDescent="0.2"/>
    <row r="25759" x14ac:dyDescent="0.2"/>
    <row r="25760" x14ac:dyDescent="0.2"/>
    <row r="25761" x14ac:dyDescent="0.2"/>
    <row r="25762" x14ac:dyDescent="0.2"/>
    <row r="25763" x14ac:dyDescent="0.2"/>
    <row r="25764" x14ac:dyDescent="0.2"/>
    <row r="25765" x14ac:dyDescent="0.2"/>
    <row r="25766" x14ac:dyDescent="0.2"/>
    <row r="25767" x14ac:dyDescent="0.2"/>
    <row r="25768" x14ac:dyDescent="0.2"/>
    <row r="25769" x14ac:dyDescent="0.2"/>
    <row r="25770" x14ac:dyDescent="0.2"/>
    <row r="25771" x14ac:dyDescent="0.2"/>
    <row r="25772" x14ac:dyDescent="0.2"/>
    <row r="25773" x14ac:dyDescent="0.2"/>
    <row r="25774" x14ac:dyDescent="0.2"/>
    <row r="25775" x14ac:dyDescent="0.2"/>
    <row r="25776" x14ac:dyDescent="0.2"/>
    <row r="25777" x14ac:dyDescent="0.2"/>
    <row r="25778" x14ac:dyDescent="0.2"/>
    <row r="25779" x14ac:dyDescent="0.2"/>
    <row r="25780" x14ac:dyDescent="0.2"/>
    <row r="25781" x14ac:dyDescent="0.2"/>
    <row r="25782" x14ac:dyDescent="0.2"/>
    <row r="25783" x14ac:dyDescent="0.2"/>
    <row r="25784" x14ac:dyDescent="0.2"/>
    <row r="25785" x14ac:dyDescent="0.2"/>
    <row r="25786" x14ac:dyDescent="0.2"/>
    <row r="25787" x14ac:dyDescent="0.2"/>
    <row r="25788" x14ac:dyDescent="0.2"/>
    <row r="25789" x14ac:dyDescent="0.2"/>
    <row r="25790" x14ac:dyDescent="0.2"/>
    <row r="25791" x14ac:dyDescent="0.2"/>
    <row r="25792" x14ac:dyDescent="0.2"/>
    <row r="25793" x14ac:dyDescent="0.2"/>
    <row r="25794" x14ac:dyDescent="0.2"/>
    <row r="25795" x14ac:dyDescent="0.2"/>
    <row r="25796" x14ac:dyDescent="0.2"/>
    <row r="25797" x14ac:dyDescent="0.2"/>
    <row r="25798" x14ac:dyDescent="0.2"/>
    <row r="25799" x14ac:dyDescent="0.2"/>
    <row r="25800" x14ac:dyDescent="0.2"/>
    <row r="25801" x14ac:dyDescent="0.2"/>
    <row r="25802" x14ac:dyDescent="0.2"/>
    <row r="25803" x14ac:dyDescent="0.2"/>
    <row r="25804" x14ac:dyDescent="0.2"/>
    <row r="25805" x14ac:dyDescent="0.2"/>
    <row r="25806" x14ac:dyDescent="0.2"/>
    <row r="25807" x14ac:dyDescent="0.2"/>
    <row r="25808" x14ac:dyDescent="0.2"/>
    <row r="25809" x14ac:dyDescent="0.2"/>
    <row r="25810" x14ac:dyDescent="0.2"/>
    <row r="25811" x14ac:dyDescent="0.2"/>
    <row r="25812" x14ac:dyDescent="0.2"/>
    <row r="25813" x14ac:dyDescent="0.2"/>
    <row r="25814" x14ac:dyDescent="0.2"/>
    <row r="25815" x14ac:dyDescent="0.2"/>
    <row r="25816" x14ac:dyDescent="0.2"/>
    <row r="25817" x14ac:dyDescent="0.2"/>
    <row r="25818" x14ac:dyDescent="0.2"/>
    <row r="25819" x14ac:dyDescent="0.2"/>
    <row r="25820" x14ac:dyDescent="0.2"/>
    <row r="25821" x14ac:dyDescent="0.2"/>
    <row r="25822" x14ac:dyDescent="0.2"/>
    <row r="25823" x14ac:dyDescent="0.2"/>
    <row r="25824" x14ac:dyDescent="0.2"/>
    <row r="25825" x14ac:dyDescent="0.2"/>
    <row r="25826" x14ac:dyDescent="0.2"/>
    <row r="25827" x14ac:dyDescent="0.2"/>
    <row r="25828" x14ac:dyDescent="0.2"/>
    <row r="25829" x14ac:dyDescent="0.2"/>
    <row r="25830" x14ac:dyDescent="0.2"/>
    <row r="25831" x14ac:dyDescent="0.2"/>
    <row r="25832" x14ac:dyDescent="0.2"/>
    <row r="25833" x14ac:dyDescent="0.2"/>
    <row r="25834" x14ac:dyDescent="0.2"/>
    <row r="25835" x14ac:dyDescent="0.2"/>
    <row r="25836" x14ac:dyDescent="0.2"/>
    <row r="25837" x14ac:dyDescent="0.2"/>
    <row r="25838" x14ac:dyDescent="0.2"/>
    <row r="25839" x14ac:dyDescent="0.2"/>
    <row r="25840" x14ac:dyDescent="0.2"/>
    <row r="25841" x14ac:dyDescent="0.2"/>
    <row r="25842" x14ac:dyDescent="0.2"/>
    <row r="25843" x14ac:dyDescent="0.2"/>
    <row r="25844" x14ac:dyDescent="0.2"/>
    <row r="25845" x14ac:dyDescent="0.2"/>
    <row r="25846" x14ac:dyDescent="0.2"/>
    <row r="25847" x14ac:dyDescent="0.2"/>
    <row r="25848" x14ac:dyDescent="0.2"/>
    <row r="25849" x14ac:dyDescent="0.2"/>
    <row r="25850" x14ac:dyDescent="0.2"/>
    <row r="25851" x14ac:dyDescent="0.2"/>
    <row r="25852" x14ac:dyDescent="0.2"/>
    <row r="25853" x14ac:dyDescent="0.2"/>
    <row r="25854" x14ac:dyDescent="0.2"/>
    <row r="25855" x14ac:dyDescent="0.2"/>
    <row r="25856" x14ac:dyDescent="0.2"/>
    <row r="25857" x14ac:dyDescent="0.2"/>
    <row r="25858" x14ac:dyDescent="0.2"/>
    <row r="25859" x14ac:dyDescent="0.2"/>
    <row r="25860" x14ac:dyDescent="0.2"/>
    <row r="25861" x14ac:dyDescent="0.2"/>
    <row r="25862" x14ac:dyDescent="0.2"/>
    <row r="25863" x14ac:dyDescent="0.2"/>
    <row r="25864" x14ac:dyDescent="0.2"/>
    <row r="25865" x14ac:dyDescent="0.2"/>
    <row r="25866" x14ac:dyDescent="0.2"/>
    <row r="25867" x14ac:dyDescent="0.2"/>
    <row r="25868" x14ac:dyDescent="0.2"/>
    <row r="25869" x14ac:dyDescent="0.2"/>
    <row r="25870" x14ac:dyDescent="0.2"/>
    <row r="25871" x14ac:dyDescent="0.2"/>
    <row r="25872" x14ac:dyDescent="0.2"/>
    <row r="25873" x14ac:dyDescent="0.2"/>
    <row r="25874" x14ac:dyDescent="0.2"/>
    <row r="25875" x14ac:dyDescent="0.2"/>
    <row r="25876" x14ac:dyDescent="0.2"/>
    <row r="25877" x14ac:dyDescent="0.2"/>
    <row r="25878" x14ac:dyDescent="0.2"/>
    <row r="25879" x14ac:dyDescent="0.2"/>
    <row r="25880" x14ac:dyDescent="0.2"/>
    <row r="25881" x14ac:dyDescent="0.2"/>
    <row r="25882" x14ac:dyDescent="0.2"/>
    <row r="25883" x14ac:dyDescent="0.2"/>
    <row r="25884" x14ac:dyDescent="0.2"/>
    <row r="25885" x14ac:dyDescent="0.2"/>
    <row r="25886" x14ac:dyDescent="0.2"/>
    <row r="25887" x14ac:dyDescent="0.2"/>
    <row r="25888" x14ac:dyDescent="0.2"/>
    <row r="25889" x14ac:dyDescent="0.2"/>
    <row r="25890" x14ac:dyDescent="0.2"/>
    <row r="25891" x14ac:dyDescent="0.2"/>
    <row r="25892" x14ac:dyDescent="0.2"/>
    <row r="25893" x14ac:dyDescent="0.2"/>
    <row r="25894" x14ac:dyDescent="0.2"/>
    <row r="25895" x14ac:dyDescent="0.2"/>
    <row r="25896" x14ac:dyDescent="0.2"/>
    <row r="25897" x14ac:dyDescent="0.2"/>
    <row r="25898" x14ac:dyDescent="0.2"/>
    <row r="25899" x14ac:dyDescent="0.2"/>
    <row r="25900" x14ac:dyDescent="0.2"/>
    <row r="25901" x14ac:dyDescent="0.2"/>
    <row r="25902" x14ac:dyDescent="0.2"/>
    <row r="25903" x14ac:dyDescent="0.2"/>
    <row r="25904" x14ac:dyDescent="0.2"/>
    <row r="25905" x14ac:dyDescent="0.2"/>
    <row r="25906" x14ac:dyDescent="0.2"/>
    <row r="25907" x14ac:dyDescent="0.2"/>
    <row r="25908" x14ac:dyDescent="0.2"/>
    <row r="25909" x14ac:dyDescent="0.2"/>
    <row r="25910" x14ac:dyDescent="0.2"/>
    <row r="25911" x14ac:dyDescent="0.2"/>
    <row r="25912" x14ac:dyDescent="0.2"/>
    <row r="25913" x14ac:dyDescent="0.2"/>
    <row r="25914" x14ac:dyDescent="0.2"/>
    <row r="25915" x14ac:dyDescent="0.2"/>
    <row r="25916" x14ac:dyDescent="0.2"/>
    <row r="25917" x14ac:dyDescent="0.2"/>
    <row r="25918" x14ac:dyDescent="0.2"/>
    <row r="25919" x14ac:dyDescent="0.2"/>
    <row r="25920" x14ac:dyDescent="0.2"/>
    <row r="25921" x14ac:dyDescent="0.2"/>
    <row r="25922" x14ac:dyDescent="0.2"/>
    <row r="25923" x14ac:dyDescent="0.2"/>
    <row r="25924" x14ac:dyDescent="0.2"/>
    <row r="25925" x14ac:dyDescent="0.2"/>
    <row r="25926" x14ac:dyDescent="0.2"/>
    <row r="25927" x14ac:dyDescent="0.2"/>
    <row r="25928" x14ac:dyDescent="0.2"/>
    <row r="25929" x14ac:dyDescent="0.2"/>
    <row r="25930" x14ac:dyDescent="0.2"/>
    <row r="25931" x14ac:dyDescent="0.2"/>
    <row r="25932" x14ac:dyDescent="0.2"/>
    <row r="25933" x14ac:dyDescent="0.2"/>
    <row r="25934" x14ac:dyDescent="0.2"/>
    <row r="25935" x14ac:dyDescent="0.2"/>
    <row r="25936" x14ac:dyDescent="0.2"/>
    <row r="25937" x14ac:dyDescent="0.2"/>
    <row r="25938" x14ac:dyDescent="0.2"/>
    <row r="25939" x14ac:dyDescent="0.2"/>
    <row r="25940" x14ac:dyDescent="0.2"/>
    <row r="25941" x14ac:dyDescent="0.2"/>
    <row r="25942" x14ac:dyDescent="0.2"/>
    <row r="25943" x14ac:dyDescent="0.2"/>
    <row r="25944" x14ac:dyDescent="0.2"/>
    <row r="25945" x14ac:dyDescent="0.2"/>
    <row r="25946" x14ac:dyDescent="0.2"/>
    <row r="25947" x14ac:dyDescent="0.2"/>
    <row r="25948" x14ac:dyDescent="0.2"/>
    <row r="25949" x14ac:dyDescent="0.2"/>
    <row r="25950" x14ac:dyDescent="0.2"/>
    <row r="25951" x14ac:dyDescent="0.2"/>
    <row r="25952" x14ac:dyDescent="0.2"/>
    <row r="25953" x14ac:dyDescent="0.2"/>
    <row r="25954" x14ac:dyDescent="0.2"/>
    <row r="25955" x14ac:dyDescent="0.2"/>
    <row r="25956" x14ac:dyDescent="0.2"/>
    <row r="25957" x14ac:dyDescent="0.2"/>
    <row r="25958" x14ac:dyDescent="0.2"/>
    <row r="25959" x14ac:dyDescent="0.2"/>
    <row r="25960" x14ac:dyDescent="0.2"/>
    <row r="25961" x14ac:dyDescent="0.2"/>
    <row r="25962" x14ac:dyDescent="0.2"/>
    <row r="25963" x14ac:dyDescent="0.2"/>
    <row r="25964" x14ac:dyDescent="0.2"/>
    <row r="25965" x14ac:dyDescent="0.2"/>
    <row r="25966" x14ac:dyDescent="0.2"/>
    <row r="25967" x14ac:dyDescent="0.2"/>
    <row r="25968" x14ac:dyDescent="0.2"/>
    <row r="25969" x14ac:dyDescent="0.2"/>
    <row r="25970" x14ac:dyDescent="0.2"/>
    <row r="25971" x14ac:dyDescent="0.2"/>
    <row r="25972" x14ac:dyDescent="0.2"/>
    <row r="25973" x14ac:dyDescent="0.2"/>
    <row r="25974" x14ac:dyDescent="0.2"/>
    <row r="25975" x14ac:dyDescent="0.2"/>
    <row r="25976" x14ac:dyDescent="0.2"/>
    <row r="25977" x14ac:dyDescent="0.2"/>
    <row r="25978" x14ac:dyDescent="0.2"/>
    <row r="25979" x14ac:dyDescent="0.2"/>
    <row r="25980" x14ac:dyDescent="0.2"/>
    <row r="25981" x14ac:dyDescent="0.2"/>
    <row r="25982" x14ac:dyDescent="0.2"/>
    <row r="25983" x14ac:dyDescent="0.2"/>
    <row r="25984" x14ac:dyDescent="0.2"/>
    <row r="25985" x14ac:dyDescent="0.2"/>
    <row r="25986" x14ac:dyDescent="0.2"/>
    <row r="25987" x14ac:dyDescent="0.2"/>
    <row r="25988" x14ac:dyDescent="0.2"/>
    <row r="25989" x14ac:dyDescent="0.2"/>
    <row r="25990" x14ac:dyDescent="0.2"/>
    <row r="25991" x14ac:dyDescent="0.2"/>
    <row r="25992" x14ac:dyDescent="0.2"/>
    <row r="25993" x14ac:dyDescent="0.2"/>
    <row r="25994" x14ac:dyDescent="0.2"/>
    <row r="25995" x14ac:dyDescent="0.2"/>
    <row r="25996" x14ac:dyDescent="0.2"/>
    <row r="25997" x14ac:dyDescent="0.2"/>
    <row r="25998" x14ac:dyDescent="0.2"/>
    <row r="25999" x14ac:dyDescent="0.2"/>
    <row r="26000" x14ac:dyDescent="0.2"/>
    <row r="26001" x14ac:dyDescent="0.2"/>
    <row r="26002" x14ac:dyDescent="0.2"/>
    <row r="26003" x14ac:dyDescent="0.2"/>
    <row r="26004" x14ac:dyDescent="0.2"/>
    <row r="26005" x14ac:dyDescent="0.2"/>
    <row r="26006" x14ac:dyDescent="0.2"/>
    <row r="26007" x14ac:dyDescent="0.2"/>
    <row r="26008" x14ac:dyDescent="0.2"/>
    <row r="26009" x14ac:dyDescent="0.2"/>
    <row r="26010" x14ac:dyDescent="0.2"/>
    <row r="26011" x14ac:dyDescent="0.2"/>
    <row r="26012" x14ac:dyDescent="0.2"/>
    <row r="26013" x14ac:dyDescent="0.2"/>
    <row r="26014" x14ac:dyDescent="0.2"/>
    <row r="26015" x14ac:dyDescent="0.2"/>
    <row r="26016" x14ac:dyDescent="0.2"/>
    <row r="26017" x14ac:dyDescent="0.2"/>
    <row r="26018" x14ac:dyDescent="0.2"/>
    <row r="26019" x14ac:dyDescent="0.2"/>
    <row r="26020" x14ac:dyDescent="0.2"/>
    <row r="26021" x14ac:dyDescent="0.2"/>
    <row r="26022" x14ac:dyDescent="0.2"/>
    <row r="26023" x14ac:dyDescent="0.2"/>
    <row r="26024" x14ac:dyDescent="0.2"/>
    <row r="26025" x14ac:dyDescent="0.2"/>
    <row r="26026" x14ac:dyDescent="0.2"/>
    <row r="26027" x14ac:dyDescent="0.2"/>
    <row r="26028" x14ac:dyDescent="0.2"/>
    <row r="26029" x14ac:dyDescent="0.2"/>
    <row r="26030" x14ac:dyDescent="0.2"/>
    <row r="26031" x14ac:dyDescent="0.2"/>
    <row r="26032" x14ac:dyDescent="0.2"/>
    <row r="26033" x14ac:dyDescent="0.2"/>
    <row r="26034" x14ac:dyDescent="0.2"/>
    <row r="26035" x14ac:dyDescent="0.2"/>
    <row r="26036" x14ac:dyDescent="0.2"/>
    <row r="26037" x14ac:dyDescent="0.2"/>
    <row r="26038" x14ac:dyDescent="0.2"/>
    <row r="26039" x14ac:dyDescent="0.2"/>
    <row r="26040" x14ac:dyDescent="0.2"/>
    <row r="26041" x14ac:dyDescent="0.2"/>
    <row r="26042" x14ac:dyDescent="0.2"/>
    <row r="26043" x14ac:dyDescent="0.2"/>
    <row r="26044" x14ac:dyDescent="0.2"/>
    <row r="26045" x14ac:dyDescent="0.2"/>
    <row r="26046" x14ac:dyDescent="0.2"/>
    <row r="26047" x14ac:dyDescent="0.2"/>
    <row r="26048" x14ac:dyDescent="0.2"/>
    <row r="26049" x14ac:dyDescent="0.2"/>
    <row r="26050" x14ac:dyDescent="0.2"/>
    <row r="26051" x14ac:dyDescent="0.2"/>
    <row r="26052" x14ac:dyDescent="0.2"/>
    <row r="26053" x14ac:dyDescent="0.2"/>
    <row r="26054" x14ac:dyDescent="0.2"/>
    <row r="26055" x14ac:dyDescent="0.2"/>
    <row r="26056" x14ac:dyDescent="0.2"/>
    <row r="26057" x14ac:dyDescent="0.2"/>
    <row r="26058" x14ac:dyDescent="0.2"/>
    <row r="26059" x14ac:dyDescent="0.2"/>
    <row r="26060" x14ac:dyDescent="0.2"/>
    <row r="26061" x14ac:dyDescent="0.2"/>
    <row r="26062" x14ac:dyDescent="0.2"/>
    <row r="26063" x14ac:dyDescent="0.2"/>
    <row r="26064" x14ac:dyDescent="0.2"/>
    <row r="26065" x14ac:dyDescent="0.2"/>
    <row r="26066" x14ac:dyDescent="0.2"/>
    <row r="26067" x14ac:dyDescent="0.2"/>
    <row r="26068" x14ac:dyDescent="0.2"/>
    <row r="26069" x14ac:dyDescent="0.2"/>
    <row r="26070" x14ac:dyDescent="0.2"/>
    <row r="26071" x14ac:dyDescent="0.2"/>
    <row r="26072" x14ac:dyDescent="0.2"/>
    <row r="26073" x14ac:dyDescent="0.2"/>
    <row r="26074" x14ac:dyDescent="0.2"/>
    <row r="26075" x14ac:dyDescent="0.2"/>
    <row r="26076" x14ac:dyDescent="0.2"/>
    <row r="26077" x14ac:dyDescent="0.2"/>
    <row r="26078" x14ac:dyDescent="0.2"/>
    <row r="26079" x14ac:dyDescent="0.2"/>
    <row r="26080" x14ac:dyDescent="0.2"/>
    <row r="26081" x14ac:dyDescent="0.2"/>
    <row r="26082" x14ac:dyDescent="0.2"/>
    <row r="26083" x14ac:dyDescent="0.2"/>
    <row r="26084" x14ac:dyDescent="0.2"/>
    <row r="26085" x14ac:dyDescent="0.2"/>
    <row r="26086" x14ac:dyDescent="0.2"/>
    <row r="26087" x14ac:dyDescent="0.2"/>
    <row r="26088" x14ac:dyDescent="0.2"/>
    <row r="26089" x14ac:dyDescent="0.2"/>
    <row r="26090" x14ac:dyDescent="0.2"/>
    <row r="26091" x14ac:dyDescent="0.2"/>
    <row r="26092" x14ac:dyDescent="0.2"/>
    <row r="26093" x14ac:dyDescent="0.2"/>
    <row r="26094" x14ac:dyDescent="0.2"/>
    <row r="26095" x14ac:dyDescent="0.2"/>
    <row r="26096" x14ac:dyDescent="0.2"/>
    <row r="26097" x14ac:dyDescent="0.2"/>
    <row r="26098" x14ac:dyDescent="0.2"/>
    <row r="26099" x14ac:dyDescent="0.2"/>
    <row r="26100" x14ac:dyDescent="0.2"/>
    <row r="26101" x14ac:dyDescent="0.2"/>
    <row r="26102" x14ac:dyDescent="0.2"/>
    <row r="26103" x14ac:dyDescent="0.2"/>
    <row r="26104" x14ac:dyDescent="0.2"/>
    <row r="26105" x14ac:dyDescent="0.2"/>
    <row r="26106" x14ac:dyDescent="0.2"/>
    <row r="26107" x14ac:dyDescent="0.2"/>
    <row r="26108" x14ac:dyDescent="0.2"/>
    <row r="26109" x14ac:dyDescent="0.2"/>
    <row r="26110" x14ac:dyDescent="0.2"/>
    <row r="26111" x14ac:dyDescent="0.2"/>
    <row r="26112" x14ac:dyDescent="0.2"/>
    <row r="26113" x14ac:dyDescent="0.2"/>
    <row r="26114" x14ac:dyDescent="0.2"/>
    <row r="26115" x14ac:dyDescent="0.2"/>
    <row r="26116" x14ac:dyDescent="0.2"/>
    <row r="26117" x14ac:dyDescent="0.2"/>
    <row r="26118" x14ac:dyDescent="0.2"/>
    <row r="26119" x14ac:dyDescent="0.2"/>
    <row r="26120" x14ac:dyDescent="0.2"/>
    <row r="26121" x14ac:dyDescent="0.2"/>
    <row r="26122" x14ac:dyDescent="0.2"/>
    <row r="26123" x14ac:dyDescent="0.2"/>
    <row r="26124" x14ac:dyDescent="0.2"/>
    <row r="26125" x14ac:dyDescent="0.2"/>
    <row r="26126" x14ac:dyDescent="0.2"/>
    <row r="26127" x14ac:dyDescent="0.2"/>
    <row r="26128" x14ac:dyDescent="0.2"/>
    <row r="26129" x14ac:dyDescent="0.2"/>
    <row r="26130" x14ac:dyDescent="0.2"/>
    <row r="26131" x14ac:dyDescent="0.2"/>
    <row r="26132" x14ac:dyDescent="0.2"/>
    <row r="26133" x14ac:dyDescent="0.2"/>
    <row r="26134" x14ac:dyDescent="0.2"/>
    <row r="26135" x14ac:dyDescent="0.2"/>
    <row r="26136" x14ac:dyDescent="0.2"/>
    <row r="26137" x14ac:dyDescent="0.2"/>
    <row r="26138" x14ac:dyDescent="0.2"/>
    <row r="26139" x14ac:dyDescent="0.2"/>
    <row r="26140" x14ac:dyDescent="0.2"/>
    <row r="26141" x14ac:dyDescent="0.2"/>
    <row r="26142" x14ac:dyDescent="0.2"/>
    <row r="26143" x14ac:dyDescent="0.2"/>
    <row r="26144" x14ac:dyDescent="0.2"/>
    <row r="26145" x14ac:dyDescent="0.2"/>
    <row r="26146" x14ac:dyDescent="0.2"/>
    <row r="26147" x14ac:dyDescent="0.2"/>
    <row r="26148" x14ac:dyDescent="0.2"/>
    <row r="26149" x14ac:dyDescent="0.2"/>
    <row r="26150" x14ac:dyDescent="0.2"/>
    <row r="26151" x14ac:dyDescent="0.2"/>
    <row r="26152" x14ac:dyDescent="0.2"/>
    <row r="26153" x14ac:dyDescent="0.2"/>
    <row r="26154" x14ac:dyDescent="0.2"/>
    <row r="26155" x14ac:dyDescent="0.2"/>
    <row r="26156" x14ac:dyDescent="0.2"/>
    <row r="26157" x14ac:dyDescent="0.2"/>
    <row r="26158" x14ac:dyDescent="0.2"/>
    <row r="26159" x14ac:dyDescent="0.2"/>
    <row r="26160" x14ac:dyDescent="0.2"/>
    <row r="26161" x14ac:dyDescent="0.2"/>
    <row r="26162" x14ac:dyDescent="0.2"/>
    <row r="26163" x14ac:dyDescent="0.2"/>
    <row r="26164" x14ac:dyDescent="0.2"/>
    <row r="26165" x14ac:dyDescent="0.2"/>
    <row r="26166" x14ac:dyDescent="0.2"/>
    <row r="26167" x14ac:dyDescent="0.2"/>
    <row r="26168" x14ac:dyDescent="0.2"/>
    <row r="26169" x14ac:dyDescent="0.2"/>
    <row r="26170" x14ac:dyDescent="0.2"/>
    <row r="26171" x14ac:dyDescent="0.2"/>
    <row r="26172" x14ac:dyDescent="0.2"/>
    <row r="26173" x14ac:dyDescent="0.2"/>
    <row r="26174" x14ac:dyDescent="0.2"/>
    <row r="26175" x14ac:dyDescent="0.2"/>
    <row r="26176" x14ac:dyDescent="0.2"/>
    <row r="26177" x14ac:dyDescent="0.2"/>
    <row r="26178" x14ac:dyDescent="0.2"/>
    <row r="26179" x14ac:dyDescent="0.2"/>
    <row r="26180" x14ac:dyDescent="0.2"/>
    <row r="26181" x14ac:dyDescent="0.2"/>
    <row r="26182" x14ac:dyDescent="0.2"/>
    <row r="26183" x14ac:dyDescent="0.2"/>
    <row r="26184" x14ac:dyDescent="0.2"/>
    <row r="26185" x14ac:dyDescent="0.2"/>
    <row r="26186" x14ac:dyDescent="0.2"/>
    <row r="26187" x14ac:dyDescent="0.2"/>
    <row r="26188" x14ac:dyDescent="0.2"/>
    <row r="26189" x14ac:dyDescent="0.2"/>
    <row r="26190" x14ac:dyDescent="0.2"/>
    <row r="26191" x14ac:dyDescent="0.2"/>
    <row r="26192" x14ac:dyDescent="0.2"/>
    <row r="26193" x14ac:dyDescent="0.2"/>
    <row r="26194" x14ac:dyDescent="0.2"/>
    <row r="26195" x14ac:dyDescent="0.2"/>
    <row r="26196" x14ac:dyDescent="0.2"/>
    <row r="26197" x14ac:dyDescent="0.2"/>
    <row r="26198" x14ac:dyDescent="0.2"/>
    <row r="26199" x14ac:dyDescent="0.2"/>
    <row r="26200" x14ac:dyDescent="0.2"/>
    <row r="26201" x14ac:dyDescent="0.2"/>
    <row r="26202" x14ac:dyDescent="0.2"/>
    <row r="26203" x14ac:dyDescent="0.2"/>
    <row r="26204" x14ac:dyDescent="0.2"/>
    <row r="26205" x14ac:dyDescent="0.2"/>
    <row r="26206" x14ac:dyDescent="0.2"/>
    <row r="26207" x14ac:dyDescent="0.2"/>
    <row r="26208" x14ac:dyDescent="0.2"/>
    <row r="26209" x14ac:dyDescent="0.2"/>
    <row r="26210" x14ac:dyDescent="0.2"/>
    <row r="26211" x14ac:dyDescent="0.2"/>
    <row r="26212" x14ac:dyDescent="0.2"/>
    <row r="26213" x14ac:dyDescent="0.2"/>
    <row r="26214" x14ac:dyDescent="0.2"/>
    <row r="26215" x14ac:dyDescent="0.2"/>
    <row r="26216" x14ac:dyDescent="0.2"/>
    <row r="26217" x14ac:dyDescent="0.2"/>
    <row r="26218" x14ac:dyDescent="0.2"/>
    <row r="26219" x14ac:dyDescent="0.2"/>
    <row r="26220" x14ac:dyDescent="0.2"/>
    <row r="26221" x14ac:dyDescent="0.2"/>
    <row r="26222" x14ac:dyDescent="0.2"/>
    <row r="26223" x14ac:dyDescent="0.2"/>
    <row r="26224" x14ac:dyDescent="0.2"/>
    <row r="26225" x14ac:dyDescent="0.2"/>
    <row r="26226" x14ac:dyDescent="0.2"/>
    <row r="26227" x14ac:dyDescent="0.2"/>
    <row r="26228" x14ac:dyDescent="0.2"/>
    <row r="26229" x14ac:dyDescent="0.2"/>
    <row r="26230" x14ac:dyDescent="0.2"/>
    <row r="26231" x14ac:dyDescent="0.2"/>
    <row r="26232" x14ac:dyDescent="0.2"/>
    <row r="26233" x14ac:dyDescent="0.2"/>
    <row r="26234" x14ac:dyDescent="0.2"/>
    <row r="26235" x14ac:dyDescent="0.2"/>
    <row r="26236" x14ac:dyDescent="0.2"/>
    <row r="26237" x14ac:dyDescent="0.2"/>
    <row r="26238" x14ac:dyDescent="0.2"/>
    <row r="26239" x14ac:dyDescent="0.2"/>
    <row r="26240" x14ac:dyDescent="0.2"/>
    <row r="26241" x14ac:dyDescent="0.2"/>
    <row r="26242" x14ac:dyDescent="0.2"/>
    <row r="26243" x14ac:dyDescent="0.2"/>
    <row r="26244" x14ac:dyDescent="0.2"/>
    <row r="26245" x14ac:dyDescent="0.2"/>
    <row r="26246" x14ac:dyDescent="0.2"/>
    <row r="26247" x14ac:dyDescent="0.2"/>
    <row r="26248" x14ac:dyDescent="0.2"/>
    <row r="26249" x14ac:dyDescent="0.2"/>
    <row r="26250" x14ac:dyDescent="0.2"/>
    <row r="26251" x14ac:dyDescent="0.2"/>
    <row r="26252" x14ac:dyDescent="0.2"/>
    <row r="26253" x14ac:dyDescent="0.2"/>
    <row r="26254" x14ac:dyDescent="0.2"/>
    <row r="26255" x14ac:dyDescent="0.2"/>
    <row r="26256" x14ac:dyDescent="0.2"/>
    <row r="26257" x14ac:dyDescent="0.2"/>
    <row r="26258" x14ac:dyDescent="0.2"/>
    <row r="26259" x14ac:dyDescent="0.2"/>
    <row r="26260" x14ac:dyDescent="0.2"/>
    <row r="26261" x14ac:dyDescent="0.2"/>
    <row r="26262" x14ac:dyDescent="0.2"/>
    <row r="26263" x14ac:dyDescent="0.2"/>
    <row r="26264" x14ac:dyDescent="0.2"/>
    <row r="26265" x14ac:dyDescent="0.2"/>
    <row r="26266" x14ac:dyDescent="0.2"/>
    <row r="26267" x14ac:dyDescent="0.2"/>
    <row r="26268" x14ac:dyDescent="0.2"/>
    <row r="26269" x14ac:dyDescent="0.2"/>
    <row r="26270" x14ac:dyDescent="0.2"/>
    <row r="26271" x14ac:dyDescent="0.2"/>
    <row r="26272" x14ac:dyDescent="0.2"/>
    <row r="26273" x14ac:dyDescent="0.2"/>
    <row r="26274" x14ac:dyDescent="0.2"/>
    <row r="26275" x14ac:dyDescent="0.2"/>
    <row r="26276" x14ac:dyDescent="0.2"/>
    <row r="26277" x14ac:dyDescent="0.2"/>
    <row r="26278" x14ac:dyDescent="0.2"/>
    <row r="26279" x14ac:dyDescent="0.2"/>
    <row r="26280" x14ac:dyDescent="0.2"/>
    <row r="26281" x14ac:dyDescent="0.2"/>
    <row r="26282" x14ac:dyDescent="0.2"/>
    <row r="26283" x14ac:dyDescent="0.2"/>
    <row r="26284" x14ac:dyDescent="0.2"/>
    <row r="26285" x14ac:dyDescent="0.2"/>
    <row r="26286" x14ac:dyDescent="0.2"/>
    <row r="26287" x14ac:dyDescent="0.2"/>
    <row r="26288" x14ac:dyDescent="0.2"/>
    <row r="26289" x14ac:dyDescent="0.2"/>
    <row r="26290" x14ac:dyDescent="0.2"/>
    <row r="26291" x14ac:dyDescent="0.2"/>
    <row r="26292" x14ac:dyDescent="0.2"/>
    <row r="26293" x14ac:dyDescent="0.2"/>
    <row r="26294" x14ac:dyDescent="0.2"/>
    <row r="26295" x14ac:dyDescent="0.2"/>
    <row r="26296" x14ac:dyDescent="0.2"/>
    <row r="26297" x14ac:dyDescent="0.2"/>
    <row r="26298" x14ac:dyDescent="0.2"/>
    <row r="26299" x14ac:dyDescent="0.2"/>
    <row r="26300" x14ac:dyDescent="0.2"/>
    <row r="26301" x14ac:dyDescent="0.2"/>
    <row r="26302" x14ac:dyDescent="0.2"/>
    <row r="26303" x14ac:dyDescent="0.2"/>
    <row r="26304" x14ac:dyDescent="0.2"/>
    <row r="26305" x14ac:dyDescent="0.2"/>
    <row r="26306" x14ac:dyDescent="0.2"/>
    <row r="26307" x14ac:dyDescent="0.2"/>
    <row r="26308" x14ac:dyDescent="0.2"/>
    <row r="26309" x14ac:dyDescent="0.2"/>
    <row r="26310" x14ac:dyDescent="0.2"/>
    <row r="26311" x14ac:dyDescent="0.2"/>
    <row r="26312" x14ac:dyDescent="0.2"/>
    <row r="26313" x14ac:dyDescent="0.2"/>
    <row r="26314" x14ac:dyDescent="0.2"/>
    <row r="26315" x14ac:dyDescent="0.2"/>
    <row r="26316" x14ac:dyDescent="0.2"/>
    <row r="26317" x14ac:dyDescent="0.2"/>
    <row r="26318" x14ac:dyDescent="0.2"/>
    <row r="26319" x14ac:dyDescent="0.2"/>
    <row r="26320" x14ac:dyDescent="0.2"/>
    <row r="26321" x14ac:dyDescent="0.2"/>
    <row r="26322" x14ac:dyDescent="0.2"/>
    <row r="26323" x14ac:dyDescent="0.2"/>
    <row r="26324" x14ac:dyDescent="0.2"/>
    <row r="26325" x14ac:dyDescent="0.2"/>
    <row r="26326" x14ac:dyDescent="0.2"/>
    <row r="26327" x14ac:dyDescent="0.2"/>
    <row r="26328" x14ac:dyDescent="0.2"/>
    <row r="26329" x14ac:dyDescent="0.2"/>
    <row r="26330" x14ac:dyDescent="0.2"/>
    <row r="26331" x14ac:dyDescent="0.2"/>
    <row r="26332" x14ac:dyDescent="0.2"/>
    <row r="26333" x14ac:dyDescent="0.2"/>
    <row r="26334" x14ac:dyDescent="0.2"/>
    <row r="26335" x14ac:dyDescent="0.2"/>
    <row r="26336" x14ac:dyDescent="0.2"/>
    <row r="26337" x14ac:dyDescent="0.2"/>
    <row r="26338" x14ac:dyDescent="0.2"/>
    <row r="26339" x14ac:dyDescent="0.2"/>
    <row r="26340" x14ac:dyDescent="0.2"/>
    <row r="26341" x14ac:dyDescent="0.2"/>
    <row r="26342" x14ac:dyDescent="0.2"/>
    <row r="26343" x14ac:dyDescent="0.2"/>
    <row r="26344" x14ac:dyDescent="0.2"/>
    <row r="26345" x14ac:dyDescent="0.2"/>
    <row r="26346" x14ac:dyDescent="0.2"/>
    <row r="26347" x14ac:dyDescent="0.2"/>
    <row r="26348" x14ac:dyDescent="0.2"/>
    <row r="26349" x14ac:dyDescent="0.2"/>
    <row r="26350" x14ac:dyDescent="0.2"/>
    <row r="26351" x14ac:dyDescent="0.2"/>
    <row r="26352" x14ac:dyDescent="0.2"/>
    <row r="26353" x14ac:dyDescent="0.2"/>
    <row r="26354" x14ac:dyDescent="0.2"/>
    <row r="26355" x14ac:dyDescent="0.2"/>
    <row r="26356" x14ac:dyDescent="0.2"/>
    <row r="26357" x14ac:dyDescent="0.2"/>
    <row r="26358" x14ac:dyDescent="0.2"/>
    <row r="26359" x14ac:dyDescent="0.2"/>
    <row r="26360" x14ac:dyDescent="0.2"/>
    <row r="26361" x14ac:dyDescent="0.2"/>
    <row r="26362" x14ac:dyDescent="0.2"/>
    <row r="26363" x14ac:dyDescent="0.2"/>
    <row r="26364" x14ac:dyDescent="0.2"/>
    <row r="26365" x14ac:dyDescent="0.2"/>
    <row r="26366" x14ac:dyDescent="0.2"/>
    <row r="26367" x14ac:dyDescent="0.2"/>
    <row r="26368" x14ac:dyDescent="0.2"/>
    <row r="26369" x14ac:dyDescent="0.2"/>
    <row r="26370" x14ac:dyDescent="0.2"/>
    <row r="26371" x14ac:dyDescent="0.2"/>
    <row r="26372" x14ac:dyDescent="0.2"/>
    <row r="26373" x14ac:dyDescent="0.2"/>
    <row r="26374" x14ac:dyDescent="0.2"/>
    <row r="26375" x14ac:dyDescent="0.2"/>
    <row r="26376" x14ac:dyDescent="0.2"/>
    <row r="26377" x14ac:dyDescent="0.2"/>
    <row r="26378" x14ac:dyDescent="0.2"/>
    <row r="26379" x14ac:dyDescent="0.2"/>
    <row r="26380" x14ac:dyDescent="0.2"/>
    <row r="26381" x14ac:dyDescent="0.2"/>
    <row r="26382" x14ac:dyDescent="0.2"/>
    <row r="26383" x14ac:dyDescent="0.2"/>
    <row r="26384" x14ac:dyDescent="0.2"/>
    <row r="26385" x14ac:dyDescent="0.2"/>
    <row r="26386" x14ac:dyDescent="0.2"/>
    <row r="26387" x14ac:dyDescent="0.2"/>
    <row r="26388" x14ac:dyDescent="0.2"/>
    <row r="26389" x14ac:dyDescent="0.2"/>
    <row r="26390" x14ac:dyDescent="0.2"/>
    <row r="26391" x14ac:dyDescent="0.2"/>
    <row r="26392" x14ac:dyDescent="0.2"/>
    <row r="26393" x14ac:dyDescent="0.2"/>
    <row r="26394" x14ac:dyDescent="0.2"/>
    <row r="26395" x14ac:dyDescent="0.2"/>
    <row r="26396" x14ac:dyDescent="0.2"/>
    <row r="26397" x14ac:dyDescent="0.2"/>
    <row r="26398" x14ac:dyDescent="0.2"/>
    <row r="26399" x14ac:dyDescent="0.2"/>
    <row r="26400" x14ac:dyDescent="0.2"/>
    <row r="26401" x14ac:dyDescent="0.2"/>
    <row r="26402" x14ac:dyDescent="0.2"/>
    <row r="26403" x14ac:dyDescent="0.2"/>
    <row r="26404" x14ac:dyDescent="0.2"/>
    <row r="26405" x14ac:dyDescent="0.2"/>
    <row r="26406" x14ac:dyDescent="0.2"/>
    <row r="26407" x14ac:dyDescent="0.2"/>
    <row r="26408" x14ac:dyDescent="0.2"/>
    <row r="26409" x14ac:dyDescent="0.2"/>
    <row r="26410" x14ac:dyDescent="0.2"/>
    <row r="26411" x14ac:dyDescent="0.2"/>
    <row r="26412" x14ac:dyDescent="0.2"/>
    <row r="26413" x14ac:dyDescent="0.2"/>
    <row r="26414" x14ac:dyDescent="0.2"/>
    <row r="26415" x14ac:dyDescent="0.2"/>
    <row r="26416" x14ac:dyDescent="0.2"/>
    <row r="26417" x14ac:dyDescent="0.2"/>
    <row r="26418" x14ac:dyDescent="0.2"/>
    <row r="26419" x14ac:dyDescent="0.2"/>
    <row r="26420" x14ac:dyDescent="0.2"/>
    <row r="26421" x14ac:dyDescent="0.2"/>
    <row r="26422" x14ac:dyDescent="0.2"/>
    <row r="26423" x14ac:dyDescent="0.2"/>
    <row r="26424" x14ac:dyDescent="0.2"/>
    <row r="26425" x14ac:dyDescent="0.2"/>
    <row r="26426" x14ac:dyDescent="0.2"/>
    <row r="26427" x14ac:dyDescent="0.2"/>
    <row r="26428" x14ac:dyDescent="0.2"/>
    <row r="26429" x14ac:dyDescent="0.2"/>
    <row r="26430" x14ac:dyDescent="0.2"/>
    <row r="26431" x14ac:dyDescent="0.2"/>
    <row r="26432" x14ac:dyDescent="0.2"/>
    <row r="26433" x14ac:dyDescent="0.2"/>
    <row r="26434" x14ac:dyDescent="0.2"/>
    <row r="26435" x14ac:dyDescent="0.2"/>
    <row r="26436" x14ac:dyDescent="0.2"/>
    <row r="26437" x14ac:dyDescent="0.2"/>
    <row r="26438" x14ac:dyDescent="0.2"/>
    <row r="26439" x14ac:dyDescent="0.2"/>
    <row r="26440" x14ac:dyDescent="0.2"/>
    <row r="26441" x14ac:dyDescent="0.2"/>
    <row r="26442" x14ac:dyDescent="0.2"/>
    <row r="26443" x14ac:dyDescent="0.2"/>
    <row r="26444" x14ac:dyDescent="0.2"/>
    <row r="26445" x14ac:dyDescent="0.2"/>
    <row r="26446" x14ac:dyDescent="0.2"/>
    <row r="26447" x14ac:dyDescent="0.2"/>
    <row r="26448" x14ac:dyDescent="0.2"/>
    <row r="26449" x14ac:dyDescent="0.2"/>
    <row r="26450" x14ac:dyDescent="0.2"/>
    <row r="26451" x14ac:dyDescent="0.2"/>
    <row r="26452" x14ac:dyDescent="0.2"/>
    <row r="26453" x14ac:dyDescent="0.2"/>
    <row r="26454" x14ac:dyDescent="0.2"/>
    <row r="26455" x14ac:dyDescent="0.2"/>
    <row r="26456" x14ac:dyDescent="0.2"/>
    <row r="26457" x14ac:dyDescent="0.2"/>
    <row r="26458" x14ac:dyDescent="0.2"/>
    <row r="26459" x14ac:dyDescent="0.2"/>
    <row r="26460" x14ac:dyDescent="0.2"/>
    <row r="26461" x14ac:dyDescent="0.2"/>
    <row r="26462" x14ac:dyDescent="0.2"/>
    <row r="26463" x14ac:dyDescent="0.2"/>
    <row r="26464" x14ac:dyDescent="0.2"/>
    <row r="26465" x14ac:dyDescent="0.2"/>
    <row r="26466" x14ac:dyDescent="0.2"/>
    <row r="26467" x14ac:dyDescent="0.2"/>
    <row r="26468" x14ac:dyDescent="0.2"/>
    <row r="26469" x14ac:dyDescent="0.2"/>
    <row r="26470" x14ac:dyDescent="0.2"/>
    <row r="26471" x14ac:dyDescent="0.2"/>
    <row r="26472" x14ac:dyDescent="0.2"/>
    <row r="26473" x14ac:dyDescent="0.2"/>
    <row r="26474" x14ac:dyDescent="0.2"/>
    <row r="26475" x14ac:dyDescent="0.2"/>
    <row r="26476" x14ac:dyDescent="0.2"/>
    <row r="26477" x14ac:dyDescent="0.2"/>
    <row r="26478" x14ac:dyDescent="0.2"/>
    <row r="26479" x14ac:dyDescent="0.2"/>
    <row r="26480" x14ac:dyDescent="0.2"/>
    <row r="26481" x14ac:dyDescent="0.2"/>
    <row r="26482" x14ac:dyDescent="0.2"/>
    <row r="26483" x14ac:dyDescent="0.2"/>
    <row r="26484" x14ac:dyDescent="0.2"/>
    <row r="26485" x14ac:dyDescent="0.2"/>
    <row r="26486" x14ac:dyDescent="0.2"/>
    <row r="26487" x14ac:dyDescent="0.2"/>
    <row r="26488" x14ac:dyDescent="0.2"/>
    <row r="26489" x14ac:dyDescent="0.2"/>
    <row r="26490" x14ac:dyDescent="0.2"/>
    <row r="26491" x14ac:dyDescent="0.2"/>
    <row r="26492" x14ac:dyDescent="0.2"/>
    <row r="26493" x14ac:dyDescent="0.2"/>
    <row r="26494" x14ac:dyDescent="0.2"/>
    <row r="26495" x14ac:dyDescent="0.2"/>
    <row r="26496" x14ac:dyDescent="0.2"/>
    <row r="26497" x14ac:dyDescent="0.2"/>
    <row r="26498" x14ac:dyDescent="0.2"/>
    <row r="26499" x14ac:dyDescent="0.2"/>
    <row r="26500" x14ac:dyDescent="0.2"/>
    <row r="26501" x14ac:dyDescent="0.2"/>
    <row r="26502" x14ac:dyDescent="0.2"/>
    <row r="26503" x14ac:dyDescent="0.2"/>
    <row r="26504" x14ac:dyDescent="0.2"/>
    <row r="26505" x14ac:dyDescent="0.2"/>
    <row r="26506" x14ac:dyDescent="0.2"/>
    <row r="26507" x14ac:dyDescent="0.2"/>
    <row r="26508" x14ac:dyDescent="0.2"/>
    <row r="26509" x14ac:dyDescent="0.2"/>
    <row r="26510" x14ac:dyDescent="0.2"/>
    <row r="26511" x14ac:dyDescent="0.2"/>
    <row r="26512" x14ac:dyDescent="0.2"/>
    <row r="26513" x14ac:dyDescent="0.2"/>
    <row r="26514" x14ac:dyDescent="0.2"/>
    <row r="26515" x14ac:dyDescent="0.2"/>
    <row r="26516" x14ac:dyDescent="0.2"/>
    <row r="26517" x14ac:dyDescent="0.2"/>
    <row r="26518" x14ac:dyDescent="0.2"/>
    <row r="26519" x14ac:dyDescent="0.2"/>
    <row r="26520" x14ac:dyDescent="0.2"/>
    <row r="26521" x14ac:dyDescent="0.2"/>
    <row r="26522" x14ac:dyDescent="0.2"/>
    <row r="26523" x14ac:dyDescent="0.2"/>
    <row r="26524" x14ac:dyDescent="0.2"/>
    <row r="26525" x14ac:dyDescent="0.2"/>
    <row r="26526" x14ac:dyDescent="0.2"/>
    <row r="26527" x14ac:dyDescent="0.2"/>
    <row r="26528" x14ac:dyDescent="0.2"/>
    <row r="26529" x14ac:dyDescent="0.2"/>
    <row r="26530" x14ac:dyDescent="0.2"/>
    <row r="26531" x14ac:dyDescent="0.2"/>
    <row r="26532" x14ac:dyDescent="0.2"/>
    <row r="26533" x14ac:dyDescent="0.2"/>
    <row r="26534" x14ac:dyDescent="0.2"/>
    <row r="26535" x14ac:dyDescent="0.2"/>
    <row r="26536" x14ac:dyDescent="0.2"/>
    <row r="26537" x14ac:dyDescent="0.2"/>
    <row r="26538" x14ac:dyDescent="0.2"/>
    <row r="26539" x14ac:dyDescent="0.2"/>
    <row r="26540" x14ac:dyDescent="0.2"/>
    <row r="26541" x14ac:dyDescent="0.2"/>
    <row r="26542" x14ac:dyDescent="0.2"/>
    <row r="26543" x14ac:dyDescent="0.2"/>
    <row r="26544" x14ac:dyDescent="0.2"/>
    <row r="26545" x14ac:dyDescent="0.2"/>
    <row r="26546" x14ac:dyDescent="0.2"/>
    <row r="26547" x14ac:dyDescent="0.2"/>
    <row r="26548" x14ac:dyDescent="0.2"/>
    <row r="26549" x14ac:dyDescent="0.2"/>
    <row r="26550" x14ac:dyDescent="0.2"/>
    <row r="26551" x14ac:dyDescent="0.2"/>
    <row r="26552" x14ac:dyDescent="0.2"/>
    <row r="26553" x14ac:dyDescent="0.2"/>
    <row r="26554" x14ac:dyDescent="0.2"/>
    <row r="26555" x14ac:dyDescent="0.2"/>
    <row r="26556" x14ac:dyDescent="0.2"/>
    <row r="26557" x14ac:dyDescent="0.2"/>
    <row r="26558" x14ac:dyDescent="0.2"/>
    <row r="26559" x14ac:dyDescent="0.2"/>
    <row r="26560" x14ac:dyDescent="0.2"/>
    <row r="26561" x14ac:dyDescent="0.2"/>
    <row r="26562" x14ac:dyDescent="0.2"/>
    <row r="26563" x14ac:dyDescent="0.2"/>
    <row r="26564" x14ac:dyDescent="0.2"/>
    <row r="26565" x14ac:dyDescent="0.2"/>
    <row r="26566" x14ac:dyDescent="0.2"/>
    <row r="26567" x14ac:dyDescent="0.2"/>
    <row r="26568" x14ac:dyDescent="0.2"/>
    <row r="26569" x14ac:dyDescent="0.2"/>
    <row r="26570" x14ac:dyDescent="0.2"/>
    <row r="26571" x14ac:dyDescent="0.2"/>
    <row r="26572" x14ac:dyDescent="0.2"/>
    <row r="26573" x14ac:dyDescent="0.2"/>
    <row r="26574" x14ac:dyDescent="0.2"/>
    <row r="26575" x14ac:dyDescent="0.2"/>
    <row r="26576" x14ac:dyDescent="0.2"/>
    <row r="26577" x14ac:dyDescent="0.2"/>
    <row r="26578" x14ac:dyDescent="0.2"/>
    <row r="26579" x14ac:dyDescent="0.2"/>
    <row r="26580" x14ac:dyDescent="0.2"/>
    <row r="26581" x14ac:dyDescent="0.2"/>
    <row r="26582" x14ac:dyDescent="0.2"/>
    <row r="26583" x14ac:dyDescent="0.2"/>
    <row r="26584" x14ac:dyDescent="0.2"/>
    <row r="26585" x14ac:dyDescent="0.2"/>
    <row r="26586" x14ac:dyDescent="0.2"/>
    <row r="26587" x14ac:dyDescent="0.2"/>
    <row r="26588" x14ac:dyDescent="0.2"/>
    <row r="26589" x14ac:dyDescent="0.2"/>
    <row r="26590" x14ac:dyDescent="0.2"/>
    <row r="26591" x14ac:dyDescent="0.2"/>
    <row r="26592" x14ac:dyDescent="0.2"/>
    <row r="26593" x14ac:dyDescent="0.2"/>
    <row r="26594" x14ac:dyDescent="0.2"/>
    <row r="26595" x14ac:dyDescent="0.2"/>
    <row r="26596" x14ac:dyDescent="0.2"/>
    <row r="26597" x14ac:dyDescent="0.2"/>
    <row r="26598" x14ac:dyDescent="0.2"/>
    <row r="26599" x14ac:dyDescent="0.2"/>
    <row r="26600" x14ac:dyDescent="0.2"/>
    <row r="26601" x14ac:dyDescent="0.2"/>
    <row r="26602" x14ac:dyDescent="0.2"/>
    <row r="26603" x14ac:dyDescent="0.2"/>
    <row r="26604" x14ac:dyDescent="0.2"/>
    <row r="26605" x14ac:dyDescent="0.2"/>
    <row r="26606" x14ac:dyDescent="0.2"/>
    <row r="26607" x14ac:dyDescent="0.2"/>
    <row r="26608" x14ac:dyDescent="0.2"/>
    <row r="26609" x14ac:dyDescent="0.2"/>
    <row r="26610" x14ac:dyDescent="0.2"/>
    <row r="26611" x14ac:dyDescent="0.2"/>
    <row r="26612" x14ac:dyDescent="0.2"/>
    <row r="26613" x14ac:dyDescent="0.2"/>
    <row r="26614" x14ac:dyDescent="0.2"/>
    <row r="26615" x14ac:dyDescent="0.2"/>
    <row r="26616" x14ac:dyDescent="0.2"/>
    <row r="26617" x14ac:dyDescent="0.2"/>
    <row r="26618" x14ac:dyDescent="0.2"/>
    <row r="26619" x14ac:dyDescent="0.2"/>
    <row r="26620" x14ac:dyDescent="0.2"/>
    <row r="26621" x14ac:dyDescent="0.2"/>
    <row r="26622" x14ac:dyDescent="0.2"/>
    <row r="26623" x14ac:dyDescent="0.2"/>
    <row r="26624" x14ac:dyDescent="0.2"/>
    <row r="26625" x14ac:dyDescent="0.2"/>
    <row r="26626" x14ac:dyDescent="0.2"/>
    <row r="26627" x14ac:dyDescent="0.2"/>
    <row r="26628" x14ac:dyDescent="0.2"/>
    <row r="26629" x14ac:dyDescent="0.2"/>
    <row r="26630" x14ac:dyDescent="0.2"/>
    <row r="26631" x14ac:dyDescent="0.2"/>
    <row r="26632" x14ac:dyDescent="0.2"/>
    <row r="26633" x14ac:dyDescent="0.2"/>
    <row r="26634" x14ac:dyDescent="0.2"/>
    <row r="26635" x14ac:dyDescent="0.2"/>
    <row r="26636" x14ac:dyDescent="0.2"/>
    <row r="26637" x14ac:dyDescent="0.2"/>
    <row r="26638" x14ac:dyDescent="0.2"/>
    <row r="26639" x14ac:dyDescent="0.2"/>
    <row r="26640" x14ac:dyDescent="0.2"/>
    <row r="26641" x14ac:dyDescent="0.2"/>
    <row r="26642" x14ac:dyDescent="0.2"/>
    <row r="26643" x14ac:dyDescent="0.2"/>
    <row r="26644" x14ac:dyDescent="0.2"/>
    <row r="26645" x14ac:dyDescent="0.2"/>
    <row r="26646" x14ac:dyDescent="0.2"/>
    <row r="26647" x14ac:dyDescent="0.2"/>
    <row r="26648" x14ac:dyDescent="0.2"/>
    <row r="26649" x14ac:dyDescent="0.2"/>
    <row r="26650" x14ac:dyDescent="0.2"/>
    <row r="26651" x14ac:dyDescent="0.2"/>
    <row r="26652" x14ac:dyDescent="0.2"/>
    <row r="26653" x14ac:dyDescent="0.2"/>
    <row r="26654" x14ac:dyDescent="0.2"/>
    <row r="26655" x14ac:dyDescent="0.2"/>
    <row r="26656" x14ac:dyDescent="0.2"/>
    <row r="26657" x14ac:dyDescent="0.2"/>
    <row r="26658" x14ac:dyDescent="0.2"/>
    <row r="26659" x14ac:dyDescent="0.2"/>
    <row r="26660" x14ac:dyDescent="0.2"/>
    <row r="26661" x14ac:dyDescent="0.2"/>
    <row r="26662" x14ac:dyDescent="0.2"/>
    <row r="26663" x14ac:dyDescent="0.2"/>
    <row r="26664" x14ac:dyDescent="0.2"/>
    <row r="26665" x14ac:dyDescent="0.2"/>
    <row r="26666" x14ac:dyDescent="0.2"/>
    <row r="26667" x14ac:dyDescent="0.2"/>
    <row r="26668" x14ac:dyDescent="0.2"/>
    <row r="26669" x14ac:dyDescent="0.2"/>
    <row r="26670" x14ac:dyDescent="0.2"/>
    <row r="26671" x14ac:dyDescent="0.2"/>
    <row r="26672" x14ac:dyDescent="0.2"/>
    <row r="26673" x14ac:dyDescent="0.2"/>
    <row r="26674" x14ac:dyDescent="0.2"/>
    <row r="26675" x14ac:dyDescent="0.2"/>
    <row r="26676" x14ac:dyDescent="0.2"/>
    <row r="26677" x14ac:dyDescent="0.2"/>
    <row r="26678" x14ac:dyDescent="0.2"/>
    <row r="26679" x14ac:dyDescent="0.2"/>
    <row r="26680" x14ac:dyDescent="0.2"/>
    <row r="26681" x14ac:dyDescent="0.2"/>
    <row r="26682" x14ac:dyDescent="0.2"/>
    <row r="26683" x14ac:dyDescent="0.2"/>
    <row r="26684" x14ac:dyDescent="0.2"/>
    <row r="26685" x14ac:dyDescent="0.2"/>
    <row r="26686" x14ac:dyDescent="0.2"/>
    <row r="26687" x14ac:dyDescent="0.2"/>
    <row r="26688" x14ac:dyDescent="0.2"/>
    <row r="26689" x14ac:dyDescent="0.2"/>
    <row r="26690" x14ac:dyDescent="0.2"/>
    <row r="26691" x14ac:dyDescent="0.2"/>
    <row r="26692" x14ac:dyDescent="0.2"/>
    <row r="26693" x14ac:dyDescent="0.2"/>
    <row r="26694" x14ac:dyDescent="0.2"/>
    <row r="26695" x14ac:dyDescent="0.2"/>
    <row r="26696" x14ac:dyDescent="0.2"/>
    <row r="26697" x14ac:dyDescent="0.2"/>
    <row r="26698" x14ac:dyDescent="0.2"/>
    <row r="26699" x14ac:dyDescent="0.2"/>
    <row r="26700" x14ac:dyDescent="0.2"/>
    <row r="26701" x14ac:dyDescent="0.2"/>
    <row r="26702" x14ac:dyDescent="0.2"/>
    <row r="26703" x14ac:dyDescent="0.2"/>
    <row r="26704" x14ac:dyDescent="0.2"/>
    <row r="26705" x14ac:dyDescent="0.2"/>
    <row r="26706" x14ac:dyDescent="0.2"/>
    <row r="26707" x14ac:dyDescent="0.2"/>
    <row r="26708" x14ac:dyDescent="0.2"/>
    <row r="26709" x14ac:dyDescent="0.2"/>
    <row r="26710" x14ac:dyDescent="0.2"/>
    <row r="26711" x14ac:dyDescent="0.2"/>
    <row r="26712" x14ac:dyDescent="0.2"/>
    <row r="26713" x14ac:dyDescent="0.2"/>
    <row r="26714" x14ac:dyDescent="0.2"/>
    <row r="26715" x14ac:dyDescent="0.2"/>
    <row r="26716" x14ac:dyDescent="0.2"/>
    <row r="26717" x14ac:dyDescent="0.2"/>
    <row r="26718" x14ac:dyDescent="0.2"/>
    <row r="26719" x14ac:dyDescent="0.2"/>
    <row r="26720" x14ac:dyDescent="0.2"/>
    <row r="26721" x14ac:dyDescent="0.2"/>
    <row r="26722" x14ac:dyDescent="0.2"/>
    <row r="26723" x14ac:dyDescent="0.2"/>
    <row r="26724" x14ac:dyDescent="0.2"/>
    <row r="26725" x14ac:dyDescent="0.2"/>
    <row r="26726" x14ac:dyDescent="0.2"/>
    <row r="26727" x14ac:dyDescent="0.2"/>
    <row r="26728" x14ac:dyDescent="0.2"/>
    <row r="26729" x14ac:dyDescent="0.2"/>
    <row r="26730" x14ac:dyDescent="0.2"/>
    <row r="26731" x14ac:dyDescent="0.2"/>
    <row r="26732" x14ac:dyDescent="0.2"/>
    <row r="26733" x14ac:dyDescent="0.2"/>
    <row r="26734" x14ac:dyDescent="0.2"/>
    <row r="26735" x14ac:dyDescent="0.2"/>
    <row r="26736" x14ac:dyDescent="0.2"/>
    <row r="26737" x14ac:dyDescent="0.2"/>
    <row r="26738" x14ac:dyDescent="0.2"/>
    <row r="26739" x14ac:dyDescent="0.2"/>
    <row r="26740" x14ac:dyDescent="0.2"/>
    <row r="26741" x14ac:dyDescent="0.2"/>
    <row r="26742" x14ac:dyDescent="0.2"/>
    <row r="26743" x14ac:dyDescent="0.2"/>
    <row r="26744" x14ac:dyDescent="0.2"/>
    <row r="26745" x14ac:dyDescent="0.2"/>
    <row r="26746" x14ac:dyDescent="0.2"/>
    <row r="26747" x14ac:dyDescent="0.2"/>
    <row r="26748" x14ac:dyDescent="0.2"/>
    <row r="26749" x14ac:dyDescent="0.2"/>
    <row r="26750" x14ac:dyDescent="0.2"/>
    <row r="26751" x14ac:dyDescent="0.2"/>
    <row r="26752" x14ac:dyDescent="0.2"/>
    <row r="26753" x14ac:dyDescent="0.2"/>
    <row r="26754" x14ac:dyDescent="0.2"/>
    <row r="26755" x14ac:dyDescent="0.2"/>
    <row r="26756" x14ac:dyDescent="0.2"/>
    <row r="26757" x14ac:dyDescent="0.2"/>
    <row r="26758" x14ac:dyDescent="0.2"/>
    <row r="26759" x14ac:dyDescent="0.2"/>
    <row r="26760" x14ac:dyDescent="0.2"/>
    <row r="26761" x14ac:dyDescent="0.2"/>
    <row r="26762" x14ac:dyDescent="0.2"/>
    <row r="26763" x14ac:dyDescent="0.2"/>
    <row r="26764" x14ac:dyDescent="0.2"/>
    <row r="26765" x14ac:dyDescent="0.2"/>
    <row r="26766" x14ac:dyDescent="0.2"/>
    <row r="26767" x14ac:dyDescent="0.2"/>
    <row r="26768" x14ac:dyDescent="0.2"/>
    <row r="26769" x14ac:dyDescent="0.2"/>
    <row r="26770" x14ac:dyDescent="0.2"/>
    <row r="26771" x14ac:dyDescent="0.2"/>
    <row r="26772" x14ac:dyDescent="0.2"/>
    <row r="26773" x14ac:dyDescent="0.2"/>
    <row r="26774" x14ac:dyDescent="0.2"/>
    <row r="26775" x14ac:dyDescent="0.2"/>
    <row r="26776" x14ac:dyDescent="0.2"/>
    <row r="26777" x14ac:dyDescent="0.2"/>
    <row r="26778" x14ac:dyDescent="0.2"/>
    <row r="26779" x14ac:dyDescent="0.2"/>
    <row r="26780" x14ac:dyDescent="0.2"/>
    <row r="26781" x14ac:dyDescent="0.2"/>
    <row r="26782" x14ac:dyDescent="0.2"/>
    <row r="26783" x14ac:dyDescent="0.2"/>
    <row r="26784" x14ac:dyDescent="0.2"/>
    <row r="26785" x14ac:dyDescent="0.2"/>
    <row r="26786" x14ac:dyDescent="0.2"/>
    <row r="26787" x14ac:dyDescent="0.2"/>
    <row r="26788" x14ac:dyDescent="0.2"/>
    <row r="26789" x14ac:dyDescent="0.2"/>
    <row r="26790" x14ac:dyDescent="0.2"/>
    <row r="26791" x14ac:dyDescent="0.2"/>
    <row r="26792" x14ac:dyDescent="0.2"/>
    <row r="26793" x14ac:dyDescent="0.2"/>
    <row r="26794" x14ac:dyDescent="0.2"/>
    <row r="26795" x14ac:dyDescent="0.2"/>
    <row r="26796" x14ac:dyDescent="0.2"/>
    <row r="26797" x14ac:dyDescent="0.2"/>
    <row r="26798" x14ac:dyDescent="0.2"/>
    <row r="26799" x14ac:dyDescent="0.2"/>
    <row r="26800" x14ac:dyDescent="0.2"/>
    <row r="26801" x14ac:dyDescent="0.2"/>
    <row r="26802" x14ac:dyDescent="0.2"/>
    <row r="26803" x14ac:dyDescent="0.2"/>
    <row r="26804" x14ac:dyDescent="0.2"/>
    <row r="26805" x14ac:dyDescent="0.2"/>
    <row r="26806" x14ac:dyDescent="0.2"/>
    <row r="26807" x14ac:dyDescent="0.2"/>
    <row r="26808" x14ac:dyDescent="0.2"/>
    <row r="26809" x14ac:dyDescent="0.2"/>
    <row r="26810" x14ac:dyDescent="0.2"/>
    <row r="26811" x14ac:dyDescent="0.2"/>
    <row r="26812" x14ac:dyDescent="0.2"/>
    <row r="26813" x14ac:dyDescent="0.2"/>
    <row r="26814" x14ac:dyDescent="0.2"/>
    <row r="26815" x14ac:dyDescent="0.2"/>
    <row r="26816" x14ac:dyDescent="0.2"/>
    <row r="26817" x14ac:dyDescent="0.2"/>
    <row r="26818" x14ac:dyDescent="0.2"/>
    <row r="26819" x14ac:dyDescent="0.2"/>
    <row r="26820" x14ac:dyDescent="0.2"/>
    <row r="26821" x14ac:dyDescent="0.2"/>
    <row r="26822" x14ac:dyDescent="0.2"/>
    <row r="26823" x14ac:dyDescent="0.2"/>
    <row r="26824" x14ac:dyDescent="0.2"/>
    <row r="26825" x14ac:dyDescent="0.2"/>
    <row r="26826" x14ac:dyDescent="0.2"/>
    <row r="26827" x14ac:dyDescent="0.2"/>
    <row r="26828" x14ac:dyDescent="0.2"/>
    <row r="26829" x14ac:dyDescent="0.2"/>
    <row r="26830" x14ac:dyDescent="0.2"/>
    <row r="26831" x14ac:dyDescent="0.2"/>
    <row r="26832" x14ac:dyDescent="0.2"/>
    <row r="26833" x14ac:dyDescent="0.2"/>
    <row r="26834" x14ac:dyDescent="0.2"/>
    <row r="26835" x14ac:dyDescent="0.2"/>
    <row r="26836" x14ac:dyDescent="0.2"/>
    <row r="26837" x14ac:dyDescent="0.2"/>
    <row r="26838" x14ac:dyDescent="0.2"/>
    <row r="26839" x14ac:dyDescent="0.2"/>
    <row r="26840" x14ac:dyDescent="0.2"/>
    <row r="26841" x14ac:dyDescent="0.2"/>
    <row r="26842" x14ac:dyDescent="0.2"/>
    <row r="26843" x14ac:dyDescent="0.2"/>
    <row r="26844" x14ac:dyDescent="0.2"/>
    <row r="26845" x14ac:dyDescent="0.2"/>
    <row r="26846" x14ac:dyDescent="0.2"/>
    <row r="26847" x14ac:dyDescent="0.2"/>
    <row r="26848" x14ac:dyDescent="0.2"/>
    <row r="26849" x14ac:dyDescent="0.2"/>
    <row r="26850" x14ac:dyDescent="0.2"/>
    <row r="26851" x14ac:dyDescent="0.2"/>
    <row r="26852" x14ac:dyDescent="0.2"/>
    <row r="26853" x14ac:dyDescent="0.2"/>
    <row r="26854" x14ac:dyDescent="0.2"/>
    <row r="26855" x14ac:dyDescent="0.2"/>
    <row r="26856" x14ac:dyDescent="0.2"/>
    <row r="26857" x14ac:dyDescent="0.2"/>
    <row r="26858" x14ac:dyDescent="0.2"/>
    <row r="26859" x14ac:dyDescent="0.2"/>
    <row r="26860" x14ac:dyDescent="0.2"/>
    <row r="26861" x14ac:dyDescent="0.2"/>
    <row r="26862" x14ac:dyDescent="0.2"/>
    <row r="26863" x14ac:dyDescent="0.2"/>
    <row r="26864" x14ac:dyDescent="0.2"/>
    <row r="26865" x14ac:dyDescent="0.2"/>
    <row r="26866" x14ac:dyDescent="0.2"/>
    <row r="26867" x14ac:dyDescent="0.2"/>
    <row r="26868" x14ac:dyDescent="0.2"/>
    <row r="26869" x14ac:dyDescent="0.2"/>
    <row r="26870" x14ac:dyDescent="0.2"/>
    <row r="26871" x14ac:dyDescent="0.2"/>
    <row r="26872" x14ac:dyDescent="0.2"/>
    <row r="26873" x14ac:dyDescent="0.2"/>
    <row r="26874" x14ac:dyDescent="0.2"/>
    <row r="26875" x14ac:dyDescent="0.2"/>
    <row r="26876" x14ac:dyDescent="0.2"/>
    <row r="26877" x14ac:dyDescent="0.2"/>
    <row r="26878" x14ac:dyDescent="0.2"/>
    <row r="26879" x14ac:dyDescent="0.2"/>
    <row r="26880" x14ac:dyDescent="0.2"/>
    <row r="26881" x14ac:dyDescent="0.2"/>
    <row r="26882" x14ac:dyDescent="0.2"/>
    <row r="26883" x14ac:dyDescent="0.2"/>
    <row r="26884" x14ac:dyDescent="0.2"/>
    <row r="26885" x14ac:dyDescent="0.2"/>
    <row r="26886" x14ac:dyDescent="0.2"/>
    <row r="26887" x14ac:dyDescent="0.2"/>
    <row r="26888" x14ac:dyDescent="0.2"/>
    <row r="26889" x14ac:dyDescent="0.2"/>
    <row r="26890" x14ac:dyDescent="0.2"/>
    <row r="26891" x14ac:dyDescent="0.2"/>
    <row r="26892" x14ac:dyDescent="0.2"/>
    <row r="26893" x14ac:dyDescent="0.2"/>
    <row r="26894" x14ac:dyDescent="0.2"/>
    <row r="26895" x14ac:dyDescent="0.2"/>
    <row r="26896" x14ac:dyDescent="0.2"/>
    <row r="26897" x14ac:dyDescent="0.2"/>
    <row r="26898" x14ac:dyDescent="0.2"/>
    <row r="26899" x14ac:dyDescent="0.2"/>
    <row r="26900" x14ac:dyDescent="0.2"/>
    <row r="26901" x14ac:dyDescent="0.2"/>
    <row r="26902" x14ac:dyDescent="0.2"/>
    <row r="26903" x14ac:dyDescent="0.2"/>
    <row r="26904" x14ac:dyDescent="0.2"/>
    <row r="26905" x14ac:dyDescent="0.2"/>
    <row r="26906" x14ac:dyDescent="0.2"/>
    <row r="26907" x14ac:dyDescent="0.2"/>
    <row r="26908" x14ac:dyDescent="0.2"/>
    <row r="26909" x14ac:dyDescent="0.2"/>
    <row r="26910" x14ac:dyDescent="0.2"/>
    <row r="26911" x14ac:dyDescent="0.2"/>
    <row r="26912" x14ac:dyDescent="0.2"/>
    <row r="26913" x14ac:dyDescent="0.2"/>
    <row r="26914" x14ac:dyDescent="0.2"/>
    <row r="26915" x14ac:dyDescent="0.2"/>
    <row r="26916" x14ac:dyDescent="0.2"/>
    <row r="26917" x14ac:dyDescent="0.2"/>
    <row r="26918" x14ac:dyDescent="0.2"/>
    <row r="26919" x14ac:dyDescent="0.2"/>
    <row r="26920" x14ac:dyDescent="0.2"/>
    <row r="26921" x14ac:dyDescent="0.2"/>
    <row r="26922" x14ac:dyDescent="0.2"/>
    <row r="26923" x14ac:dyDescent="0.2"/>
    <row r="26924" x14ac:dyDescent="0.2"/>
    <row r="26925" x14ac:dyDescent="0.2"/>
    <row r="26926" x14ac:dyDescent="0.2"/>
    <row r="26927" x14ac:dyDescent="0.2"/>
    <row r="26928" x14ac:dyDescent="0.2"/>
    <row r="26929" x14ac:dyDescent="0.2"/>
    <row r="26930" x14ac:dyDescent="0.2"/>
    <row r="26931" x14ac:dyDescent="0.2"/>
    <row r="26932" x14ac:dyDescent="0.2"/>
    <row r="26933" x14ac:dyDescent="0.2"/>
    <row r="26934" x14ac:dyDescent="0.2"/>
    <row r="26935" x14ac:dyDescent="0.2"/>
    <row r="26936" x14ac:dyDescent="0.2"/>
    <row r="26937" x14ac:dyDescent="0.2"/>
    <row r="26938" x14ac:dyDescent="0.2"/>
    <row r="26939" x14ac:dyDescent="0.2"/>
    <row r="26940" x14ac:dyDescent="0.2"/>
    <row r="26941" x14ac:dyDescent="0.2"/>
    <row r="26942" x14ac:dyDescent="0.2"/>
    <row r="26943" x14ac:dyDescent="0.2"/>
    <row r="26944" x14ac:dyDescent="0.2"/>
    <row r="26945" x14ac:dyDescent="0.2"/>
    <row r="26946" x14ac:dyDescent="0.2"/>
    <row r="26947" x14ac:dyDescent="0.2"/>
    <row r="26948" x14ac:dyDescent="0.2"/>
    <row r="26949" x14ac:dyDescent="0.2"/>
    <row r="26950" x14ac:dyDescent="0.2"/>
    <row r="26951" x14ac:dyDescent="0.2"/>
    <row r="26952" x14ac:dyDescent="0.2"/>
    <row r="26953" x14ac:dyDescent="0.2"/>
    <row r="26954" x14ac:dyDescent="0.2"/>
    <row r="26955" x14ac:dyDescent="0.2"/>
    <row r="26956" x14ac:dyDescent="0.2"/>
    <row r="26957" x14ac:dyDescent="0.2"/>
    <row r="26958" x14ac:dyDescent="0.2"/>
    <row r="26959" x14ac:dyDescent="0.2"/>
    <row r="26960" x14ac:dyDescent="0.2"/>
    <row r="26961" x14ac:dyDescent="0.2"/>
    <row r="26962" x14ac:dyDescent="0.2"/>
    <row r="26963" x14ac:dyDescent="0.2"/>
    <row r="26964" x14ac:dyDescent="0.2"/>
    <row r="26965" x14ac:dyDescent="0.2"/>
    <row r="26966" x14ac:dyDescent="0.2"/>
    <row r="26967" x14ac:dyDescent="0.2"/>
    <row r="26968" x14ac:dyDescent="0.2"/>
    <row r="26969" x14ac:dyDescent="0.2"/>
    <row r="26970" x14ac:dyDescent="0.2"/>
    <row r="26971" x14ac:dyDescent="0.2"/>
    <row r="26972" x14ac:dyDescent="0.2"/>
    <row r="26973" x14ac:dyDescent="0.2"/>
    <row r="26974" x14ac:dyDescent="0.2"/>
    <row r="26975" x14ac:dyDescent="0.2"/>
    <row r="26976" x14ac:dyDescent="0.2"/>
    <row r="26977" x14ac:dyDescent="0.2"/>
    <row r="26978" x14ac:dyDescent="0.2"/>
    <row r="26979" x14ac:dyDescent="0.2"/>
    <row r="26980" x14ac:dyDescent="0.2"/>
    <row r="26981" x14ac:dyDescent="0.2"/>
    <row r="26982" x14ac:dyDescent="0.2"/>
    <row r="26983" x14ac:dyDescent="0.2"/>
    <row r="26984" x14ac:dyDescent="0.2"/>
    <row r="26985" x14ac:dyDescent="0.2"/>
    <row r="26986" x14ac:dyDescent="0.2"/>
    <row r="26987" x14ac:dyDescent="0.2"/>
    <row r="26988" x14ac:dyDescent="0.2"/>
    <row r="26989" x14ac:dyDescent="0.2"/>
    <row r="26990" x14ac:dyDescent="0.2"/>
    <row r="26991" x14ac:dyDescent="0.2"/>
    <row r="26992" x14ac:dyDescent="0.2"/>
    <row r="26993" x14ac:dyDescent="0.2"/>
    <row r="26994" x14ac:dyDescent="0.2"/>
    <row r="26995" x14ac:dyDescent="0.2"/>
    <row r="26996" x14ac:dyDescent="0.2"/>
    <row r="26997" x14ac:dyDescent="0.2"/>
    <row r="26998" x14ac:dyDescent="0.2"/>
    <row r="26999" x14ac:dyDescent="0.2"/>
    <row r="27000" x14ac:dyDescent="0.2"/>
    <row r="27001" x14ac:dyDescent="0.2"/>
    <row r="27002" x14ac:dyDescent="0.2"/>
    <row r="27003" x14ac:dyDescent="0.2"/>
    <row r="27004" x14ac:dyDescent="0.2"/>
    <row r="27005" x14ac:dyDescent="0.2"/>
    <row r="27006" x14ac:dyDescent="0.2"/>
    <row r="27007" x14ac:dyDescent="0.2"/>
    <row r="27008" x14ac:dyDescent="0.2"/>
    <row r="27009" x14ac:dyDescent="0.2"/>
    <row r="27010" x14ac:dyDescent="0.2"/>
    <row r="27011" x14ac:dyDescent="0.2"/>
    <row r="27012" x14ac:dyDescent="0.2"/>
    <row r="27013" x14ac:dyDescent="0.2"/>
    <row r="27014" x14ac:dyDescent="0.2"/>
    <row r="27015" x14ac:dyDescent="0.2"/>
    <row r="27016" x14ac:dyDescent="0.2"/>
    <row r="27017" x14ac:dyDescent="0.2"/>
    <row r="27018" x14ac:dyDescent="0.2"/>
    <row r="27019" x14ac:dyDescent="0.2"/>
    <row r="27020" x14ac:dyDescent="0.2"/>
    <row r="27021" x14ac:dyDescent="0.2"/>
    <row r="27022" x14ac:dyDescent="0.2"/>
    <row r="27023" x14ac:dyDescent="0.2"/>
    <row r="27024" x14ac:dyDescent="0.2"/>
    <row r="27025" x14ac:dyDescent="0.2"/>
    <row r="27026" x14ac:dyDescent="0.2"/>
    <row r="27027" x14ac:dyDescent="0.2"/>
    <row r="27028" x14ac:dyDescent="0.2"/>
    <row r="27029" x14ac:dyDescent="0.2"/>
    <row r="27030" x14ac:dyDescent="0.2"/>
    <row r="27031" x14ac:dyDescent="0.2"/>
    <row r="27032" x14ac:dyDescent="0.2"/>
    <row r="27033" x14ac:dyDescent="0.2"/>
    <row r="27034" x14ac:dyDescent="0.2"/>
    <row r="27035" x14ac:dyDescent="0.2"/>
    <row r="27036" x14ac:dyDescent="0.2"/>
    <row r="27037" x14ac:dyDescent="0.2"/>
    <row r="27038" x14ac:dyDescent="0.2"/>
    <row r="27039" x14ac:dyDescent="0.2"/>
    <row r="27040" x14ac:dyDescent="0.2"/>
    <row r="27041" x14ac:dyDescent="0.2"/>
    <row r="27042" x14ac:dyDescent="0.2"/>
    <row r="27043" x14ac:dyDescent="0.2"/>
    <row r="27044" x14ac:dyDescent="0.2"/>
    <row r="27045" x14ac:dyDescent="0.2"/>
    <row r="27046" x14ac:dyDescent="0.2"/>
    <row r="27047" x14ac:dyDescent="0.2"/>
    <row r="27048" x14ac:dyDescent="0.2"/>
    <row r="27049" x14ac:dyDescent="0.2"/>
    <row r="27050" x14ac:dyDescent="0.2"/>
    <row r="27051" x14ac:dyDescent="0.2"/>
    <row r="27052" x14ac:dyDescent="0.2"/>
    <row r="27053" x14ac:dyDescent="0.2"/>
    <row r="27054" x14ac:dyDescent="0.2"/>
    <row r="27055" x14ac:dyDescent="0.2"/>
    <row r="27056" x14ac:dyDescent="0.2"/>
    <row r="27057" x14ac:dyDescent="0.2"/>
    <row r="27058" x14ac:dyDescent="0.2"/>
    <row r="27059" x14ac:dyDescent="0.2"/>
    <row r="27060" x14ac:dyDescent="0.2"/>
    <row r="27061" x14ac:dyDescent="0.2"/>
    <row r="27062" x14ac:dyDescent="0.2"/>
    <row r="27063" x14ac:dyDescent="0.2"/>
    <row r="27064" x14ac:dyDescent="0.2"/>
    <row r="27065" x14ac:dyDescent="0.2"/>
    <row r="27066" x14ac:dyDescent="0.2"/>
    <row r="27067" x14ac:dyDescent="0.2"/>
    <row r="27068" x14ac:dyDescent="0.2"/>
    <row r="27069" x14ac:dyDescent="0.2"/>
    <row r="27070" x14ac:dyDescent="0.2"/>
    <row r="27071" x14ac:dyDescent="0.2"/>
    <row r="27072" x14ac:dyDescent="0.2"/>
    <row r="27073" x14ac:dyDescent="0.2"/>
    <row r="27074" x14ac:dyDescent="0.2"/>
    <row r="27075" x14ac:dyDescent="0.2"/>
    <row r="27076" x14ac:dyDescent="0.2"/>
    <row r="27077" x14ac:dyDescent="0.2"/>
    <row r="27078" x14ac:dyDescent="0.2"/>
    <row r="27079" x14ac:dyDescent="0.2"/>
    <row r="27080" x14ac:dyDescent="0.2"/>
    <row r="27081" x14ac:dyDescent="0.2"/>
    <row r="27082" x14ac:dyDescent="0.2"/>
    <row r="27083" x14ac:dyDescent="0.2"/>
    <row r="27084" x14ac:dyDescent="0.2"/>
    <row r="27085" x14ac:dyDescent="0.2"/>
    <row r="27086" x14ac:dyDescent="0.2"/>
    <row r="27087" x14ac:dyDescent="0.2"/>
    <row r="27088" x14ac:dyDescent="0.2"/>
    <row r="27089" x14ac:dyDescent="0.2"/>
    <row r="27090" x14ac:dyDescent="0.2"/>
    <row r="27091" x14ac:dyDescent="0.2"/>
    <row r="27092" x14ac:dyDescent="0.2"/>
    <row r="27093" x14ac:dyDescent="0.2"/>
    <row r="27094" x14ac:dyDescent="0.2"/>
    <row r="27095" x14ac:dyDescent="0.2"/>
    <row r="27096" x14ac:dyDescent="0.2"/>
    <row r="27097" x14ac:dyDescent="0.2"/>
    <row r="27098" x14ac:dyDescent="0.2"/>
    <row r="27099" x14ac:dyDescent="0.2"/>
    <row r="27100" x14ac:dyDescent="0.2"/>
    <row r="27101" x14ac:dyDescent="0.2"/>
    <row r="27102" x14ac:dyDescent="0.2"/>
    <row r="27103" x14ac:dyDescent="0.2"/>
    <row r="27104" x14ac:dyDescent="0.2"/>
    <row r="27105" x14ac:dyDescent="0.2"/>
    <row r="27106" x14ac:dyDescent="0.2"/>
    <row r="27107" x14ac:dyDescent="0.2"/>
    <row r="27108" x14ac:dyDescent="0.2"/>
    <row r="27109" x14ac:dyDescent="0.2"/>
    <row r="27110" x14ac:dyDescent="0.2"/>
    <row r="27111" x14ac:dyDescent="0.2"/>
    <row r="27112" x14ac:dyDescent="0.2"/>
    <row r="27113" x14ac:dyDescent="0.2"/>
    <row r="27114" x14ac:dyDescent="0.2"/>
    <row r="27115" x14ac:dyDescent="0.2"/>
    <row r="27116" x14ac:dyDescent="0.2"/>
    <row r="27117" x14ac:dyDescent="0.2"/>
    <row r="27118" x14ac:dyDescent="0.2"/>
    <row r="27119" x14ac:dyDescent="0.2"/>
    <row r="27120" x14ac:dyDescent="0.2"/>
    <row r="27121" x14ac:dyDescent="0.2"/>
    <row r="27122" x14ac:dyDescent="0.2"/>
    <row r="27123" x14ac:dyDescent="0.2"/>
    <row r="27124" x14ac:dyDescent="0.2"/>
    <row r="27125" x14ac:dyDescent="0.2"/>
    <row r="27126" x14ac:dyDescent="0.2"/>
    <row r="27127" x14ac:dyDescent="0.2"/>
    <row r="27128" x14ac:dyDescent="0.2"/>
    <row r="27129" x14ac:dyDescent="0.2"/>
    <row r="27130" x14ac:dyDescent="0.2"/>
    <row r="27131" x14ac:dyDescent="0.2"/>
    <row r="27132" x14ac:dyDescent="0.2"/>
    <row r="27133" x14ac:dyDescent="0.2"/>
    <row r="27134" x14ac:dyDescent="0.2"/>
    <row r="27135" x14ac:dyDescent="0.2"/>
    <row r="27136" x14ac:dyDescent="0.2"/>
    <row r="27137" x14ac:dyDescent="0.2"/>
    <row r="27138" x14ac:dyDescent="0.2"/>
    <row r="27139" x14ac:dyDescent="0.2"/>
    <row r="27140" x14ac:dyDescent="0.2"/>
    <row r="27141" x14ac:dyDescent="0.2"/>
    <row r="27142" x14ac:dyDescent="0.2"/>
    <row r="27143" x14ac:dyDescent="0.2"/>
    <row r="27144" x14ac:dyDescent="0.2"/>
    <row r="27145" x14ac:dyDescent="0.2"/>
    <row r="27146" x14ac:dyDescent="0.2"/>
    <row r="27147" x14ac:dyDescent="0.2"/>
    <row r="27148" x14ac:dyDescent="0.2"/>
    <row r="27149" x14ac:dyDescent="0.2"/>
    <row r="27150" x14ac:dyDescent="0.2"/>
    <row r="27151" x14ac:dyDescent="0.2"/>
    <row r="27152" x14ac:dyDescent="0.2"/>
    <row r="27153" x14ac:dyDescent="0.2"/>
    <row r="27154" x14ac:dyDescent="0.2"/>
    <row r="27155" x14ac:dyDescent="0.2"/>
    <row r="27156" x14ac:dyDescent="0.2"/>
    <row r="27157" x14ac:dyDescent="0.2"/>
    <row r="27158" x14ac:dyDescent="0.2"/>
    <row r="27159" x14ac:dyDescent="0.2"/>
    <row r="27160" x14ac:dyDescent="0.2"/>
    <row r="27161" x14ac:dyDescent="0.2"/>
    <row r="27162" x14ac:dyDescent="0.2"/>
    <row r="27163" x14ac:dyDescent="0.2"/>
    <row r="27164" x14ac:dyDescent="0.2"/>
    <row r="27165" x14ac:dyDescent="0.2"/>
    <row r="27166" x14ac:dyDescent="0.2"/>
    <row r="27167" x14ac:dyDescent="0.2"/>
    <row r="27168" x14ac:dyDescent="0.2"/>
    <row r="27169" x14ac:dyDescent="0.2"/>
    <row r="27170" x14ac:dyDescent="0.2"/>
    <row r="27171" x14ac:dyDescent="0.2"/>
    <row r="27172" x14ac:dyDescent="0.2"/>
    <row r="27173" x14ac:dyDescent="0.2"/>
    <row r="27174" x14ac:dyDescent="0.2"/>
    <row r="27175" x14ac:dyDescent="0.2"/>
    <row r="27176" x14ac:dyDescent="0.2"/>
    <row r="27177" x14ac:dyDescent="0.2"/>
    <row r="27178" x14ac:dyDescent="0.2"/>
    <row r="27179" x14ac:dyDescent="0.2"/>
    <row r="27180" x14ac:dyDescent="0.2"/>
    <row r="27181" x14ac:dyDescent="0.2"/>
    <row r="27182" x14ac:dyDescent="0.2"/>
    <row r="27183" x14ac:dyDescent="0.2"/>
    <row r="27184" x14ac:dyDescent="0.2"/>
    <row r="27185" x14ac:dyDescent="0.2"/>
    <row r="27186" x14ac:dyDescent="0.2"/>
    <row r="27187" x14ac:dyDescent="0.2"/>
    <row r="27188" x14ac:dyDescent="0.2"/>
    <row r="27189" x14ac:dyDescent="0.2"/>
    <row r="27190" x14ac:dyDescent="0.2"/>
    <row r="27191" x14ac:dyDescent="0.2"/>
    <row r="27192" x14ac:dyDescent="0.2"/>
    <row r="27193" x14ac:dyDescent="0.2"/>
    <row r="27194" x14ac:dyDescent="0.2"/>
    <row r="27195" x14ac:dyDescent="0.2"/>
    <row r="27196" x14ac:dyDescent="0.2"/>
    <row r="27197" x14ac:dyDescent="0.2"/>
    <row r="27198" x14ac:dyDescent="0.2"/>
    <row r="27199" x14ac:dyDescent="0.2"/>
    <row r="27200" x14ac:dyDescent="0.2"/>
    <row r="27201" x14ac:dyDescent="0.2"/>
    <row r="27202" x14ac:dyDescent="0.2"/>
    <row r="27203" x14ac:dyDescent="0.2"/>
    <row r="27204" x14ac:dyDescent="0.2"/>
    <row r="27205" x14ac:dyDescent="0.2"/>
    <row r="27206" x14ac:dyDescent="0.2"/>
    <row r="27207" x14ac:dyDescent="0.2"/>
    <row r="27208" x14ac:dyDescent="0.2"/>
    <row r="27209" x14ac:dyDescent="0.2"/>
    <row r="27210" x14ac:dyDescent="0.2"/>
    <row r="27211" x14ac:dyDescent="0.2"/>
    <row r="27212" x14ac:dyDescent="0.2"/>
    <row r="27213" x14ac:dyDescent="0.2"/>
    <row r="27214" x14ac:dyDescent="0.2"/>
    <row r="27215" x14ac:dyDescent="0.2"/>
    <row r="27216" x14ac:dyDescent="0.2"/>
    <row r="27217" x14ac:dyDescent="0.2"/>
    <row r="27218" x14ac:dyDescent="0.2"/>
    <row r="27219" x14ac:dyDescent="0.2"/>
    <row r="27220" x14ac:dyDescent="0.2"/>
    <row r="27221" x14ac:dyDescent="0.2"/>
    <row r="27222" x14ac:dyDescent="0.2"/>
    <row r="27223" x14ac:dyDescent="0.2"/>
    <row r="27224" x14ac:dyDescent="0.2"/>
    <row r="27225" x14ac:dyDescent="0.2"/>
    <row r="27226" x14ac:dyDescent="0.2"/>
    <row r="27227" x14ac:dyDescent="0.2"/>
    <row r="27228" x14ac:dyDescent="0.2"/>
    <row r="27229" x14ac:dyDescent="0.2"/>
    <row r="27230" x14ac:dyDescent="0.2"/>
    <row r="27231" x14ac:dyDescent="0.2"/>
    <row r="27232" x14ac:dyDescent="0.2"/>
    <row r="27233" x14ac:dyDescent="0.2"/>
    <row r="27234" x14ac:dyDescent="0.2"/>
    <row r="27235" x14ac:dyDescent="0.2"/>
    <row r="27236" x14ac:dyDescent="0.2"/>
    <row r="27237" x14ac:dyDescent="0.2"/>
    <row r="27238" x14ac:dyDescent="0.2"/>
    <row r="27239" x14ac:dyDescent="0.2"/>
    <row r="27240" x14ac:dyDescent="0.2"/>
    <row r="27241" x14ac:dyDescent="0.2"/>
    <row r="27242" x14ac:dyDescent="0.2"/>
    <row r="27243" x14ac:dyDescent="0.2"/>
    <row r="27244" x14ac:dyDescent="0.2"/>
    <row r="27245" x14ac:dyDescent="0.2"/>
    <row r="27246" x14ac:dyDescent="0.2"/>
    <row r="27247" x14ac:dyDescent="0.2"/>
    <row r="27248" x14ac:dyDescent="0.2"/>
    <row r="27249" x14ac:dyDescent="0.2"/>
    <row r="27250" x14ac:dyDescent="0.2"/>
    <row r="27251" x14ac:dyDescent="0.2"/>
    <row r="27252" x14ac:dyDescent="0.2"/>
    <row r="27253" x14ac:dyDescent="0.2"/>
    <row r="27254" x14ac:dyDescent="0.2"/>
    <row r="27255" x14ac:dyDescent="0.2"/>
    <row r="27256" x14ac:dyDescent="0.2"/>
    <row r="27257" x14ac:dyDescent="0.2"/>
    <row r="27258" x14ac:dyDescent="0.2"/>
    <row r="27259" x14ac:dyDescent="0.2"/>
    <row r="27260" x14ac:dyDescent="0.2"/>
    <row r="27261" x14ac:dyDescent="0.2"/>
    <row r="27262" x14ac:dyDescent="0.2"/>
    <row r="27263" x14ac:dyDescent="0.2"/>
    <row r="27264" x14ac:dyDescent="0.2"/>
    <row r="27265" x14ac:dyDescent="0.2"/>
    <row r="27266" x14ac:dyDescent="0.2"/>
    <row r="27267" x14ac:dyDescent="0.2"/>
    <row r="27268" x14ac:dyDescent="0.2"/>
    <row r="27269" x14ac:dyDescent="0.2"/>
    <row r="27270" x14ac:dyDescent="0.2"/>
    <row r="27271" x14ac:dyDescent="0.2"/>
    <row r="27272" x14ac:dyDescent="0.2"/>
    <row r="27273" x14ac:dyDescent="0.2"/>
    <row r="27274" x14ac:dyDescent="0.2"/>
    <row r="27275" x14ac:dyDescent="0.2"/>
    <row r="27276" x14ac:dyDescent="0.2"/>
    <row r="27277" x14ac:dyDescent="0.2"/>
    <row r="27278" x14ac:dyDescent="0.2"/>
    <row r="27279" x14ac:dyDescent="0.2"/>
    <row r="27280" x14ac:dyDescent="0.2"/>
    <row r="27281" x14ac:dyDescent="0.2"/>
    <row r="27282" x14ac:dyDescent="0.2"/>
    <row r="27283" x14ac:dyDescent="0.2"/>
    <row r="27284" x14ac:dyDescent="0.2"/>
    <row r="27285" x14ac:dyDescent="0.2"/>
    <row r="27286" x14ac:dyDescent="0.2"/>
    <row r="27287" x14ac:dyDescent="0.2"/>
    <row r="27288" x14ac:dyDescent="0.2"/>
    <row r="27289" x14ac:dyDescent="0.2"/>
    <row r="27290" x14ac:dyDescent="0.2"/>
    <row r="27291" x14ac:dyDescent="0.2"/>
    <row r="27292" x14ac:dyDescent="0.2"/>
    <row r="27293" x14ac:dyDescent="0.2"/>
    <row r="27294" x14ac:dyDescent="0.2"/>
    <row r="27295" x14ac:dyDescent="0.2"/>
    <row r="27296" x14ac:dyDescent="0.2"/>
    <row r="27297" x14ac:dyDescent="0.2"/>
    <row r="27298" x14ac:dyDescent="0.2"/>
    <row r="27299" x14ac:dyDescent="0.2"/>
    <row r="27300" x14ac:dyDescent="0.2"/>
    <row r="27301" x14ac:dyDescent="0.2"/>
    <row r="27302" x14ac:dyDescent="0.2"/>
    <row r="27303" x14ac:dyDescent="0.2"/>
    <row r="27304" x14ac:dyDescent="0.2"/>
    <row r="27305" x14ac:dyDescent="0.2"/>
    <row r="27306" x14ac:dyDescent="0.2"/>
    <row r="27307" x14ac:dyDescent="0.2"/>
    <row r="27308" x14ac:dyDescent="0.2"/>
    <row r="27309" x14ac:dyDescent="0.2"/>
    <row r="27310" x14ac:dyDescent="0.2"/>
    <row r="27311" x14ac:dyDescent="0.2"/>
    <row r="27312" x14ac:dyDescent="0.2"/>
    <row r="27313" x14ac:dyDescent="0.2"/>
    <row r="27314" x14ac:dyDescent="0.2"/>
    <row r="27315" x14ac:dyDescent="0.2"/>
    <row r="27316" x14ac:dyDescent="0.2"/>
    <row r="27317" x14ac:dyDescent="0.2"/>
    <row r="27318" x14ac:dyDescent="0.2"/>
    <row r="27319" x14ac:dyDescent="0.2"/>
    <row r="27320" x14ac:dyDescent="0.2"/>
    <row r="27321" x14ac:dyDescent="0.2"/>
    <row r="27322" x14ac:dyDescent="0.2"/>
    <row r="27323" x14ac:dyDescent="0.2"/>
    <row r="27324" x14ac:dyDescent="0.2"/>
    <row r="27325" x14ac:dyDescent="0.2"/>
    <row r="27326" x14ac:dyDescent="0.2"/>
    <row r="27327" x14ac:dyDescent="0.2"/>
    <row r="27328" x14ac:dyDescent="0.2"/>
    <row r="27329" x14ac:dyDescent="0.2"/>
    <row r="27330" x14ac:dyDescent="0.2"/>
    <row r="27331" x14ac:dyDescent="0.2"/>
    <row r="27332" x14ac:dyDescent="0.2"/>
    <row r="27333" x14ac:dyDescent="0.2"/>
    <row r="27334" x14ac:dyDescent="0.2"/>
    <row r="27335" x14ac:dyDescent="0.2"/>
    <row r="27336" x14ac:dyDescent="0.2"/>
    <row r="27337" x14ac:dyDescent="0.2"/>
    <row r="27338" x14ac:dyDescent="0.2"/>
    <row r="27339" x14ac:dyDescent="0.2"/>
    <row r="27340" x14ac:dyDescent="0.2"/>
    <row r="27341" x14ac:dyDescent="0.2"/>
    <row r="27342" x14ac:dyDescent="0.2"/>
    <row r="27343" x14ac:dyDescent="0.2"/>
    <row r="27344" x14ac:dyDescent="0.2"/>
    <row r="27345" x14ac:dyDescent="0.2"/>
    <row r="27346" x14ac:dyDescent="0.2"/>
    <row r="27347" x14ac:dyDescent="0.2"/>
    <row r="27348" x14ac:dyDescent="0.2"/>
    <row r="27349" x14ac:dyDescent="0.2"/>
    <row r="27350" x14ac:dyDescent="0.2"/>
    <row r="27351" x14ac:dyDescent="0.2"/>
    <row r="27352" x14ac:dyDescent="0.2"/>
    <row r="27353" x14ac:dyDescent="0.2"/>
    <row r="27354" x14ac:dyDescent="0.2"/>
    <row r="27355" x14ac:dyDescent="0.2"/>
    <row r="27356" x14ac:dyDescent="0.2"/>
    <row r="27357" x14ac:dyDescent="0.2"/>
    <row r="27358" x14ac:dyDescent="0.2"/>
    <row r="27359" x14ac:dyDescent="0.2"/>
    <row r="27360" x14ac:dyDescent="0.2"/>
    <row r="27361" x14ac:dyDescent="0.2"/>
    <row r="27362" x14ac:dyDescent="0.2"/>
    <row r="27363" x14ac:dyDescent="0.2"/>
    <row r="27364" x14ac:dyDescent="0.2"/>
    <row r="27365" x14ac:dyDescent="0.2"/>
    <row r="27366" x14ac:dyDescent="0.2"/>
    <row r="27367" x14ac:dyDescent="0.2"/>
    <row r="27368" x14ac:dyDescent="0.2"/>
    <row r="27369" x14ac:dyDescent="0.2"/>
    <row r="27370" x14ac:dyDescent="0.2"/>
    <row r="27371" x14ac:dyDescent="0.2"/>
    <row r="27372" x14ac:dyDescent="0.2"/>
    <row r="27373" x14ac:dyDescent="0.2"/>
    <row r="27374" x14ac:dyDescent="0.2"/>
    <row r="27375" x14ac:dyDescent="0.2"/>
    <row r="27376" x14ac:dyDescent="0.2"/>
    <row r="27377" x14ac:dyDescent="0.2"/>
    <row r="27378" x14ac:dyDescent="0.2"/>
    <row r="27379" x14ac:dyDescent="0.2"/>
    <row r="27380" x14ac:dyDescent="0.2"/>
    <row r="27381" x14ac:dyDescent="0.2"/>
    <row r="27382" x14ac:dyDescent="0.2"/>
    <row r="27383" x14ac:dyDescent="0.2"/>
    <row r="27384" x14ac:dyDescent="0.2"/>
    <row r="27385" x14ac:dyDescent="0.2"/>
    <row r="27386" x14ac:dyDescent="0.2"/>
    <row r="27387" x14ac:dyDescent="0.2"/>
    <row r="27388" x14ac:dyDescent="0.2"/>
    <row r="27389" x14ac:dyDescent="0.2"/>
    <row r="27390" x14ac:dyDescent="0.2"/>
    <row r="27391" x14ac:dyDescent="0.2"/>
    <row r="27392" x14ac:dyDescent="0.2"/>
    <row r="27393" x14ac:dyDescent="0.2"/>
    <row r="27394" x14ac:dyDescent="0.2"/>
    <row r="27395" x14ac:dyDescent="0.2"/>
    <row r="27396" x14ac:dyDescent="0.2"/>
    <row r="27397" x14ac:dyDescent="0.2"/>
    <row r="27398" x14ac:dyDescent="0.2"/>
    <row r="27399" x14ac:dyDescent="0.2"/>
    <row r="27400" x14ac:dyDescent="0.2"/>
    <row r="27401" x14ac:dyDescent="0.2"/>
    <row r="27402" x14ac:dyDescent="0.2"/>
    <row r="27403" x14ac:dyDescent="0.2"/>
    <row r="27404" x14ac:dyDescent="0.2"/>
    <row r="27405" x14ac:dyDescent="0.2"/>
    <row r="27406" x14ac:dyDescent="0.2"/>
    <row r="27407" x14ac:dyDescent="0.2"/>
    <row r="27408" x14ac:dyDescent="0.2"/>
    <row r="27409" x14ac:dyDescent="0.2"/>
    <row r="27410" x14ac:dyDescent="0.2"/>
    <row r="27411" x14ac:dyDescent="0.2"/>
    <row r="27412" x14ac:dyDescent="0.2"/>
    <row r="27413" x14ac:dyDescent="0.2"/>
    <row r="27414" x14ac:dyDescent="0.2"/>
    <row r="27415" x14ac:dyDescent="0.2"/>
    <row r="27416" x14ac:dyDescent="0.2"/>
    <row r="27417" x14ac:dyDescent="0.2"/>
    <row r="27418" x14ac:dyDescent="0.2"/>
    <row r="27419" x14ac:dyDescent="0.2"/>
    <row r="27420" x14ac:dyDescent="0.2"/>
    <row r="27421" x14ac:dyDescent="0.2"/>
    <row r="27422" x14ac:dyDescent="0.2"/>
    <row r="27423" x14ac:dyDescent="0.2"/>
    <row r="27424" x14ac:dyDescent="0.2"/>
    <row r="27425" x14ac:dyDescent="0.2"/>
    <row r="27426" x14ac:dyDescent="0.2"/>
    <row r="27427" x14ac:dyDescent="0.2"/>
    <row r="27428" x14ac:dyDescent="0.2"/>
    <row r="27429" x14ac:dyDescent="0.2"/>
    <row r="27430" x14ac:dyDescent="0.2"/>
    <row r="27431" x14ac:dyDescent="0.2"/>
    <row r="27432" x14ac:dyDescent="0.2"/>
    <row r="27433" x14ac:dyDescent="0.2"/>
    <row r="27434" x14ac:dyDescent="0.2"/>
    <row r="27435" x14ac:dyDescent="0.2"/>
    <row r="27436" x14ac:dyDescent="0.2"/>
    <row r="27437" x14ac:dyDescent="0.2"/>
    <row r="27438" x14ac:dyDescent="0.2"/>
    <row r="27439" x14ac:dyDescent="0.2"/>
    <row r="27440" x14ac:dyDescent="0.2"/>
    <row r="27441" x14ac:dyDescent="0.2"/>
    <row r="27442" x14ac:dyDescent="0.2"/>
    <row r="27443" x14ac:dyDescent="0.2"/>
    <row r="27444" x14ac:dyDescent="0.2"/>
    <row r="27445" x14ac:dyDescent="0.2"/>
    <row r="27446" x14ac:dyDescent="0.2"/>
    <row r="27447" x14ac:dyDescent="0.2"/>
    <row r="27448" x14ac:dyDescent="0.2"/>
    <row r="27449" x14ac:dyDescent="0.2"/>
    <row r="27450" x14ac:dyDescent="0.2"/>
    <row r="27451" x14ac:dyDescent="0.2"/>
    <row r="27452" x14ac:dyDescent="0.2"/>
    <row r="27453" x14ac:dyDescent="0.2"/>
    <row r="27454" x14ac:dyDescent="0.2"/>
    <row r="27455" x14ac:dyDescent="0.2"/>
    <row r="27456" x14ac:dyDescent="0.2"/>
    <row r="27457" x14ac:dyDescent="0.2"/>
    <row r="27458" x14ac:dyDescent="0.2"/>
    <row r="27459" x14ac:dyDescent="0.2"/>
    <row r="27460" x14ac:dyDescent="0.2"/>
    <row r="27461" x14ac:dyDescent="0.2"/>
    <row r="27462" x14ac:dyDescent="0.2"/>
    <row r="27463" x14ac:dyDescent="0.2"/>
    <row r="27464" x14ac:dyDescent="0.2"/>
    <row r="27465" x14ac:dyDescent="0.2"/>
    <row r="27466" x14ac:dyDescent="0.2"/>
    <row r="27467" x14ac:dyDescent="0.2"/>
    <row r="27468" x14ac:dyDescent="0.2"/>
    <row r="27469" x14ac:dyDescent="0.2"/>
    <row r="27470" x14ac:dyDescent="0.2"/>
    <row r="27471" x14ac:dyDescent="0.2"/>
    <row r="27472" x14ac:dyDescent="0.2"/>
    <row r="27473" x14ac:dyDescent="0.2"/>
    <row r="27474" x14ac:dyDescent="0.2"/>
    <row r="27475" x14ac:dyDescent="0.2"/>
    <row r="27476" x14ac:dyDescent="0.2"/>
    <row r="27477" x14ac:dyDescent="0.2"/>
    <row r="27478" x14ac:dyDescent="0.2"/>
    <row r="27479" x14ac:dyDescent="0.2"/>
    <row r="27480" x14ac:dyDescent="0.2"/>
    <row r="27481" x14ac:dyDescent="0.2"/>
    <row r="27482" x14ac:dyDescent="0.2"/>
    <row r="27483" x14ac:dyDescent="0.2"/>
    <row r="27484" x14ac:dyDescent="0.2"/>
    <row r="27485" x14ac:dyDescent="0.2"/>
    <row r="27486" x14ac:dyDescent="0.2"/>
    <row r="27487" x14ac:dyDescent="0.2"/>
    <row r="27488" x14ac:dyDescent="0.2"/>
    <row r="27489" x14ac:dyDescent="0.2"/>
    <row r="27490" x14ac:dyDescent="0.2"/>
    <row r="27491" x14ac:dyDescent="0.2"/>
    <row r="27492" x14ac:dyDescent="0.2"/>
    <row r="27493" x14ac:dyDescent="0.2"/>
    <row r="27494" x14ac:dyDescent="0.2"/>
    <row r="27495" x14ac:dyDescent="0.2"/>
    <row r="27496" x14ac:dyDescent="0.2"/>
    <row r="27497" x14ac:dyDescent="0.2"/>
    <row r="27498" x14ac:dyDescent="0.2"/>
    <row r="27499" x14ac:dyDescent="0.2"/>
    <row r="27500" x14ac:dyDescent="0.2"/>
    <row r="27501" x14ac:dyDescent="0.2"/>
    <row r="27502" x14ac:dyDescent="0.2"/>
    <row r="27503" x14ac:dyDescent="0.2"/>
    <row r="27504" x14ac:dyDescent="0.2"/>
    <row r="27505" x14ac:dyDescent="0.2"/>
    <row r="27506" x14ac:dyDescent="0.2"/>
    <row r="27507" x14ac:dyDescent="0.2"/>
    <row r="27508" x14ac:dyDescent="0.2"/>
    <row r="27509" x14ac:dyDescent="0.2"/>
    <row r="27510" x14ac:dyDescent="0.2"/>
    <row r="27511" x14ac:dyDescent="0.2"/>
    <row r="27512" x14ac:dyDescent="0.2"/>
    <row r="27513" x14ac:dyDescent="0.2"/>
    <row r="27514" x14ac:dyDescent="0.2"/>
    <row r="27515" x14ac:dyDescent="0.2"/>
    <row r="27516" x14ac:dyDescent="0.2"/>
    <row r="27517" x14ac:dyDescent="0.2"/>
    <row r="27518" x14ac:dyDescent="0.2"/>
    <row r="27519" x14ac:dyDescent="0.2"/>
    <row r="27520" x14ac:dyDescent="0.2"/>
    <row r="27521" x14ac:dyDescent="0.2"/>
    <row r="27522" x14ac:dyDescent="0.2"/>
    <row r="27523" x14ac:dyDescent="0.2"/>
    <row r="27524" x14ac:dyDescent="0.2"/>
    <row r="27525" x14ac:dyDescent="0.2"/>
    <row r="27526" x14ac:dyDescent="0.2"/>
    <row r="27527" x14ac:dyDescent="0.2"/>
    <row r="27528" x14ac:dyDescent="0.2"/>
    <row r="27529" x14ac:dyDescent="0.2"/>
    <row r="27530" x14ac:dyDescent="0.2"/>
    <row r="27531" x14ac:dyDescent="0.2"/>
    <row r="27532" x14ac:dyDescent="0.2"/>
    <row r="27533" x14ac:dyDescent="0.2"/>
    <row r="27534" x14ac:dyDescent="0.2"/>
    <row r="27535" x14ac:dyDescent="0.2"/>
    <row r="27536" x14ac:dyDescent="0.2"/>
    <row r="27537" x14ac:dyDescent="0.2"/>
    <row r="27538" x14ac:dyDescent="0.2"/>
    <row r="27539" x14ac:dyDescent="0.2"/>
    <row r="27540" x14ac:dyDescent="0.2"/>
    <row r="27541" x14ac:dyDescent="0.2"/>
    <row r="27542" x14ac:dyDescent="0.2"/>
    <row r="27543" x14ac:dyDescent="0.2"/>
    <row r="27544" x14ac:dyDescent="0.2"/>
    <row r="27545" x14ac:dyDescent="0.2"/>
    <row r="27546" x14ac:dyDescent="0.2"/>
    <row r="27547" x14ac:dyDescent="0.2"/>
    <row r="27548" x14ac:dyDescent="0.2"/>
    <row r="27549" x14ac:dyDescent="0.2"/>
    <row r="27550" x14ac:dyDescent="0.2"/>
    <row r="27551" x14ac:dyDescent="0.2"/>
    <row r="27552" x14ac:dyDescent="0.2"/>
    <row r="27553" x14ac:dyDescent="0.2"/>
    <row r="27554" x14ac:dyDescent="0.2"/>
    <row r="27555" x14ac:dyDescent="0.2"/>
    <row r="27556" x14ac:dyDescent="0.2"/>
    <row r="27557" x14ac:dyDescent="0.2"/>
    <row r="27558" x14ac:dyDescent="0.2"/>
    <row r="27559" x14ac:dyDescent="0.2"/>
    <row r="27560" x14ac:dyDescent="0.2"/>
    <row r="27561" x14ac:dyDescent="0.2"/>
    <row r="27562" x14ac:dyDescent="0.2"/>
    <row r="27563" x14ac:dyDescent="0.2"/>
    <row r="27564" x14ac:dyDescent="0.2"/>
    <row r="27565" x14ac:dyDescent="0.2"/>
    <row r="27566" x14ac:dyDescent="0.2"/>
    <row r="27567" x14ac:dyDescent="0.2"/>
    <row r="27568" x14ac:dyDescent="0.2"/>
    <row r="27569" x14ac:dyDescent="0.2"/>
    <row r="27570" x14ac:dyDescent="0.2"/>
    <row r="27571" x14ac:dyDescent="0.2"/>
    <row r="27572" x14ac:dyDescent="0.2"/>
    <row r="27573" x14ac:dyDescent="0.2"/>
    <row r="27574" x14ac:dyDescent="0.2"/>
    <row r="27575" x14ac:dyDescent="0.2"/>
    <row r="27576" x14ac:dyDescent="0.2"/>
    <row r="27577" x14ac:dyDescent="0.2"/>
    <row r="27578" x14ac:dyDescent="0.2"/>
    <row r="27579" x14ac:dyDescent="0.2"/>
    <row r="27580" x14ac:dyDescent="0.2"/>
    <row r="27581" x14ac:dyDescent="0.2"/>
    <row r="27582" x14ac:dyDescent="0.2"/>
    <row r="27583" x14ac:dyDescent="0.2"/>
    <row r="27584" x14ac:dyDescent="0.2"/>
    <row r="27585" x14ac:dyDescent="0.2"/>
    <row r="27586" x14ac:dyDescent="0.2"/>
    <row r="27587" x14ac:dyDescent="0.2"/>
    <row r="27588" x14ac:dyDescent="0.2"/>
    <row r="27589" x14ac:dyDescent="0.2"/>
    <row r="27590" x14ac:dyDescent="0.2"/>
    <row r="27591" x14ac:dyDescent="0.2"/>
    <row r="27592" x14ac:dyDescent="0.2"/>
    <row r="27593" x14ac:dyDescent="0.2"/>
    <row r="27594" x14ac:dyDescent="0.2"/>
    <row r="27595" x14ac:dyDescent="0.2"/>
    <row r="27596" x14ac:dyDescent="0.2"/>
    <row r="27597" x14ac:dyDescent="0.2"/>
    <row r="27598" x14ac:dyDescent="0.2"/>
    <row r="27599" x14ac:dyDescent="0.2"/>
    <row r="27600" x14ac:dyDescent="0.2"/>
    <row r="27601" x14ac:dyDescent="0.2"/>
    <row r="27602" x14ac:dyDescent="0.2"/>
    <row r="27603" x14ac:dyDescent="0.2"/>
    <row r="27604" x14ac:dyDescent="0.2"/>
    <row r="27605" x14ac:dyDescent="0.2"/>
    <row r="27606" x14ac:dyDescent="0.2"/>
    <row r="27607" x14ac:dyDescent="0.2"/>
    <row r="27608" x14ac:dyDescent="0.2"/>
    <row r="27609" x14ac:dyDescent="0.2"/>
    <row r="27610" x14ac:dyDescent="0.2"/>
    <row r="27611" x14ac:dyDescent="0.2"/>
    <row r="27612" x14ac:dyDescent="0.2"/>
    <row r="27613" x14ac:dyDescent="0.2"/>
    <row r="27614" x14ac:dyDescent="0.2"/>
    <row r="27615" x14ac:dyDescent="0.2"/>
    <row r="27616" x14ac:dyDescent="0.2"/>
    <row r="27617" x14ac:dyDescent="0.2"/>
    <row r="27618" x14ac:dyDescent="0.2"/>
    <row r="27619" x14ac:dyDescent="0.2"/>
    <row r="27620" x14ac:dyDescent="0.2"/>
    <row r="27621" x14ac:dyDescent="0.2"/>
    <row r="27622" x14ac:dyDescent="0.2"/>
    <row r="27623" x14ac:dyDescent="0.2"/>
    <row r="27624" x14ac:dyDescent="0.2"/>
    <row r="27625" x14ac:dyDescent="0.2"/>
    <row r="27626" x14ac:dyDescent="0.2"/>
    <row r="27627" x14ac:dyDescent="0.2"/>
    <row r="27628" x14ac:dyDescent="0.2"/>
    <row r="27629" x14ac:dyDescent="0.2"/>
    <row r="27630" x14ac:dyDescent="0.2"/>
    <row r="27631" x14ac:dyDescent="0.2"/>
    <row r="27632" x14ac:dyDescent="0.2"/>
    <row r="27633" x14ac:dyDescent="0.2"/>
    <row r="27634" x14ac:dyDescent="0.2"/>
    <row r="27635" x14ac:dyDescent="0.2"/>
    <row r="27636" x14ac:dyDescent="0.2"/>
    <row r="27637" x14ac:dyDescent="0.2"/>
    <row r="27638" x14ac:dyDescent="0.2"/>
    <row r="27639" x14ac:dyDescent="0.2"/>
    <row r="27640" x14ac:dyDescent="0.2"/>
    <row r="27641" x14ac:dyDescent="0.2"/>
    <row r="27642" x14ac:dyDescent="0.2"/>
    <row r="27643" x14ac:dyDescent="0.2"/>
    <row r="27644" x14ac:dyDescent="0.2"/>
    <row r="27645" x14ac:dyDescent="0.2"/>
    <row r="27646" x14ac:dyDescent="0.2"/>
    <row r="27647" x14ac:dyDescent="0.2"/>
    <row r="27648" x14ac:dyDescent="0.2"/>
    <row r="27649" x14ac:dyDescent="0.2"/>
    <row r="27650" x14ac:dyDescent="0.2"/>
    <row r="27651" x14ac:dyDescent="0.2"/>
    <row r="27652" x14ac:dyDescent="0.2"/>
    <row r="27653" x14ac:dyDescent="0.2"/>
    <row r="27654" x14ac:dyDescent="0.2"/>
    <row r="27655" x14ac:dyDescent="0.2"/>
    <row r="27656" x14ac:dyDescent="0.2"/>
    <row r="27657" x14ac:dyDescent="0.2"/>
    <row r="27658" x14ac:dyDescent="0.2"/>
    <row r="27659" x14ac:dyDescent="0.2"/>
    <row r="27660" x14ac:dyDescent="0.2"/>
    <row r="27661" x14ac:dyDescent="0.2"/>
    <row r="27662" x14ac:dyDescent="0.2"/>
    <row r="27663" x14ac:dyDescent="0.2"/>
    <row r="27664" x14ac:dyDescent="0.2"/>
    <row r="27665" x14ac:dyDescent="0.2"/>
    <row r="27666" x14ac:dyDescent="0.2"/>
    <row r="27667" x14ac:dyDescent="0.2"/>
    <row r="27668" x14ac:dyDescent="0.2"/>
    <row r="27669" x14ac:dyDescent="0.2"/>
    <row r="27670" x14ac:dyDescent="0.2"/>
    <row r="27671" x14ac:dyDescent="0.2"/>
    <row r="27672" x14ac:dyDescent="0.2"/>
    <row r="27673" x14ac:dyDescent="0.2"/>
    <row r="27674" x14ac:dyDescent="0.2"/>
    <row r="27675" x14ac:dyDescent="0.2"/>
    <row r="27676" x14ac:dyDescent="0.2"/>
    <row r="27677" x14ac:dyDescent="0.2"/>
    <row r="27678" x14ac:dyDescent="0.2"/>
    <row r="27679" x14ac:dyDescent="0.2"/>
    <row r="27680" x14ac:dyDescent="0.2"/>
    <row r="27681" x14ac:dyDescent="0.2"/>
    <row r="27682" x14ac:dyDescent="0.2"/>
    <row r="27683" x14ac:dyDescent="0.2"/>
    <row r="27684" x14ac:dyDescent="0.2"/>
    <row r="27685" x14ac:dyDescent="0.2"/>
    <row r="27686" x14ac:dyDescent="0.2"/>
    <row r="27687" x14ac:dyDescent="0.2"/>
    <row r="27688" x14ac:dyDescent="0.2"/>
    <row r="27689" x14ac:dyDescent="0.2"/>
    <row r="27690" x14ac:dyDescent="0.2"/>
    <row r="27691" x14ac:dyDescent="0.2"/>
    <row r="27692" x14ac:dyDescent="0.2"/>
    <row r="27693" x14ac:dyDescent="0.2"/>
    <row r="27694" x14ac:dyDescent="0.2"/>
    <row r="27695" x14ac:dyDescent="0.2"/>
    <row r="27696" x14ac:dyDescent="0.2"/>
    <row r="27697" x14ac:dyDescent="0.2"/>
    <row r="27698" x14ac:dyDescent="0.2"/>
    <row r="27699" x14ac:dyDescent="0.2"/>
    <row r="27700" x14ac:dyDescent="0.2"/>
    <row r="27701" x14ac:dyDescent="0.2"/>
    <row r="27702" x14ac:dyDescent="0.2"/>
    <row r="27703" x14ac:dyDescent="0.2"/>
    <row r="27704" x14ac:dyDescent="0.2"/>
    <row r="27705" x14ac:dyDescent="0.2"/>
    <row r="27706" x14ac:dyDescent="0.2"/>
    <row r="27707" x14ac:dyDescent="0.2"/>
    <row r="27708" x14ac:dyDescent="0.2"/>
    <row r="27709" x14ac:dyDescent="0.2"/>
    <row r="27710" x14ac:dyDescent="0.2"/>
    <row r="27711" x14ac:dyDescent="0.2"/>
    <row r="27712" x14ac:dyDescent="0.2"/>
    <row r="27713" x14ac:dyDescent="0.2"/>
    <row r="27714" x14ac:dyDescent="0.2"/>
    <row r="27715" x14ac:dyDescent="0.2"/>
    <row r="27716" x14ac:dyDescent="0.2"/>
    <row r="27717" x14ac:dyDescent="0.2"/>
    <row r="27718" x14ac:dyDescent="0.2"/>
    <row r="27719" x14ac:dyDescent="0.2"/>
    <row r="27720" x14ac:dyDescent="0.2"/>
    <row r="27721" x14ac:dyDescent="0.2"/>
    <row r="27722" x14ac:dyDescent="0.2"/>
    <row r="27723" x14ac:dyDescent="0.2"/>
    <row r="27724" x14ac:dyDescent="0.2"/>
    <row r="27725" x14ac:dyDescent="0.2"/>
    <row r="27726" x14ac:dyDescent="0.2"/>
    <row r="27727" x14ac:dyDescent="0.2"/>
    <row r="27728" x14ac:dyDescent="0.2"/>
    <row r="27729" x14ac:dyDescent="0.2"/>
    <row r="27730" x14ac:dyDescent="0.2"/>
    <row r="27731" x14ac:dyDescent="0.2"/>
    <row r="27732" x14ac:dyDescent="0.2"/>
    <row r="27733" x14ac:dyDescent="0.2"/>
    <row r="27734" x14ac:dyDescent="0.2"/>
    <row r="27735" x14ac:dyDescent="0.2"/>
    <row r="27736" x14ac:dyDescent="0.2"/>
    <row r="27737" x14ac:dyDescent="0.2"/>
    <row r="27738" x14ac:dyDescent="0.2"/>
    <row r="27739" x14ac:dyDescent="0.2"/>
    <row r="27740" x14ac:dyDescent="0.2"/>
    <row r="27741" x14ac:dyDescent="0.2"/>
    <row r="27742" x14ac:dyDescent="0.2"/>
    <row r="27743" x14ac:dyDescent="0.2"/>
    <row r="27744" x14ac:dyDescent="0.2"/>
    <row r="27745" x14ac:dyDescent="0.2"/>
    <row r="27746" x14ac:dyDescent="0.2"/>
    <row r="27747" x14ac:dyDescent="0.2"/>
    <row r="27748" x14ac:dyDescent="0.2"/>
    <row r="27749" x14ac:dyDescent="0.2"/>
    <row r="27750" x14ac:dyDescent="0.2"/>
    <row r="27751" x14ac:dyDescent="0.2"/>
    <row r="27752" x14ac:dyDescent="0.2"/>
    <row r="27753" x14ac:dyDescent="0.2"/>
    <row r="27754" x14ac:dyDescent="0.2"/>
    <row r="27755" x14ac:dyDescent="0.2"/>
    <row r="27756" x14ac:dyDescent="0.2"/>
    <row r="27757" x14ac:dyDescent="0.2"/>
    <row r="27758" x14ac:dyDescent="0.2"/>
    <row r="27759" x14ac:dyDescent="0.2"/>
    <row r="27760" x14ac:dyDescent="0.2"/>
    <row r="27761" x14ac:dyDescent="0.2"/>
    <row r="27762" x14ac:dyDescent="0.2"/>
    <row r="27763" x14ac:dyDescent="0.2"/>
    <row r="27764" x14ac:dyDescent="0.2"/>
    <row r="27765" x14ac:dyDescent="0.2"/>
    <row r="27766" x14ac:dyDescent="0.2"/>
    <row r="27767" x14ac:dyDescent="0.2"/>
    <row r="27768" x14ac:dyDescent="0.2"/>
    <row r="27769" x14ac:dyDescent="0.2"/>
    <row r="27770" x14ac:dyDescent="0.2"/>
    <row r="27771" x14ac:dyDescent="0.2"/>
    <row r="27772" x14ac:dyDescent="0.2"/>
    <row r="27773" x14ac:dyDescent="0.2"/>
    <row r="27774" x14ac:dyDescent="0.2"/>
    <row r="27775" x14ac:dyDescent="0.2"/>
    <row r="27776" x14ac:dyDescent="0.2"/>
    <row r="27777" x14ac:dyDescent="0.2"/>
    <row r="27778" x14ac:dyDescent="0.2"/>
    <row r="27779" x14ac:dyDescent="0.2"/>
    <row r="27780" x14ac:dyDescent="0.2"/>
    <row r="27781" x14ac:dyDescent="0.2"/>
    <row r="27782" x14ac:dyDescent="0.2"/>
    <row r="27783" x14ac:dyDescent="0.2"/>
    <row r="27784" x14ac:dyDescent="0.2"/>
    <row r="27785" x14ac:dyDescent="0.2"/>
    <row r="27786" x14ac:dyDescent="0.2"/>
    <row r="27787" x14ac:dyDescent="0.2"/>
    <row r="27788" x14ac:dyDescent="0.2"/>
    <row r="27789" x14ac:dyDescent="0.2"/>
    <row r="27790" x14ac:dyDescent="0.2"/>
    <row r="27791" x14ac:dyDescent="0.2"/>
    <row r="27792" x14ac:dyDescent="0.2"/>
    <row r="27793" x14ac:dyDescent="0.2"/>
    <row r="27794" x14ac:dyDescent="0.2"/>
    <row r="27795" x14ac:dyDescent="0.2"/>
    <row r="27796" x14ac:dyDescent="0.2"/>
    <row r="27797" x14ac:dyDescent="0.2"/>
    <row r="27798" x14ac:dyDescent="0.2"/>
    <row r="27799" x14ac:dyDescent="0.2"/>
    <row r="27800" x14ac:dyDescent="0.2"/>
    <row r="27801" x14ac:dyDescent="0.2"/>
    <row r="27802" x14ac:dyDescent="0.2"/>
    <row r="27803" x14ac:dyDescent="0.2"/>
    <row r="27804" x14ac:dyDescent="0.2"/>
    <row r="27805" x14ac:dyDescent="0.2"/>
    <row r="27806" x14ac:dyDescent="0.2"/>
    <row r="27807" x14ac:dyDescent="0.2"/>
    <row r="27808" x14ac:dyDescent="0.2"/>
    <row r="27809" x14ac:dyDescent="0.2"/>
    <row r="27810" x14ac:dyDescent="0.2"/>
    <row r="27811" x14ac:dyDescent="0.2"/>
    <row r="27812" x14ac:dyDescent="0.2"/>
    <row r="27813" x14ac:dyDescent="0.2"/>
    <row r="27814" x14ac:dyDescent="0.2"/>
    <row r="27815" x14ac:dyDescent="0.2"/>
    <row r="27816" x14ac:dyDescent="0.2"/>
    <row r="27817" x14ac:dyDescent="0.2"/>
    <row r="27818" x14ac:dyDescent="0.2"/>
    <row r="27819" x14ac:dyDescent="0.2"/>
    <row r="27820" x14ac:dyDescent="0.2"/>
    <row r="27821" x14ac:dyDescent="0.2"/>
    <row r="27822" x14ac:dyDescent="0.2"/>
    <row r="27823" x14ac:dyDescent="0.2"/>
    <row r="27824" x14ac:dyDescent="0.2"/>
    <row r="27825" x14ac:dyDescent="0.2"/>
    <row r="27826" x14ac:dyDescent="0.2"/>
    <row r="27827" x14ac:dyDescent="0.2"/>
    <row r="27828" x14ac:dyDescent="0.2"/>
    <row r="27829" x14ac:dyDescent="0.2"/>
    <row r="27830" x14ac:dyDescent="0.2"/>
    <row r="27831" x14ac:dyDescent="0.2"/>
    <row r="27832" x14ac:dyDescent="0.2"/>
    <row r="27833" x14ac:dyDescent="0.2"/>
    <row r="27834" x14ac:dyDescent="0.2"/>
    <row r="27835" x14ac:dyDescent="0.2"/>
    <row r="27836" x14ac:dyDescent="0.2"/>
    <row r="27837" x14ac:dyDescent="0.2"/>
    <row r="27838" x14ac:dyDescent="0.2"/>
    <row r="27839" x14ac:dyDescent="0.2"/>
    <row r="27840" x14ac:dyDescent="0.2"/>
    <row r="27841" x14ac:dyDescent="0.2"/>
    <row r="27842" x14ac:dyDescent="0.2"/>
    <row r="27843" x14ac:dyDescent="0.2"/>
    <row r="27844" x14ac:dyDescent="0.2"/>
    <row r="27845" x14ac:dyDescent="0.2"/>
    <row r="27846" x14ac:dyDescent="0.2"/>
    <row r="27847" x14ac:dyDescent="0.2"/>
    <row r="27848" x14ac:dyDescent="0.2"/>
    <row r="27849" x14ac:dyDescent="0.2"/>
    <row r="27850" x14ac:dyDescent="0.2"/>
    <row r="27851" x14ac:dyDescent="0.2"/>
    <row r="27852" x14ac:dyDescent="0.2"/>
    <row r="27853" x14ac:dyDescent="0.2"/>
    <row r="27854" x14ac:dyDescent="0.2"/>
    <row r="27855" x14ac:dyDescent="0.2"/>
    <row r="27856" x14ac:dyDescent="0.2"/>
    <row r="27857" x14ac:dyDescent="0.2"/>
    <row r="27858" x14ac:dyDescent="0.2"/>
    <row r="27859" x14ac:dyDescent="0.2"/>
    <row r="27860" x14ac:dyDescent="0.2"/>
    <row r="27861" x14ac:dyDescent="0.2"/>
    <row r="27862" x14ac:dyDescent="0.2"/>
    <row r="27863" x14ac:dyDescent="0.2"/>
    <row r="27864" x14ac:dyDescent="0.2"/>
    <row r="27865" x14ac:dyDescent="0.2"/>
    <row r="27866" x14ac:dyDescent="0.2"/>
    <row r="27867" x14ac:dyDescent="0.2"/>
    <row r="27868" x14ac:dyDescent="0.2"/>
    <row r="27869" x14ac:dyDescent="0.2"/>
    <row r="27870" x14ac:dyDescent="0.2"/>
    <row r="27871" x14ac:dyDescent="0.2"/>
    <row r="27872" x14ac:dyDescent="0.2"/>
    <row r="27873" x14ac:dyDescent="0.2"/>
    <row r="27874" x14ac:dyDescent="0.2"/>
    <row r="27875" x14ac:dyDescent="0.2"/>
    <row r="27876" x14ac:dyDescent="0.2"/>
    <row r="27877" x14ac:dyDescent="0.2"/>
    <row r="27878" x14ac:dyDescent="0.2"/>
    <row r="27879" x14ac:dyDescent="0.2"/>
    <row r="27880" x14ac:dyDescent="0.2"/>
    <row r="27881" x14ac:dyDescent="0.2"/>
    <row r="27882" x14ac:dyDescent="0.2"/>
    <row r="27883" x14ac:dyDescent="0.2"/>
    <row r="27884" x14ac:dyDescent="0.2"/>
    <row r="27885" x14ac:dyDescent="0.2"/>
    <row r="27886" x14ac:dyDescent="0.2"/>
    <row r="27887" x14ac:dyDescent="0.2"/>
    <row r="27888" x14ac:dyDescent="0.2"/>
    <row r="27889" x14ac:dyDescent="0.2"/>
    <row r="27890" x14ac:dyDescent="0.2"/>
    <row r="27891" x14ac:dyDescent="0.2"/>
    <row r="27892" x14ac:dyDescent="0.2"/>
    <row r="27893" x14ac:dyDescent="0.2"/>
    <row r="27894" x14ac:dyDescent="0.2"/>
    <row r="27895" x14ac:dyDescent="0.2"/>
    <row r="27896" x14ac:dyDescent="0.2"/>
    <row r="27897" x14ac:dyDescent="0.2"/>
    <row r="27898" x14ac:dyDescent="0.2"/>
    <row r="27899" x14ac:dyDescent="0.2"/>
    <row r="27900" x14ac:dyDescent="0.2"/>
    <row r="27901" x14ac:dyDescent="0.2"/>
    <row r="27902" x14ac:dyDescent="0.2"/>
    <row r="27903" x14ac:dyDescent="0.2"/>
    <row r="27904" x14ac:dyDescent="0.2"/>
    <row r="27905" x14ac:dyDescent="0.2"/>
    <row r="27906" x14ac:dyDescent="0.2"/>
    <row r="27907" x14ac:dyDescent="0.2"/>
    <row r="27908" x14ac:dyDescent="0.2"/>
    <row r="27909" x14ac:dyDescent="0.2"/>
    <row r="27910" x14ac:dyDescent="0.2"/>
    <row r="27911" x14ac:dyDescent="0.2"/>
    <row r="27912" x14ac:dyDescent="0.2"/>
    <row r="27913" x14ac:dyDescent="0.2"/>
    <row r="27914" x14ac:dyDescent="0.2"/>
    <row r="27915" x14ac:dyDescent="0.2"/>
    <row r="27916" x14ac:dyDescent="0.2"/>
    <row r="27917" x14ac:dyDescent="0.2"/>
    <row r="27918" x14ac:dyDescent="0.2"/>
    <row r="27919" x14ac:dyDescent="0.2"/>
    <row r="27920" x14ac:dyDescent="0.2"/>
    <row r="27921" x14ac:dyDescent="0.2"/>
    <row r="27922" x14ac:dyDescent="0.2"/>
    <row r="27923" x14ac:dyDescent="0.2"/>
    <row r="27924" x14ac:dyDescent="0.2"/>
    <row r="27925" x14ac:dyDescent="0.2"/>
    <row r="27926" x14ac:dyDescent="0.2"/>
    <row r="27927" x14ac:dyDescent="0.2"/>
    <row r="27928" x14ac:dyDescent="0.2"/>
    <row r="27929" x14ac:dyDescent="0.2"/>
    <row r="27930" x14ac:dyDescent="0.2"/>
    <row r="27931" x14ac:dyDescent="0.2"/>
    <row r="27932" x14ac:dyDescent="0.2"/>
    <row r="27933" x14ac:dyDescent="0.2"/>
    <row r="27934" x14ac:dyDescent="0.2"/>
    <row r="27935" x14ac:dyDescent="0.2"/>
    <row r="27936" x14ac:dyDescent="0.2"/>
    <row r="27937" x14ac:dyDescent="0.2"/>
    <row r="27938" x14ac:dyDescent="0.2"/>
    <row r="27939" x14ac:dyDescent="0.2"/>
    <row r="27940" x14ac:dyDescent="0.2"/>
    <row r="27941" x14ac:dyDescent="0.2"/>
    <row r="27942" x14ac:dyDescent="0.2"/>
    <row r="27943" x14ac:dyDescent="0.2"/>
    <row r="27944" x14ac:dyDescent="0.2"/>
    <row r="27945" x14ac:dyDescent="0.2"/>
    <row r="27946" x14ac:dyDescent="0.2"/>
    <row r="27947" x14ac:dyDescent="0.2"/>
    <row r="27948" x14ac:dyDescent="0.2"/>
    <row r="27949" x14ac:dyDescent="0.2"/>
    <row r="27950" x14ac:dyDescent="0.2"/>
    <row r="27951" x14ac:dyDescent="0.2"/>
    <row r="27952" x14ac:dyDescent="0.2"/>
    <row r="27953" x14ac:dyDescent="0.2"/>
    <row r="27954" x14ac:dyDescent="0.2"/>
    <row r="27955" x14ac:dyDescent="0.2"/>
    <row r="27956" x14ac:dyDescent="0.2"/>
    <row r="27957" x14ac:dyDescent="0.2"/>
    <row r="27958" x14ac:dyDescent="0.2"/>
    <row r="27959" x14ac:dyDescent="0.2"/>
    <row r="27960" x14ac:dyDescent="0.2"/>
    <row r="27961" x14ac:dyDescent="0.2"/>
    <row r="27962" x14ac:dyDescent="0.2"/>
    <row r="27963" x14ac:dyDescent="0.2"/>
    <row r="27964" x14ac:dyDescent="0.2"/>
    <row r="27965" x14ac:dyDescent="0.2"/>
    <row r="27966" x14ac:dyDescent="0.2"/>
    <row r="27967" x14ac:dyDescent="0.2"/>
    <row r="27968" x14ac:dyDescent="0.2"/>
    <row r="27969" x14ac:dyDescent="0.2"/>
    <row r="27970" x14ac:dyDescent="0.2"/>
    <row r="27971" x14ac:dyDescent="0.2"/>
    <row r="27972" x14ac:dyDescent="0.2"/>
    <row r="27973" x14ac:dyDescent="0.2"/>
    <row r="27974" x14ac:dyDescent="0.2"/>
    <row r="27975" x14ac:dyDescent="0.2"/>
    <row r="27976" x14ac:dyDescent="0.2"/>
    <row r="27977" x14ac:dyDescent="0.2"/>
    <row r="27978" x14ac:dyDescent="0.2"/>
    <row r="27979" x14ac:dyDescent="0.2"/>
    <row r="27980" x14ac:dyDescent="0.2"/>
    <row r="27981" x14ac:dyDescent="0.2"/>
    <row r="27982" x14ac:dyDescent="0.2"/>
    <row r="27983" x14ac:dyDescent="0.2"/>
    <row r="27984" x14ac:dyDescent="0.2"/>
    <row r="27985" x14ac:dyDescent="0.2"/>
    <row r="27986" x14ac:dyDescent="0.2"/>
    <row r="27987" x14ac:dyDescent="0.2"/>
    <row r="27988" x14ac:dyDescent="0.2"/>
    <row r="27989" x14ac:dyDescent="0.2"/>
    <row r="27990" x14ac:dyDescent="0.2"/>
    <row r="27991" x14ac:dyDescent="0.2"/>
    <row r="27992" x14ac:dyDescent="0.2"/>
    <row r="27993" x14ac:dyDescent="0.2"/>
    <row r="27994" x14ac:dyDescent="0.2"/>
    <row r="27995" x14ac:dyDescent="0.2"/>
    <row r="27996" x14ac:dyDescent="0.2"/>
    <row r="27997" x14ac:dyDescent="0.2"/>
    <row r="27998" x14ac:dyDescent="0.2"/>
    <row r="27999" x14ac:dyDescent="0.2"/>
    <row r="28000" x14ac:dyDescent="0.2"/>
    <row r="28001" x14ac:dyDescent="0.2"/>
    <row r="28002" x14ac:dyDescent="0.2"/>
    <row r="28003" x14ac:dyDescent="0.2"/>
    <row r="28004" x14ac:dyDescent="0.2"/>
    <row r="28005" x14ac:dyDescent="0.2"/>
    <row r="28006" x14ac:dyDescent="0.2"/>
    <row r="28007" x14ac:dyDescent="0.2"/>
    <row r="28008" x14ac:dyDescent="0.2"/>
    <row r="28009" x14ac:dyDescent="0.2"/>
    <row r="28010" x14ac:dyDescent="0.2"/>
    <row r="28011" x14ac:dyDescent="0.2"/>
    <row r="28012" x14ac:dyDescent="0.2"/>
    <row r="28013" x14ac:dyDescent="0.2"/>
    <row r="28014" x14ac:dyDescent="0.2"/>
    <row r="28015" x14ac:dyDescent="0.2"/>
    <row r="28016" x14ac:dyDescent="0.2"/>
    <row r="28017" x14ac:dyDescent="0.2"/>
    <row r="28018" x14ac:dyDescent="0.2"/>
    <row r="28019" x14ac:dyDescent="0.2"/>
    <row r="28020" x14ac:dyDescent="0.2"/>
    <row r="28021" x14ac:dyDescent="0.2"/>
    <row r="28022" x14ac:dyDescent="0.2"/>
    <row r="28023" x14ac:dyDescent="0.2"/>
    <row r="28024" x14ac:dyDescent="0.2"/>
    <row r="28025" x14ac:dyDescent="0.2"/>
    <row r="28026" x14ac:dyDescent="0.2"/>
    <row r="28027" x14ac:dyDescent="0.2"/>
    <row r="28028" x14ac:dyDescent="0.2"/>
    <row r="28029" x14ac:dyDescent="0.2"/>
    <row r="28030" x14ac:dyDescent="0.2"/>
    <row r="28031" x14ac:dyDescent="0.2"/>
    <row r="28032" x14ac:dyDescent="0.2"/>
    <row r="28033" x14ac:dyDescent="0.2"/>
    <row r="28034" x14ac:dyDescent="0.2"/>
    <row r="28035" x14ac:dyDescent="0.2"/>
    <row r="28036" x14ac:dyDescent="0.2"/>
    <row r="28037" x14ac:dyDescent="0.2"/>
    <row r="28038" x14ac:dyDescent="0.2"/>
    <row r="28039" x14ac:dyDescent="0.2"/>
    <row r="28040" x14ac:dyDescent="0.2"/>
    <row r="28041" x14ac:dyDescent="0.2"/>
    <row r="28042" x14ac:dyDescent="0.2"/>
    <row r="28043" x14ac:dyDescent="0.2"/>
    <row r="28044" x14ac:dyDescent="0.2"/>
    <row r="28045" x14ac:dyDescent="0.2"/>
    <row r="28046" x14ac:dyDescent="0.2"/>
    <row r="28047" x14ac:dyDescent="0.2"/>
    <row r="28048" x14ac:dyDescent="0.2"/>
    <row r="28049" x14ac:dyDescent="0.2"/>
    <row r="28050" x14ac:dyDescent="0.2"/>
    <row r="28051" x14ac:dyDescent="0.2"/>
    <row r="28052" x14ac:dyDescent="0.2"/>
    <row r="28053" x14ac:dyDescent="0.2"/>
    <row r="28054" x14ac:dyDescent="0.2"/>
    <row r="28055" x14ac:dyDescent="0.2"/>
    <row r="28056" x14ac:dyDescent="0.2"/>
    <row r="28057" x14ac:dyDescent="0.2"/>
    <row r="28058" x14ac:dyDescent="0.2"/>
    <row r="28059" x14ac:dyDescent="0.2"/>
    <row r="28060" x14ac:dyDescent="0.2"/>
    <row r="28061" x14ac:dyDescent="0.2"/>
    <row r="28062" x14ac:dyDescent="0.2"/>
    <row r="28063" x14ac:dyDescent="0.2"/>
    <row r="28064" x14ac:dyDescent="0.2"/>
    <row r="28065" x14ac:dyDescent="0.2"/>
    <row r="28066" x14ac:dyDescent="0.2"/>
    <row r="28067" x14ac:dyDescent="0.2"/>
    <row r="28068" x14ac:dyDescent="0.2"/>
    <row r="28069" x14ac:dyDescent="0.2"/>
    <row r="28070" x14ac:dyDescent="0.2"/>
    <row r="28071" x14ac:dyDescent="0.2"/>
    <row r="28072" x14ac:dyDescent="0.2"/>
    <row r="28073" x14ac:dyDescent="0.2"/>
    <row r="28074" x14ac:dyDescent="0.2"/>
    <row r="28075" x14ac:dyDescent="0.2"/>
    <row r="28076" x14ac:dyDescent="0.2"/>
    <row r="28077" x14ac:dyDescent="0.2"/>
    <row r="28078" x14ac:dyDescent="0.2"/>
    <row r="28079" x14ac:dyDescent="0.2"/>
    <row r="28080" x14ac:dyDescent="0.2"/>
    <row r="28081" x14ac:dyDescent="0.2"/>
    <row r="28082" x14ac:dyDescent="0.2"/>
    <row r="28083" x14ac:dyDescent="0.2"/>
    <row r="28084" x14ac:dyDescent="0.2"/>
    <row r="28085" x14ac:dyDescent="0.2"/>
    <row r="28086" x14ac:dyDescent="0.2"/>
    <row r="28087" x14ac:dyDescent="0.2"/>
    <row r="28088" x14ac:dyDescent="0.2"/>
    <row r="28089" x14ac:dyDescent="0.2"/>
    <row r="28090" x14ac:dyDescent="0.2"/>
    <row r="28091" x14ac:dyDescent="0.2"/>
    <row r="28092" x14ac:dyDescent="0.2"/>
    <row r="28093" x14ac:dyDescent="0.2"/>
    <row r="28094" x14ac:dyDescent="0.2"/>
    <row r="28095" x14ac:dyDescent="0.2"/>
    <row r="28096" x14ac:dyDescent="0.2"/>
    <row r="28097" x14ac:dyDescent="0.2"/>
    <row r="28098" x14ac:dyDescent="0.2"/>
    <row r="28099" x14ac:dyDescent="0.2"/>
    <row r="28100" x14ac:dyDescent="0.2"/>
    <row r="28101" x14ac:dyDescent="0.2"/>
    <row r="28102" x14ac:dyDescent="0.2"/>
    <row r="28103" x14ac:dyDescent="0.2"/>
    <row r="28104" x14ac:dyDescent="0.2"/>
    <row r="28105" x14ac:dyDescent="0.2"/>
    <row r="28106" x14ac:dyDescent="0.2"/>
    <row r="28107" x14ac:dyDescent="0.2"/>
    <row r="28108" x14ac:dyDescent="0.2"/>
    <row r="28109" x14ac:dyDescent="0.2"/>
    <row r="28110" x14ac:dyDescent="0.2"/>
    <row r="28111" x14ac:dyDescent="0.2"/>
    <row r="28112" x14ac:dyDescent="0.2"/>
    <row r="28113" x14ac:dyDescent="0.2"/>
    <row r="28114" x14ac:dyDescent="0.2"/>
    <row r="28115" x14ac:dyDescent="0.2"/>
    <row r="28116" x14ac:dyDescent="0.2"/>
    <row r="28117" x14ac:dyDescent="0.2"/>
    <row r="28118" x14ac:dyDescent="0.2"/>
    <row r="28119" x14ac:dyDescent="0.2"/>
    <row r="28120" x14ac:dyDescent="0.2"/>
    <row r="28121" x14ac:dyDescent="0.2"/>
    <row r="28122" x14ac:dyDescent="0.2"/>
    <row r="28123" x14ac:dyDescent="0.2"/>
    <row r="28124" x14ac:dyDescent="0.2"/>
    <row r="28125" x14ac:dyDescent="0.2"/>
    <row r="28126" x14ac:dyDescent="0.2"/>
    <row r="28127" x14ac:dyDescent="0.2"/>
    <row r="28128" x14ac:dyDescent="0.2"/>
    <row r="28129" x14ac:dyDescent="0.2"/>
    <row r="28130" x14ac:dyDescent="0.2"/>
    <row r="28131" x14ac:dyDescent="0.2"/>
    <row r="28132" x14ac:dyDescent="0.2"/>
    <row r="28133" x14ac:dyDescent="0.2"/>
    <row r="28134" x14ac:dyDescent="0.2"/>
    <row r="28135" x14ac:dyDescent="0.2"/>
    <row r="28136" x14ac:dyDescent="0.2"/>
    <row r="28137" x14ac:dyDescent="0.2"/>
    <row r="28138" x14ac:dyDescent="0.2"/>
    <row r="28139" x14ac:dyDescent="0.2"/>
    <row r="28140" x14ac:dyDescent="0.2"/>
    <row r="28141" x14ac:dyDescent="0.2"/>
    <row r="28142" x14ac:dyDescent="0.2"/>
    <row r="28143" x14ac:dyDescent="0.2"/>
    <row r="28144" x14ac:dyDescent="0.2"/>
    <row r="28145" x14ac:dyDescent="0.2"/>
    <row r="28146" x14ac:dyDescent="0.2"/>
    <row r="28147" x14ac:dyDescent="0.2"/>
    <row r="28148" x14ac:dyDescent="0.2"/>
    <row r="28149" x14ac:dyDescent="0.2"/>
    <row r="28150" x14ac:dyDescent="0.2"/>
    <row r="28151" x14ac:dyDescent="0.2"/>
    <row r="28152" x14ac:dyDescent="0.2"/>
    <row r="28153" x14ac:dyDescent="0.2"/>
    <row r="28154" x14ac:dyDescent="0.2"/>
    <row r="28155" x14ac:dyDescent="0.2"/>
    <row r="28156" x14ac:dyDescent="0.2"/>
    <row r="28157" x14ac:dyDescent="0.2"/>
    <row r="28158" x14ac:dyDescent="0.2"/>
    <row r="28159" x14ac:dyDescent="0.2"/>
    <row r="28160" x14ac:dyDescent="0.2"/>
    <row r="28161" x14ac:dyDescent="0.2"/>
    <row r="28162" x14ac:dyDescent="0.2"/>
    <row r="28163" x14ac:dyDescent="0.2"/>
    <row r="28164" x14ac:dyDescent="0.2"/>
    <row r="28165" x14ac:dyDescent="0.2"/>
    <row r="28166" x14ac:dyDescent="0.2"/>
    <row r="28167" x14ac:dyDescent="0.2"/>
    <row r="28168" x14ac:dyDescent="0.2"/>
    <row r="28169" x14ac:dyDescent="0.2"/>
    <row r="28170" x14ac:dyDescent="0.2"/>
    <row r="28171" x14ac:dyDescent="0.2"/>
    <row r="28172" x14ac:dyDescent="0.2"/>
    <row r="28173" x14ac:dyDescent="0.2"/>
    <row r="28174" x14ac:dyDescent="0.2"/>
    <row r="28175" x14ac:dyDescent="0.2"/>
    <row r="28176" x14ac:dyDescent="0.2"/>
    <row r="28177" x14ac:dyDescent="0.2"/>
    <row r="28178" x14ac:dyDescent="0.2"/>
    <row r="28179" x14ac:dyDescent="0.2"/>
    <row r="28180" x14ac:dyDescent="0.2"/>
    <row r="28181" x14ac:dyDescent="0.2"/>
    <row r="28182" x14ac:dyDescent="0.2"/>
    <row r="28183" x14ac:dyDescent="0.2"/>
    <row r="28184" x14ac:dyDescent="0.2"/>
    <row r="28185" x14ac:dyDescent="0.2"/>
    <row r="28186" x14ac:dyDescent="0.2"/>
    <row r="28187" x14ac:dyDescent="0.2"/>
    <row r="28188" x14ac:dyDescent="0.2"/>
    <row r="28189" x14ac:dyDescent="0.2"/>
    <row r="28190" x14ac:dyDescent="0.2"/>
    <row r="28191" x14ac:dyDescent="0.2"/>
    <row r="28192" x14ac:dyDescent="0.2"/>
    <row r="28193" x14ac:dyDescent="0.2"/>
    <row r="28194" x14ac:dyDescent="0.2"/>
    <row r="28195" x14ac:dyDescent="0.2"/>
    <row r="28196" x14ac:dyDescent="0.2"/>
    <row r="28197" x14ac:dyDescent="0.2"/>
    <row r="28198" x14ac:dyDescent="0.2"/>
    <row r="28199" x14ac:dyDescent="0.2"/>
    <row r="28200" x14ac:dyDescent="0.2"/>
    <row r="28201" x14ac:dyDescent="0.2"/>
    <row r="28202" x14ac:dyDescent="0.2"/>
    <row r="28203" x14ac:dyDescent="0.2"/>
    <row r="28204" x14ac:dyDescent="0.2"/>
    <row r="28205" x14ac:dyDescent="0.2"/>
    <row r="28206" x14ac:dyDescent="0.2"/>
    <row r="28207" x14ac:dyDescent="0.2"/>
    <row r="28208" x14ac:dyDescent="0.2"/>
    <row r="28209" x14ac:dyDescent="0.2"/>
    <row r="28210" x14ac:dyDescent="0.2"/>
    <row r="28211" x14ac:dyDescent="0.2"/>
    <row r="28212" x14ac:dyDescent="0.2"/>
    <row r="28213" x14ac:dyDescent="0.2"/>
    <row r="28214" x14ac:dyDescent="0.2"/>
    <row r="28215" x14ac:dyDescent="0.2"/>
    <row r="28216" x14ac:dyDescent="0.2"/>
    <row r="28217" x14ac:dyDescent="0.2"/>
    <row r="28218" x14ac:dyDescent="0.2"/>
    <row r="28219" x14ac:dyDescent="0.2"/>
    <row r="28220" x14ac:dyDescent="0.2"/>
    <row r="28221" x14ac:dyDescent="0.2"/>
    <row r="28222" x14ac:dyDescent="0.2"/>
    <row r="28223" x14ac:dyDescent="0.2"/>
    <row r="28224" x14ac:dyDescent="0.2"/>
    <row r="28225" x14ac:dyDescent="0.2"/>
    <row r="28226" x14ac:dyDescent="0.2"/>
    <row r="28227" x14ac:dyDescent="0.2"/>
    <row r="28228" x14ac:dyDescent="0.2"/>
    <row r="28229" x14ac:dyDescent="0.2"/>
    <row r="28230" x14ac:dyDescent="0.2"/>
    <row r="28231" x14ac:dyDescent="0.2"/>
    <row r="28232" x14ac:dyDescent="0.2"/>
    <row r="28233" x14ac:dyDescent="0.2"/>
    <row r="28234" x14ac:dyDescent="0.2"/>
    <row r="28235" x14ac:dyDescent="0.2"/>
    <row r="28236" x14ac:dyDescent="0.2"/>
    <row r="28237" x14ac:dyDescent="0.2"/>
    <row r="28238" x14ac:dyDescent="0.2"/>
    <row r="28239" x14ac:dyDescent="0.2"/>
    <row r="28240" x14ac:dyDescent="0.2"/>
    <row r="28241" x14ac:dyDescent="0.2"/>
    <row r="28242" x14ac:dyDescent="0.2"/>
    <row r="28243" x14ac:dyDescent="0.2"/>
    <row r="28244" x14ac:dyDescent="0.2"/>
    <row r="28245" x14ac:dyDescent="0.2"/>
    <row r="28246" x14ac:dyDescent="0.2"/>
    <row r="28247" x14ac:dyDescent="0.2"/>
    <row r="28248" x14ac:dyDescent="0.2"/>
    <row r="28249" x14ac:dyDescent="0.2"/>
    <row r="28250" x14ac:dyDescent="0.2"/>
    <row r="28251" x14ac:dyDescent="0.2"/>
    <row r="28252" x14ac:dyDescent="0.2"/>
    <row r="28253" x14ac:dyDescent="0.2"/>
    <row r="28254" x14ac:dyDescent="0.2"/>
    <row r="28255" x14ac:dyDescent="0.2"/>
    <row r="28256" x14ac:dyDescent="0.2"/>
    <row r="28257" x14ac:dyDescent="0.2"/>
    <row r="28258" x14ac:dyDescent="0.2"/>
    <row r="28259" x14ac:dyDescent="0.2"/>
    <row r="28260" x14ac:dyDescent="0.2"/>
    <row r="28261" x14ac:dyDescent="0.2"/>
    <row r="28262" x14ac:dyDescent="0.2"/>
    <row r="28263" x14ac:dyDescent="0.2"/>
    <row r="28264" x14ac:dyDescent="0.2"/>
    <row r="28265" x14ac:dyDescent="0.2"/>
    <row r="28266" x14ac:dyDescent="0.2"/>
    <row r="28267" x14ac:dyDescent="0.2"/>
    <row r="28268" x14ac:dyDescent="0.2"/>
    <row r="28269" x14ac:dyDescent="0.2"/>
    <row r="28270" x14ac:dyDescent="0.2"/>
    <row r="28271" x14ac:dyDescent="0.2"/>
    <row r="28272" x14ac:dyDescent="0.2"/>
    <row r="28273" x14ac:dyDescent="0.2"/>
    <row r="28274" x14ac:dyDescent="0.2"/>
    <row r="28275" x14ac:dyDescent="0.2"/>
    <row r="28276" x14ac:dyDescent="0.2"/>
    <row r="28277" x14ac:dyDescent="0.2"/>
    <row r="28278" x14ac:dyDescent="0.2"/>
    <row r="28279" x14ac:dyDescent="0.2"/>
    <row r="28280" x14ac:dyDescent="0.2"/>
    <row r="28281" x14ac:dyDescent="0.2"/>
    <row r="28282" x14ac:dyDescent="0.2"/>
    <row r="28283" x14ac:dyDescent="0.2"/>
    <row r="28284" x14ac:dyDescent="0.2"/>
    <row r="28285" x14ac:dyDescent="0.2"/>
    <row r="28286" x14ac:dyDescent="0.2"/>
    <row r="28287" x14ac:dyDescent="0.2"/>
    <row r="28288" x14ac:dyDescent="0.2"/>
    <row r="28289" x14ac:dyDescent="0.2"/>
    <row r="28290" x14ac:dyDescent="0.2"/>
    <row r="28291" x14ac:dyDescent="0.2"/>
    <row r="28292" x14ac:dyDescent="0.2"/>
    <row r="28293" x14ac:dyDescent="0.2"/>
    <row r="28294" x14ac:dyDescent="0.2"/>
    <row r="28295" x14ac:dyDescent="0.2"/>
    <row r="28296" x14ac:dyDescent="0.2"/>
    <row r="28297" x14ac:dyDescent="0.2"/>
    <row r="28298" x14ac:dyDescent="0.2"/>
    <row r="28299" x14ac:dyDescent="0.2"/>
    <row r="28300" x14ac:dyDescent="0.2"/>
    <row r="28301" x14ac:dyDescent="0.2"/>
    <row r="28302" x14ac:dyDescent="0.2"/>
    <row r="28303" x14ac:dyDescent="0.2"/>
    <row r="28304" x14ac:dyDescent="0.2"/>
    <row r="28305" x14ac:dyDescent="0.2"/>
    <row r="28306" x14ac:dyDescent="0.2"/>
    <row r="28307" x14ac:dyDescent="0.2"/>
    <row r="28308" x14ac:dyDescent="0.2"/>
    <row r="28309" x14ac:dyDescent="0.2"/>
    <row r="28310" x14ac:dyDescent="0.2"/>
    <row r="28311" x14ac:dyDescent="0.2"/>
    <row r="28312" x14ac:dyDescent="0.2"/>
    <row r="28313" x14ac:dyDescent="0.2"/>
    <row r="28314" x14ac:dyDescent="0.2"/>
    <row r="28315" x14ac:dyDescent="0.2"/>
    <row r="28316" x14ac:dyDescent="0.2"/>
    <row r="28317" x14ac:dyDescent="0.2"/>
    <row r="28318" x14ac:dyDescent="0.2"/>
    <row r="28319" x14ac:dyDescent="0.2"/>
    <row r="28320" x14ac:dyDescent="0.2"/>
    <row r="28321" x14ac:dyDescent="0.2"/>
    <row r="28322" x14ac:dyDescent="0.2"/>
    <row r="28323" x14ac:dyDescent="0.2"/>
    <row r="28324" x14ac:dyDescent="0.2"/>
    <row r="28325" x14ac:dyDescent="0.2"/>
    <row r="28326" x14ac:dyDescent="0.2"/>
    <row r="28327" x14ac:dyDescent="0.2"/>
    <row r="28328" x14ac:dyDescent="0.2"/>
    <row r="28329" x14ac:dyDescent="0.2"/>
    <row r="28330" x14ac:dyDescent="0.2"/>
    <row r="28331" x14ac:dyDescent="0.2"/>
    <row r="28332" x14ac:dyDescent="0.2"/>
    <row r="28333" x14ac:dyDescent="0.2"/>
    <row r="28334" x14ac:dyDescent="0.2"/>
    <row r="28335" x14ac:dyDescent="0.2"/>
    <row r="28336" x14ac:dyDescent="0.2"/>
    <row r="28337" x14ac:dyDescent="0.2"/>
    <row r="28338" x14ac:dyDescent="0.2"/>
    <row r="28339" x14ac:dyDescent="0.2"/>
    <row r="28340" x14ac:dyDescent="0.2"/>
    <row r="28341" x14ac:dyDescent="0.2"/>
    <row r="28342" x14ac:dyDescent="0.2"/>
    <row r="28343" x14ac:dyDescent="0.2"/>
    <row r="28344" x14ac:dyDescent="0.2"/>
    <row r="28345" x14ac:dyDescent="0.2"/>
    <row r="28346" x14ac:dyDescent="0.2"/>
    <row r="28347" x14ac:dyDescent="0.2"/>
    <row r="28348" x14ac:dyDescent="0.2"/>
    <row r="28349" x14ac:dyDescent="0.2"/>
    <row r="28350" x14ac:dyDescent="0.2"/>
    <row r="28351" x14ac:dyDescent="0.2"/>
    <row r="28352" x14ac:dyDescent="0.2"/>
    <row r="28353" x14ac:dyDescent="0.2"/>
    <row r="28354" x14ac:dyDescent="0.2"/>
    <row r="28355" x14ac:dyDescent="0.2"/>
    <row r="28356" x14ac:dyDescent="0.2"/>
    <row r="28357" x14ac:dyDescent="0.2"/>
    <row r="28358" x14ac:dyDescent="0.2"/>
    <row r="28359" x14ac:dyDescent="0.2"/>
    <row r="28360" x14ac:dyDescent="0.2"/>
    <row r="28361" x14ac:dyDescent="0.2"/>
    <row r="28362" x14ac:dyDescent="0.2"/>
    <row r="28363" x14ac:dyDescent="0.2"/>
    <row r="28364" x14ac:dyDescent="0.2"/>
    <row r="28365" x14ac:dyDescent="0.2"/>
    <row r="28366" x14ac:dyDescent="0.2"/>
    <row r="28367" x14ac:dyDescent="0.2"/>
    <row r="28368" x14ac:dyDescent="0.2"/>
    <row r="28369" x14ac:dyDescent="0.2"/>
    <row r="28370" x14ac:dyDescent="0.2"/>
    <row r="28371" x14ac:dyDescent="0.2"/>
    <row r="28372" x14ac:dyDescent="0.2"/>
    <row r="28373" x14ac:dyDescent="0.2"/>
    <row r="28374" x14ac:dyDescent="0.2"/>
    <row r="28375" x14ac:dyDescent="0.2"/>
    <row r="28376" x14ac:dyDescent="0.2"/>
    <row r="28377" x14ac:dyDescent="0.2"/>
    <row r="28378" x14ac:dyDescent="0.2"/>
    <row r="28379" x14ac:dyDescent="0.2"/>
    <row r="28380" x14ac:dyDescent="0.2"/>
    <row r="28381" x14ac:dyDescent="0.2"/>
    <row r="28382" x14ac:dyDescent="0.2"/>
    <row r="28383" x14ac:dyDescent="0.2"/>
    <row r="28384" x14ac:dyDescent="0.2"/>
    <row r="28385" x14ac:dyDescent="0.2"/>
    <row r="28386" x14ac:dyDescent="0.2"/>
    <row r="28387" x14ac:dyDescent="0.2"/>
    <row r="28388" x14ac:dyDescent="0.2"/>
    <row r="28389" x14ac:dyDescent="0.2"/>
    <row r="28390" x14ac:dyDescent="0.2"/>
    <row r="28391" x14ac:dyDescent="0.2"/>
    <row r="28392" x14ac:dyDescent="0.2"/>
    <row r="28393" x14ac:dyDescent="0.2"/>
    <row r="28394" x14ac:dyDescent="0.2"/>
    <row r="28395" x14ac:dyDescent="0.2"/>
    <row r="28396" x14ac:dyDescent="0.2"/>
    <row r="28397" x14ac:dyDescent="0.2"/>
    <row r="28398" x14ac:dyDescent="0.2"/>
    <row r="28399" x14ac:dyDescent="0.2"/>
    <row r="28400" x14ac:dyDescent="0.2"/>
    <row r="28401" x14ac:dyDescent="0.2"/>
    <row r="28402" x14ac:dyDescent="0.2"/>
    <row r="28403" x14ac:dyDescent="0.2"/>
    <row r="28404" x14ac:dyDescent="0.2"/>
    <row r="28405" x14ac:dyDescent="0.2"/>
    <row r="28406" x14ac:dyDescent="0.2"/>
    <row r="28407" x14ac:dyDescent="0.2"/>
    <row r="28408" x14ac:dyDescent="0.2"/>
    <row r="28409" x14ac:dyDescent="0.2"/>
    <row r="28410" x14ac:dyDescent="0.2"/>
    <row r="28411" x14ac:dyDescent="0.2"/>
    <row r="28412" x14ac:dyDescent="0.2"/>
    <row r="28413" x14ac:dyDescent="0.2"/>
    <row r="28414" x14ac:dyDescent="0.2"/>
    <row r="28415" x14ac:dyDescent="0.2"/>
    <row r="28416" x14ac:dyDescent="0.2"/>
    <row r="28417" x14ac:dyDescent="0.2"/>
    <row r="28418" x14ac:dyDescent="0.2"/>
    <row r="28419" x14ac:dyDescent="0.2"/>
    <row r="28420" x14ac:dyDescent="0.2"/>
    <row r="28421" x14ac:dyDescent="0.2"/>
    <row r="28422" x14ac:dyDescent="0.2"/>
    <row r="28423" x14ac:dyDescent="0.2"/>
    <row r="28424" x14ac:dyDescent="0.2"/>
    <row r="28425" x14ac:dyDescent="0.2"/>
    <row r="28426" x14ac:dyDescent="0.2"/>
    <row r="28427" x14ac:dyDescent="0.2"/>
    <row r="28428" x14ac:dyDescent="0.2"/>
    <row r="28429" x14ac:dyDescent="0.2"/>
    <row r="28430" x14ac:dyDescent="0.2"/>
    <row r="28431" x14ac:dyDescent="0.2"/>
    <row r="28432" x14ac:dyDescent="0.2"/>
    <row r="28433" x14ac:dyDescent="0.2"/>
    <row r="28434" x14ac:dyDescent="0.2"/>
    <row r="28435" x14ac:dyDescent="0.2"/>
    <row r="28436" x14ac:dyDescent="0.2"/>
    <row r="28437" x14ac:dyDescent="0.2"/>
    <row r="28438" x14ac:dyDescent="0.2"/>
    <row r="28439" x14ac:dyDescent="0.2"/>
    <row r="28440" x14ac:dyDescent="0.2"/>
    <row r="28441" x14ac:dyDescent="0.2"/>
    <row r="28442" x14ac:dyDescent="0.2"/>
    <row r="28443" x14ac:dyDescent="0.2"/>
    <row r="28444" x14ac:dyDescent="0.2"/>
    <row r="28445" x14ac:dyDescent="0.2"/>
    <row r="28446" x14ac:dyDescent="0.2"/>
    <row r="28447" x14ac:dyDescent="0.2"/>
    <row r="28448" x14ac:dyDescent="0.2"/>
    <row r="28449" x14ac:dyDescent="0.2"/>
    <row r="28450" x14ac:dyDescent="0.2"/>
    <row r="28451" x14ac:dyDescent="0.2"/>
    <row r="28452" x14ac:dyDescent="0.2"/>
    <row r="28453" x14ac:dyDescent="0.2"/>
    <row r="28454" x14ac:dyDescent="0.2"/>
    <row r="28455" x14ac:dyDescent="0.2"/>
    <row r="28456" x14ac:dyDescent="0.2"/>
    <row r="28457" x14ac:dyDescent="0.2"/>
    <row r="28458" x14ac:dyDescent="0.2"/>
    <row r="28459" x14ac:dyDescent="0.2"/>
    <row r="28460" x14ac:dyDescent="0.2"/>
    <row r="28461" x14ac:dyDescent="0.2"/>
    <row r="28462" x14ac:dyDescent="0.2"/>
    <row r="28463" x14ac:dyDescent="0.2"/>
    <row r="28464" x14ac:dyDescent="0.2"/>
    <row r="28465" x14ac:dyDescent="0.2"/>
    <row r="28466" x14ac:dyDescent="0.2"/>
    <row r="28467" x14ac:dyDescent="0.2"/>
    <row r="28468" x14ac:dyDescent="0.2"/>
    <row r="28469" x14ac:dyDescent="0.2"/>
    <row r="28470" x14ac:dyDescent="0.2"/>
    <row r="28471" x14ac:dyDescent="0.2"/>
    <row r="28472" x14ac:dyDescent="0.2"/>
    <row r="28473" x14ac:dyDescent="0.2"/>
    <row r="28474" x14ac:dyDescent="0.2"/>
    <row r="28475" x14ac:dyDescent="0.2"/>
    <row r="28476" x14ac:dyDescent="0.2"/>
    <row r="28477" x14ac:dyDescent="0.2"/>
    <row r="28478" x14ac:dyDescent="0.2"/>
    <row r="28479" x14ac:dyDescent="0.2"/>
    <row r="28480" x14ac:dyDescent="0.2"/>
    <row r="28481" x14ac:dyDescent="0.2"/>
    <row r="28482" x14ac:dyDescent="0.2"/>
    <row r="28483" x14ac:dyDescent="0.2"/>
    <row r="28484" x14ac:dyDescent="0.2"/>
    <row r="28485" x14ac:dyDescent="0.2"/>
    <row r="28486" x14ac:dyDescent="0.2"/>
    <row r="28487" x14ac:dyDescent="0.2"/>
    <row r="28488" x14ac:dyDescent="0.2"/>
    <row r="28489" x14ac:dyDescent="0.2"/>
    <row r="28490" x14ac:dyDescent="0.2"/>
    <row r="28491" x14ac:dyDescent="0.2"/>
    <row r="28492" x14ac:dyDescent="0.2"/>
    <row r="28493" x14ac:dyDescent="0.2"/>
    <row r="28494" x14ac:dyDescent="0.2"/>
    <row r="28495" x14ac:dyDescent="0.2"/>
    <row r="28496" x14ac:dyDescent="0.2"/>
    <row r="28497" x14ac:dyDescent="0.2"/>
    <row r="28498" x14ac:dyDescent="0.2"/>
    <row r="28499" x14ac:dyDescent="0.2"/>
    <row r="28500" x14ac:dyDescent="0.2"/>
    <row r="28501" x14ac:dyDescent="0.2"/>
    <row r="28502" x14ac:dyDescent="0.2"/>
    <row r="28503" x14ac:dyDescent="0.2"/>
    <row r="28504" x14ac:dyDescent="0.2"/>
    <row r="28505" x14ac:dyDescent="0.2"/>
    <row r="28506" x14ac:dyDescent="0.2"/>
    <row r="28507" x14ac:dyDescent="0.2"/>
    <row r="28508" x14ac:dyDescent="0.2"/>
    <row r="28509" x14ac:dyDescent="0.2"/>
    <row r="28510" x14ac:dyDescent="0.2"/>
    <row r="28511" x14ac:dyDescent="0.2"/>
    <row r="28512" x14ac:dyDescent="0.2"/>
    <row r="28513" x14ac:dyDescent="0.2"/>
    <row r="28514" x14ac:dyDescent="0.2"/>
    <row r="28515" x14ac:dyDescent="0.2"/>
    <row r="28516" x14ac:dyDescent="0.2"/>
    <row r="28517" x14ac:dyDescent="0.2"/>
    <row r="28518" x14ac:dyDescent="0.2"/>
    <row r="28519" x14ac:dyDescent="0.2"/>
    <row r="28520" x14ac:dyDescent="0.2"/>
    <row r="28521" x14ac:dyDescent="0.2"/>
    <row r="28522" x14ac:dyDescent="0.2"/>
    <row r="28523" x14ac:dyDescent="0.2"/>
    <row r="28524" x14ac:dyDescent="0.2"/>
    <row r="28525" x14ac:dyDescent="0.2"/>
    <row r="28526" x14ac:dyDescent="0.2"/>
    <row r="28527" x14ac:dyDescent="0.2"/>
    <row r="28528" x14ac:dyDescent="0.2"/>
    <row r="28529" x14ac:dyDescent="0.2"/>
    <row r="28530" x14ac:dyDescent="0.2"/>
    <row r="28531" x14ac:dyDescent="0.2"/>
    <row r="28532" x14ac:dyDescent="0.2"/>
    <row r="28533" x14ac:dyDescent="0.2"/>
    <row r="28534" x14ac:dyDescent="0.2"/>
    <row r="28535" x14ac:dyDescent="0.2"/>
    <row r="28536" x14ac:dyDescent="0.2"/>
    <row r="28537" x14ac:dyDescent="0.2"/>
    <row r="28538" x14ac:dyDescent="0.2"/>
    <row r="28539" x14ac:dyDescent="0.2"/>
    <row r="28540" x14ac:dyDescent="0.2"/>
    <row r="28541" x14ac:dyDescent="0.2"/>
    <row r="28542" x14ac:dyDescent="0.2"/>
    <row r="28543" x14ac:dyDescent="0.2"/>
    <row r="28544" x14ac:dyDescent="0.2"/>
    <row r="28545" x14ac:dyDescent="0.2"/>
    <row r="28546" x14ac:dyDescent="0.2"/>
    <row r="28547" x14ac:dyDescent="0.2"/>
    <row r="28548" x14ac:dyDescent="0.2"/>
    <row r="28549" x14ac:dyDescent="0.2"/>
    <row r="28550" x14ac:dyDescent="0.2"/>
    <row r="28551" x14ac:dyDescent="0.2"/>
    <row r="28552" x14ac:dyDescent="0.2"/>
    <row r="28553" x14ac:dyDescent="0.2"/>
    <row r="28554" x14ac:dyDescent="0.2"/>
    <row r="28555" x14ac:dyDescent="0.2"/>
    <row r="28556" x14ac:dyDescent="0.2"/>
    <row r="28557" x14ac:dyDescent="0.2"/>
    <row r="28558" x14ac:dyDescent="0.2"/>
    <row r="28559" x14ac:dyDescent="0.2"/>
    <row r="28560" x14ac:dyDescent="0.2"/>
    <row r="28561" x14ac:dyDescent="0.2"/>
    <row r="28562" x14ac:dyDescent="0.2"/>
    <row r="28563" x14ac:dyDescent="0.2"/>
    <row r="28564" x14ac:dyDescent="0.2"/>
    <row r="28565" x14ac:dyDescent="0.2"/>
    <row r="28566" x14ac:dyDescent="0.2"/>
    <row r="28567" x14ac:dyDescent="0.2"/>
    <row r="28568" x14ac:dyDescent="0.2"/>
    <row r="28569" x14ac:dyDescent="0.2"/>
    <row r="28570" x14ac:dyDescent="0.2"/>
    <row r="28571" x14ac:dyDescent="0.2"/>
    <row r="28572" x14ac:dyDescent="0.2"/>
    <row r="28573" x14ac:dyDescent="0.2"/>
    <row r="28574" x14ac:dyDescent="0.2"/>
    <row r="28575" x14ac:dyDescent="0.2"/>
    <row r="28576" x14ac:dyDescent="0.2"/>
    <row r="28577" x14ac:dyDescent="0.2"/>
    <row r="28578" x14ac:dyDescent="0.2"/>
    <row r="28579" x14ac:dyDescent="0.2"/>
    <row r="28580" x14ac:dyDescent="0.2"/>
    <row r="28581" x14ac:dyDescent="0.2"/>
    <row r="28582" x14ac:dyDescent="0.2"/>
    <row r="28583" x14ac:dyDescent="0.2"/>
    <row r="28584" x14ac:dyDescent="0.2"/>
    <row r="28585" x14ac:dyDescent="0.2"/>
    <row r="28586" x14ac:dyDescent="0.2"/>
    <row r="28587" x14ac:dyDescent="0.2"/>
    <row r="28588" x14ac:dyDescent="0.2"/>
    <row r="28589" x14ac:dyDescent="0.2"/>
    <row r="28590" x14ac:dyDescent="0.2"/>
    <row r="28591" x14ac:dyDescent="0.2"/>
    <row r="28592" x14ac:dyDescent="0.2"/>
    <row r="28593" x14ac:dyDescent="0.2"/>
    <row r="28594" x14ac:dyDescent="0.2"/>
    <row r="28595" x14ac:dyDescent="0.2"/>
    <row r="28596" x14ac:dyDescent="0.2"/>
    <row r="28597" x14ac:dyDescent="0.2"/>
    <row r="28598" x14ac:dyDescent="0.2"/>
    <row r="28599" x14ac:dyDescent="0.2"/>
    <row r="28600" x14ac:dyDescent="0.2"/>
    <row r="28601" x14ac:dyDescent="0.2"/>
    <row r="28602" x14ac:dyDescent="0.2"/>
    <row r="28603" x14ac:dyDescent="0.2"/>
    <row r="28604" x14ac:dyDescent="0.2"/>
    <row r="28605" x14ac:dyDescent="0.2"/>
    <row r="28606" x14ac:dyDescent="0.2"/>
    <row r="28607" x14ac:dyDescent="0.2"/>
    <row r="28608" x14ac:dyDescent="0.2"/>
    <row r="28609" x14ac:dyDescent="0.2"/>
    <row r="28610" x14ac:dyDescent="0.2"/>
    <row r="28611" x14ac:dyDescent="0.2"/>
    <row r="28612" x14ac:dyDescent="0.2"/>
    <row r="28613" x14ac:dyDescent="0.2"/>
    <row r="28614" x14ac:dyDescent="0.2"/>
    <row r="28615" x14ac:dyDescent="0.2"/>
    <row r="28616" x14ac:dyDescent="0.2"/>
    <row r="28617" x14ac:dyDescent="0.2"/>
    <row r="28618" x14ac:dyDescent="0.2"/>
    <row r="28619" x14ac:dyDescent="0.2"/>
    <row r="28620" x14ac:dyDescent="0.2"/>
    <row r="28621" x14ac:dyDescent="0.2"/>
    <row r="28622" x14ac:dyDescent="0.2"/>
    <row r="28623" x14ac:dyDescent="0.2"/>
    <row r="28624" x14ac:dyDescent="0.2"/>
    <row r="28625" x14ac:dyDescent="0.2"/>
    <row r="28626" x14ac:dyDescent="0.2"/>
    <row r="28627" x14ac:dyDescent="0.2"/>
    <row r="28628" x14ac:dyDescent="0.2"/>
    <row r="28629" x14ac:dyDescent="0.2"/>
    <row r="28630" x14ac:dyDescent="0.2"/>
    <row r="28631" x14ac:dyDescent="0.2"/>
    <row r="28632" x14ac:dyDescent="0.2"/>
    <row r="28633" x14ac:dyDescent="0.2"/>
    <row r="28634" x14ac:dyDescent="0.2"/>
    <row r="28635" x14ac:dyDescent="0.2"/>
    <row r="28636" x14ac:dyDescent="0.2"/>
    <row r="28637" x14ac:dyDescent="0.2"/>
    <row r="28638" x14ac:dyDescent="0.2"/>
    <row r="28639" x14ac:dyDescent="0.2"/>
    <row r="28640" x14ac:dyDescent="0.2"/>
    <row r="28641" x14ac:dyDescent="0.2"/>
    <row r="28642" x14ac:dyDescent="0.2"/>
    <row r="28643" x14ac:dyDescent="0.2"/>
    <row r="28644" x14ac:dyDescent="0.2"/>
    <row r="28645" x14ac:dyDescent="0.2"/>
    <row r="28646" x14ac:dyDescent="0.2"/>
    <row r="28647" x14ac:dyDescent="0.2"/>
    <row r="28648" x14ac:dyDescent="0.2"/>
    <row r="28649" x14ac:dyDescent="0.2"/>
    <row r="28650" x14ac:dyDescent="0.2"/>
    <row r="28651" x14ac:dyDescent="0.2"/>
    <row r="28652" x14ac:dyDescent="0.2"/>
    <row r="28653" x14ac:dyDescent="0.2"/>
    <row r="28654" x14ac:dyDescent="0.2"/>
    <row r="28655" x14ac:dyDescent="0.2"/>
    <row r="28656" x14ac:dyDescent="0.2"/>
    <row r="28657" x14ac:dyDescent="0.2"/>
    <row r="28658" x14ac:dyDescent="0.2"/>
    <row r="28659" x14ac:dyDescent="0.2"/>
    <row r="28660" x14ac:dyDescent="0.2"/>
    <row r="28661" x14ac:dyDescent="0.2"/>
    <row r="28662" x14ac:dyDescent="0.2"/>
    <row r="28663" x14ac:dyDescent="0.2"/>
    <row r="28664" x14ac:dyDescent="0.2"/>
    <row r="28665" x14ac:dyDescent="0.2"/>
    <row r="28666" x14ac:dyDescent="0.2"/>
    <row r="28667" x14ac:dyDescent="0.2"/>
    <row r="28668" x14ac:dyDescent="0.2"/>
    <row r="28669" x14ac:dyDescent="0.2"/>
    <row r="28670" x14ac:dyDescent="0.2"/>
    <row r="28671" x14ac:dyDescent="0.2"/>
    <row r="28672" x14ac:dyDescent="0.2"/>
    <row r="28673" x14ac:dyDescent="0.2"/>
    <row r="28674" x14ac:dyDescent="0.2"/>
    <row r="28675" x14ac:dyDescent="0.2"/>
    <row r="28676" x14ac:dyDescent="0.2"/>
    <row r="28677" x14ac:dyDescent="0.2"/>
    <row r="28678" x14ac:dyDescent="0.2"/>
    <row r="28679" x14ac:dyDescent="0.2"/>
    <row r="28680" x14ac:dyDescent="0.2"/>
    <row r="28681" x14ac:dyDescent="0.2"/>
    <row r="28682" x14ac:dyDescent="0.2"/>
    <row r="28683" x14ac:dyDescent="0.2"/>
    <row r="28684" x14ac:dyDescent="0.2"/>
    <row r="28685" x14ac:dyDescent="0.2"/>
    <row r="28686" x14ac:dyDescent="0.2"/>
    <row r="28687" x14ac:dyDescent="0.2"/>
    <row r="28688" x14ac:dyDescent="0.2"/>
    <row r="28689" x14ac:dyDescent="0.2"/>
    <row r="28690" x14ac:dyDescent="0.2"/>
    <row r="28691" x14ac:dyDescent="0.2"/>
    <row r="28692" x14ac:dyDescent="0.2"/>
    <row r="28693" x14ac:dyDescent="0.2"/>
    <row r="28694" x14ac:dyDescent="0.2"/>
    <row r="28695" x14ac:dyDescent="0.2"/>
    <row r="28696" x14ac:dyDescent="0.2"/>
    <row r="28697" x14ac:dyDescent="0.2"/>
    <row r="28698" x14ac:dyDescent="0.2"/>
    <row r="28699" x14ac:dyDescent="0.2"/>
    <row r="28700" x14ac:dyDescent="0.2"/>
    <row r="28701" x14ac:dyDescent="0.2"/>
    <row r="28702" x14ac:dyDescent="0.2"/>
    <row r="28703" x14ac:dyDescent="0.2"/>
    <row r="28704" x14ac:dyDescent="0.2"/>
    <row r="28705" x14ac:dyDescent="0.2"/>
    <row r="28706" x14ac:dyDescent="0.2"/>
    <row r="28707" x14ac:dyDescent="0.2"/>
    <row r="28708" x14ac:dyDescent="0.2"/>
    <row r="28709" x14ac:dyDescent="0.2"/>
    <row r="28710" x14ac:dyDescent="0.2"/>
    <row r="28711" x14ac:dyDescent="0.2"/>
    <row r="28712" x14ac:dyDescent="0.2"/>
    <row r="28713" x14ac:dyDescent="0.2"/>
    <row r="28714" x14ac:dyDescent="0.2"/>
    <row r="28715" x14ac:dyDescent="0.2"/>
    <row r="28716" x14ac:dyDescent="0.2"/>
    <row r="28717" x14ac:dyDescent="0.2"/>
    <row r="28718" x14ac:dyDescent="0.2"/>
    <row r="28719" x14ac:dyDescent="0.2"/>
    <row r="28720" x14ac:dyDescent="0.2"/>
    <row r="28721" x14ac:dyDescent="0.2"/>
    <row r="28722" x14ac:dyDescent="0.2"/>
    <row r="28723" x14ac:dyDescent="0.2"/>
    <row r="28724" x14ac:dyDescent="0.2"/>
    <row r="28725" x14ac:dyDescent="0.2"/>
    <row r="28726" x14ac:dyDescent="0.2"/>
    <row r="28727" x14ac:dyDescent="0.2"/>
    <row r="28728" x14ac:dyDescent="0.2"/>
    <row r="28729" x14ac:dyDescent="0.2"/>
    <row r="28730" x14ac:dyDescent="0.2"/>
    <row r="28731" x14ac:dyDescent="0.2"/>
    <row r="28732" x14ac:dyDescent="0.2"/>
    <row r="28733" x14ac:dyDescent="0.2"/>
    <row r="28734" x14ac:dyDescent="0.2"/>
    <row r="28735" x14ac:dyDescent="0.2"/>
    <row r="28736" x14ac:dyDescent="0.2"/>
    <row r="28737" x14ac:dyDescent="0.2"/>
    <row r="28738" x14ac:dyDescent="0.2"/>
    <row r="28739" x14ac:dyDescent="0.2"/>
    <row r="28740" x14ac:dyDescent="0.2"/>
    <row r="28741" x14ac:dyDescent="0.2"/>
    <row r="28742" x14ac:dyDescent="0.2"/>
    <row r="28743" x14ac:dyDescent="0.2"/>
    <row r="28744" x14ac:dyDescent="0.2"/>
    <row r="28745" x14ac:dyDescent="0.2"/>
    <row r="28746" x14ac:dyDescent="0.2"/>
    <row r="28747" x14ac:dyDescent="0.2"/>
    <row r="28748" x14ac:dyDescent="0.2"/>
    <row r="28749" x14ac:dyDescent="0.2"/>
    <row r="28750" x14ac:dyDescent="0.2"/>
    <row r="28751" x14ac:dyDescent="0.2"/>
    <row r="28752" x14ac:dyDescent="0.2"/>
    <row r="28753" x14ac:dyDescent="0.2"/>
    <row r="28754" x14ac:dyDescent="0.2"/>
    <row r="28755" x14ac:dyDescent="0.2"/>
    <row r="28756" x14ac:dyDescent="0.2"/>
    <row r="28757" x14ac:dyDescent="0.2"/>
    <row r="28758" x14ac:dyDescent="0.2"/>
    <row r="28759" x14ac:dyDescent="0.2"/>
    <row r="28760" x14ac:dyDescent="0.2"/>
    <row r="28761" x14ac:dyDescent="0.2"/>
    <row r="28762" x14ac:dyDescent="0.2"/>
    <row r="28763" x14ac:dyDescent="0.2"/>
    <row r="28764" x14ac:dyDescent="0.2"/>
    <row r="28765" x14ac:dyDescent="0.2"/>
    <row r="28766" x14ac:dyDescent="0.2"/>
    <row r="28767" x14ac:dyDescent="0.2"/>
    <row r="28768" x14ac:dyDescent="0.2"/>
    <row r="28769" x14ac:dyDescent="0.2"/>
    <row r="28770" x14ac:dyDescent="0.2"/>
    <row r="28771" x14ac:dyDescent="0.2"/>
    <row r="28772" x14ac:dyDescent="0.2"/>
    <row r="28773" x14ac:dyDescent="0.2"/>
    <row r="28774" x14ac:dyDescent="0.2"/>
    <row r="28775" x14ac:dyDescent="0.2"/>
    <row r="28776" x14ac:dyDescent="0.2"/>
    <row r="28777" x14ac:dyDescent="0.2"/>
    <row r="28778" x14ac:dyDescent="0.2"/>
    <row r="28779" x14ac:dyDescent="0.2"/>
    <row r="28780" x14ac:dyDescent="0.2"/>
    <row r="28781" x14ac:dyDescent="0.2"/>
    <row r="28782" x14ac:dyDescent="0.2"/>
    <row r="28783" x14ac:dyDescent="0.2"/>
    <row r="28784" x14ac:dyDescent="0.2"/>
    <row r="28785" x14ac:dyDescent="0.2"/>
    <row r="28786" x14ac:dyDescent="0.2"/>
    <row r="28787" x14ac:dyDescent="0.2"/>
    <row r="28788" x14ac:dyDescent="0.2"/>
    <row r="28789" x14ac:dyDescent="0.2"/>
    <row r="28790" x14ac:dyDescent="0.2"/>
    <row r="28791" x14ac:dyDescent="0.2"/>
    <row r="28792" x14ac:dyDescent="0.2"/>
    <row r="28793" x14ac:dyDescent="0.2"/>
    <row r="28794" x14ac:dyDescent="0.2"/>
    <row r="28795" x14ac:dyDescent="0.2"/>
    <row r="28796" x14ac:dyDescent="0.2"/>
    <row r="28797" x14ac:dyDescent="0.2"/>
    <row r="28798" x14ac:dyDescent="0.2"/>
    <row r="28799" x14ac:dyDescent="0.2"/>
    <row r="28800" x14ac:dyDescent="0.2"/>
    <row r="28801" x14ac:dyDescent="0.2"/>
    <row r="28802" x14ac:dyDescent="0.2"/>
    <row r="28803" x14ac:dyDescent="0.2"/>
    <row r="28804" x14ac:dyDescent="0.2"/>
    <row r="28805" x14ac:dyDescent="0.2"/>
    <row r="28806" x14ac:dyDescent="0.2"/>
    <row r="28807" x14ac:dyDescent="0.2"/>
    <row r="28808" x14ac:dyDescent="0.2"/>
    <row r="28809" x14ac:dyDescent="0.2"/>
    <row r="28810" x14ac:dyDescent="0.2"/>
    <row r="28811" x14ac:dyDescent="0.2"/>
    <row r="28812" x14ac:dyDescent="0.2"/>
    <row r="28813" x14ac:dyDescent="0.2"/>
    <row r="28814" x14ac:dyDescent="0.2"/>
    <row r="28815" x14ac:dyDescent="0.2"/>
    <row r="28816" x14ac:dyDescent="0.2"/>
    <row r="28817" x14ac:dyDescent="0.2"/>
    <row r="28818" x14ac:dyDescent="0.2"/>
    <row r="28819" x14ac:dyDescent="0.2"/>
    <row r="28820" x14ac:dyDescent="0.2"/>
    <row r="28821" x14ac:dyDescent="0.2"/>
    <row r="28822" x14ac:dyDescent="0.2"/>
    <row r="28823" x14ac:dyDescent="0.2"/>
    <row r="28824" x14ac:dyDescent="0.2"/>
    <row r="28825" x14ac:dyDescent="0.2"/>
    <row r="28826" x14ac:dyDescent="0.2"/>
    <row r="28827" x14ac:dyDescent="0.2"/>
    <row r="28828" x14ac:dyDescent="0.2"/>
    <row r="28829" x14ac:dyDescent="0.2"/>
    <row r="28830" x14ac:dyDescent="0.2"/>
    <row r="28831" x14ac:dyDescent="0.2"/>
    <row r="28832" x14ac:dyDescent="0.2"/>
    <row r="28833" x14ac:dyDescent="0.2"/>
    <row r="28834" x14ac:dyDescent="0.2"/>
    <row r="28835" x14ac:dyDescent="0.2"/>
    <row r="28836" x14ac:dyDescent="0.2"/>
    <row r="28837" x14ac:dyDescent="0.2"/>
    <row r="28838" x14ac:dyDescent="0.2"/>
    <row r="28839" x14ac:dyDescent="0.2"/>
    <row r="28840" x14ac:dyDescent="0.2"/>
    <row r="28841" x14ac:dyDescent="0.2"/>
    <row r="28842" x14ac:dyDescent="0.2"/>
    <row r="28843" x14ac:dyDescent="0.2"/>
    <row r="28844" x14ac:dyDescent="0.2"/>
    <row r="28845" x14ac:dyDescent="0.2"/>
    <row r="28846" x14ac:dyDescent="0.2"/>
    <row r="28847" x14ac:dyDescent="0.2"/>
    <row r="28848" x14ac:dyDescent="0.2"/>
    <row r="28849" x14ac:dyDescent="0.2"/>
    <row r="28850" x14ac:dyDescent="0.2"/>
    <row r="28851" x14ac:dyDescent="0.2"/>
    <row r="28852" x14ac:dyDescent="0.2"/>
    <row r="28853" x14ac:dyDescent="0.2"/>
    <row r="28854" x14ac:dyDescent="0.2"/>
    <row r="28855" x14ac:dyDescent="0.2"/>
    <row r="28856" x14ac:dyDescent="0.2"/>
    <row r="28857" x14ac:dyDescent="0.2"/>
    <row r="28858" x14ac:dyDescent="0.2"/>
    <row r="28859" x14ac:dyDescent="0.2"/>
    <row r="28860" x14ac:dyDescent="0.2"/>
    <row r="28861" x14ac:dyDescent="0.2"/>
    <row r="28862" x14ac:dyDescent="0.2"/>
    <row r="28863" x14ac:dyDescent="0.2"/>
    <row r="28864" x14ac:dyDescent="0.2"/>
    <row r="28865" x14ac:dyDescent="0.2"/>
    <row r="28866" x14ac:dyDescent="0.2"/>
    <row r="28867" x14ac:dyDescent="0.2"/>
    <row r="28868" x14ac:dyDescent="0.2"/>
    <row r="28869" x14ac:dyDescent="0.2"/>
    <row r="28870" x14ac:dyDescent="0.2"/>
    <row r="28871" x14ac:dyDescent="0.2"/>
    <row r="28872" x14ac:dyDescent="0.2"/>
    <row r="28873" x14ac:dyDescent="0.2"/>
    <row r="28874" x14ac:dyDescent="0.2"/>
    <row r="28875" x14ac:dyDescent="0.2"/>
    <row r="28876" x14ac:dyDescent="0.2"/>
    <row r="28877" x14ac:dyDescent="0.2"/>
    <row r="28878" x14ac:dyDescent="0.2"/>
    <row r="28879" x14ac:dyDescent="0.2"/>
    <row r="28880" x14ac:dyDescent="0.2"/>
    <row r="28881" x14ac:dyDescent="0.2"/>
    <row r="28882" x14ac:dyDescent="0.2"/>
    <row r="28883" x14ac:dyDescent="0.2"/>
    <row r="28884" x14ac:dyDescent="0.2"/>
    <row r="28885" x14ac:dyDescent="0.2"/>
    <row r="28886" x14ac:dyDescent="0.2"/>
    <row r="28887" x14ac:dyDescent="0.2"/>
    <row r="28888" x14ac:dyDescent="0.2"/>
    <row r="28889" x14ac:dyDescent="0.2"/>
    <row r="28890" x14ac:dyDescent="0.2"/>
    <row r="28891" x14ac:dyDescent="0.2"/>
    <row r="28892" x14ac:dyDescent="0.2"/>
    <row r="28893" x14ac:dyDescent="0.2"/>
    <row r="28894" x14ac:dyDescent="0.2"/>
    <row r="28895" x14ac:dyDescent="0.2"/>
    <row r="28896" x14ac:dyDescent="0.2"/>
    <row r="28897" x14ac:dyDescent="0.2"/>
    <row r="28898" x14ac:dyDescent="0.2"/>
    <row r="28899" x14ac:dyDescent="0.2"/>
    <row r="28900" x14ac:dyDescent="0.2"/>
    <row r="28901" x14ac:dyDescent="0.2"/>
    <row r="28902" x14ac:dyDescent="0.2"/>
    <row r="28903" x14ac:dyDescent="0.2"/>
    <row r="28904" x14ac:dyDescent="0.2"/>
    <row r="28905" x14ac:dyDescent="0.2"/>
    <row r="28906" x14ac:dyDescent="0.2"/>
    <row r="28907" x14ac:dyDescent="0.2"/>
    <row r="28908" x14ac:dyDescent="0.2"/>
    <row r="28909" x14ac:dyDescent="0.2"/>
    <row r="28910" x14ac:dyDescent="0.2"/>
    <row r="28911" x14ac:dyDescent="0.2"/>
    <row r="28912" x14ac:dyDescent="0.2"/>
    <row r="28913" x14ac:dyDescent="0.2"/>
    <row r="28914" x14ac:dyDescent="0.2"/>
    <row r="28915" x14ac:dyDescent="0.2"/>
    <row r="28916" x14ac:dyDescent="0.2"/>
    <row r="28917" x14ac:dyDescent="0.2"/>
    <row r="28918" x14ac:dyDescent="0.2"/>
    <row r="28919" x14ac:dyDescent="0.2"/>
    <row r="28920" x14ac:dyDescent="0.2"/>
    <row r="28921" x14ac:dyDescent="0.2"/>
    <row r="28922" x14ac:dyDescent="0.2"/>
    <row r="28923" x14ac:dyDescent="0.2"/>
    <row r="28924" x14ac:dyDescent="0.2"/>
    <row r="28925" x14ac:dyDescent="0.2"/>
    <row r="28926" x14ac:dyDescent="0.2"/>
    <row r="28927" x14ac:dyDescent="0.2"/>
    <row r="28928" x14ac:dyDescent="0.2"/>
    <row r="28929" x14ac:dyDescent="0.2"/>
    <row r="28930" x14ac:dyDescent="0.2"/>
    <row r="28931" x14ac:dyDescent="0.2"/>
    <row r="28932" x14ac:dyDescent="0.2"/>
    <row r="28933" x14ac:dyDescent="0.2"/>
    <row r="28934" x14ac:dyDescent="0.2"/>
    <row r="28935" x14ac:dyDescent="0.2"/>
    <row r="28936" x14ac:dyDescent="0.2"/>
    <row r="28937" x14ac:dyDescent="0.2"/>
    <row r="28938" x14ac:dyDescent="0.2"/>
    <row r="28939" x14ac:dyDescent="0.2"/>
    <row r="28940" x14ac:dyDescent="0.2"/>
    <row r="28941" x14ac:dyDescent="0.2"/>
    <row r="28942" x14ac:dyDescent="0.2"/>
    <row r="28943" x14ac:dyDescent="0.2"/>
    <row r="28944" x14ac:dyDescent="0.2"/>
    <row r="28945" x14ac:dyDescent="0.2"/>
    <row r="28946" x14ac:dyDescent="0.2"/>
    <row r="28947" x14ac:dyDescent="0.2"/>
    <row r="28948" x14ac:dyDescent="0.2"/>
    <row r="28949" x14ac:dyDescent="0.2"/>
    <row r="28950" x14ac:dyDescent="0.2"/>
    <row r="28951" x14ac:dyDescent="0.2"/>
    <row r="28952" x14ac:dyDescent="0.2"/>
    <row r="28953" x14ac:dyDescent="0.2"/>
    <row r="28954" x14ac:dyDescent="0.2"/>
    <row r="28955" x14ac:dyDescent="0.2"/>
    <row r="28956" x14ac:dyDescent="0.2"/>
    <row r="28957" x14ac:dyDescent="0.2"/>
    <row r="28958" x14ac:dyDescent="0.2"/>
    <row r="28959" x14ac:dyDescent="0.2"/>
    <row r="28960" x14ac:dyDescent="0.2"/>
    <row r="28961" x14ac:dyDescent="0.2"/>
    <row r="28962" x14ac:dyDescent="0.2"/>
    <row r="28963" x14ac:dyDescent="0.2"/>
    <row r="28964" x14ac:dyDescent="0.2"/>
    <row r="28965" x14ac:dyDescent="0.2"/>
    <row r="28966" x14ac:dyDescent="0.2"/>
    <row r="28967" x14ac:dyDescent="0.2"/>
    <row r="28968" x14ac:dyDescent="0.2"/>
    <row r="28969" x14ac:dyDescent="0.2"/>
    <row r="28970" x14ac:dyDescent="0.2"/>
    <row r="28971" x14ac:dyDescent="0.2"/>
    <row r="28972" x14ac:dyDescent="0.2"/>
    <row r="28973" x14ac:dyDescent="0.2"/>
    <row r="28974" x14ac:dyDescent="0.2"/>
    <row r="28975" x14ac:dyDescent="0.2"/>
    <row r="28976" x14ac:dyDescent="0.2"/>
    <row r="28977" x14ac:dyDescent="0.2"/>
    <row r="28978" x14ac:dyDescent="0.2"/>
    <row r="28979" x14ac:dyDescent="0.2"/>
    <row r="28980" x14ac:dyDescent="0.2"/>
    <row r="28981" x14ac:dyDescent="0.2"/>
    <row r="28982" x14ac:dyDescent="0.2"/>
    <row r="28983" x14ac:dyDescent="0.2"/>
    <row r="28984" x14ac:dyDescent="0.2"/>
    <row r="28985" x14ac:dyDescent="0.2"/>
    <row r="28986" x14ac:dyDescent="0.2"/>
    <row r="28987" x14ac:dyDescent="0.2"/>
    <row r="28988" x14ac:dyDescent="0.2"/>
    <row r="28989" x14ac:dyDescent="0.2"/>
    <row r="28990" x14ac:dyDescent="0.2"/>
    <row r="28991" x14ac:dyDescent="0.2"/>
    <row r="28992" x14ac:dyDescent="0.2"/>
    <row r="28993" x14ac:dyDescent="0.2"/>
    <row r="28994" x14ac:dyDescent="0.2"/>
    <row r="28995" x14ac:dyDescent="0.2"/>
    <row r="28996" x14ac:dyDescent="0.2"/>
    <row r="28997" x14ac:dyDescent="0.2"/>
    <row r="28998" x14ac:dyDescent="0.2"/>
    <row r="28999" x14ac:dyDescent="0.2"/>
    <row r="29000" x14ac:dyDescent="0.2"/>
    <row r="29001" x14ac:dyDescent="0.2"/>
    <row r="29002" x14ac:dyDescent="0.2"/>
    <row r="29003" x14ac:dyDescent="0.2"/>
    <row r="29004" x14ac:dyDescent="0.2"/>
    <row r="29005" x14ac:dyDescent="0.2"/>
    <row r="29006" x14ac:dyDescent="0.2"/>
    <row r="29007" x14ac:dyDescent="0.2"/>
    <row r="29008" x14ac:dyDescent="0.2"/>
    <row r="29009" x14ac:dyDescent="0.2"/>
    <row r="29010" x14ac:dyDescent="0.2"/>
    <row r="29011" x14ac:dyDescent="0.2"/>
    <row r="29012" x14ac:dyDescent="0.2"/>
    <row r="29013" x14ac:dyDescent="0.2"/>
    <row r="29014" x14ac:dyDescent="0.2"/>
    <row r="29015" x14ac:dyDescent="0.2"/>
    <row r="29016" x14ac:dyDescent="0.2"/>
    <row r="29017" x14ac:dyDescent="0.2"/>
    <row r="29018" x14ac:dyDescent="0.2"/>
    <row r="29019" x14ac:dyDescent="0.2"/>
    <row r="29020" x14ac:dyDescent="0.2"/>
    <row r="29021" x14ac:dyDescent="0.2"/>
    <row r="29022" x14ac:dyDescent="0.2"/>
    <row r="29023" x14ac:dyDescent="0.2"/>
    <row r="29024" x14ac:dyDescent="0.2"/>
    <row r="29025" x14ac:dyDescent="0.2"/>
    <row r="29026" x14ac:dyDescent="0.2"/>
    <row r="29027" x14ac:dyDescent="0.2"/>
    <row r="29028" x14ac:dyDescent="0.2"/>
    <row r="29029" x14ac:dyDescent="0.2"/>
    <row r="29030" x14ac:dyDescent="0.2"/>
    <row r="29031" x14ac:dyDescent="0.2"/>
    <row r="29032" x14ac:dyDescent="0.2"/>
    <row r="29033" x14ac:dyDescent="0.2"/>
    <row r="29034" x14ac:dyDescent="0.2"/>
    <row r="29035" x14ac:dyDescent="0.2"/>
    <row r="29036" x14ac:dyDescent="0.2"/>
    <row r="29037" x14ac:dyDescent="0.2"/>
    <row r="29038" x14ac:dyDescent="0.2"/>
    <row r="29039" x14ac:dyDescent="0.2"/>
    <row r="29040" x14ac:dyDescent="0.2"/>
    <row r="29041" x14ac:dyDescent="0.2"/>
    <row r="29042" x14ac:dyDescent="0.2"/>
    <row r="29043" x14ac:dyDescent="0.2"/>
    <row r="29044" x14ac:dyDescent="0.2"/>
    <row r="29045" x14ac:dyDescent="0.2"/>
    <row r="29046" x14ac:dyDescent="0.2"/>
    <row r="29047" x14ac:dyDescent="0.2"/>
    <row r="29048" x14ac:dyDescent="0.2"/>
    <row r="29049" x14ac:dyDescent="0.2"/>
    <row r="29050" x14ac:dyDescent="0.2"/>
    <row r="29051" x14ac:dyDescent="0.2"/>
    <row r="29052" x14ac:dyDescent="0.2"/>
    <row r="29053" x14ac:dyDescent="0.2"/>
    <row r="29054" x14ac:dyDescent="0.2"/>
    <row r="29055" x14ac:dyDescent="0.2"/>
    <row r="29056" x14ac:dyDescent="0.2"/>
    <row r="29057" x14ac:dyDescent="0.2"/>
    <row r="29058" x14ac:dyDescent="0.2"/>
    <row r="29059" x14ac:dyDescent="0.2"/>
    <row r="29060" x14ac:dyDescent="0.2"/>
    <row r="29061" x14ac:dyDescent="0.2"/>
    <row r="29062" x14ac:dyDescent="0.2"/>
    <row r="29063" x14ac:dyDescent="0.2"/>
    <row r="29064" x14ac:dyDescent="0.2"/>
    <row r="29065" x14ac:dyDescent="0.2"/>
    <row r="29066" x14ac:dyDescent="0.2"/>
    <row r="29067" x14ac:dyDescent="0.2"/>
    <row r="29068" x14ac:dyDescent="0.2"/>
    <row r="29069" x14ac:dyDescent="0.2"/>
    <row r="29070" x14ac:dyDescent="0.2"/>
    <row r="29071" x14ac:dyDescent="0.2"/>
    <row r="29072" x14ac:dyDescent="0.2"/>
    <row r="29073" x14ac:dyDescent="0.2"/>
    <row r="29074" x14ac:dyDescent="0.2"/>
    <row r="29075" x14ac:dyDescent="0.2"/>
    <row r="29076" x14ac:dyDescent="0.2"/>
    <row r="29077" x14ac:dyDescent="0.2"/>
    <row r="29078" x14ac:dyDescent="0.2"/>
    <row r="29079" x14ac:dyDescent="0.2"/>
    <row r="29080" x14ac:dyDescent="0.2"/>
    <row r="29081" x14ac:dyDescent="0.2"/>
    <row r="29082" x14ac:dyDescent="0.2"/>
    <row r="29083" x14ac:dyDescent="0.2"/>
    <row r="29084" x14ac:dyDescent="0.2"/>
    <row r="29085" x14ac:dyDescent="0.2"/>
    <row r="29086" x14ac:dyDescent="0.2"/>
    <row r="29087" x14ac:dyDescent="0.2"/>
    <row r="29088" x14ac:dyDescent="0.2"/>
    <row r="29089" x14ac:dyDescent="0.2"/>
    <row r="29090" x14ac:dyDescent="0.2"/>
    <row r="29091" x14ac:dyDescent="0.2"/>
    <row r="29092" x14ac:dyDescent="0.2"/>
    <row r="29093" x14ac:dyDescent="0.2"/>
    <row r="29094" x14ac:dyDescent="0.2"/>
    <row r="29095" x14ac:dyDescent="0.2"/>
    <row r="29096" x14ac:dyDescent="0.2"/>
    <row r="29097" x14ac:dyDescent="0.2"/>
    <row r="29098" x14ac:dyDescent="0.2"/>
    <row r="29099" x14ac:dyDescent="0.2"/>
    <row r="29100" x14ac:dyDescent="0.2"/>
    <row r="29101" x14ac:dyDescent="0.2"/>
    <row r="29102" x14ac:dyDescent="0.2"/>
    <row r="29103" x14ac:dyDescent="0.2"/>
    <row r="29104" x14ac:dyDescent="0.2"/>
    <row r="29105" x14ac:dyDescent="0.2"/>
    <row r="29106" x14ac:dyDescent="0.2"/>
    <row r="29107" x14ac:dyDescent="0.2"/>
    <row r="29108" x14ac:dyDescent="0.2"/>
    <row r="29109" x14ac:dyDescent="0.2"/>
    <row r="29110" x14ac:dyDescent="0.2"/>
    <row r="29111" x14ac:dyDescent="0.2"/>
    <row r="29112" x14ac:dyDescent="0.2"/>
    <row r="29113" x14ac:dyDescent="0.2"/>
    <row r="29114" x14ac:dyDescent="0.2"/>
    <row r="29115" x14ac:dyDescent="0.2"/>
    <row r="29116" x14ac:dyDescent="0.2"/>
    <row r="29117" x14ac:dyDescent="0.2"/>
    <row r="29118" x14ac:dyDescent="0.2"/>
    <row r="29119" x14ac:dyDescent="0.2"/>
    <row r="29120" x14ac:dyDescent="0.2"/>
    <row r="29121" x14ac:dyDescent="0.2"/>
    <row r="29122" x14ac:dyDescent="0.2"/>
    <row r="29123" x14ac:dyDescent="0.2"/>
    <row r="29124" x14ac:dyDescent="0.2"/>
    <row r="29125" x14ac:dyDescent="0.2"/>
    <row r="29126" x14ac:dyDescent="0.2"/>
    <row r="29127" x14ac:dyDescent="0.2"/>
    <row r="29128" x14ac:dyDescent="0.2"/>
    <row r="29129" x14ac:dyDescent="0.2"/>
    <row r="29130" x14ac:dyDescent="0.2"/>
    <row r="29131" x14ac:dyDescent="0.2"/>
    <row r="29132" x14ac:dyDescent="0.2"/>
    <row r="29133" x14ac:dyDescent="0.2"/>
    <row r="29134" x14ac:dyDescent="0.2"/>
    <row r="29135" x14ac:dyDescent="0.2"/>
    <row r="29136" x14ac:dyDescent="0.2"/>
    <row r="29137" x14ac:dyDescent="0.2"/>
    <row r="29138" x14ac:dyDescent="0.2"/>
    <row r="29139" x14ac:dyDescent="0.2"/>
    <row r="29140" x14ac:dyDescent="0.2"/>
    <row r="29141" x14ac:dyDescent="0.2"/>
    <row r="29142" x14ac:dyDescent="0.2"/>
    <row r="29143" x14ac:dyDescent="0.2"/>
    <row r="29144" x14ac:dyDescent="0.2"/>
    <row r="29145" x14ac:dyDescent="0.2"/>
    <row r="29146" x14ac:dyDescent="0.2"/>
    <row r="29147" x14ac:dyDescent="0.2"/>
    <row r="29148" x14ac:dyDescent="0.2"/>
    <row r="29149" x14ac:dyDescent="0.2"/>
    <row r="29150" x14ac:dyDescent="0.2"/>
    <row r="29151" x14ac:dyDescent="0.2"/>
    <row r="29152" x14ac:dyDescent="0.2"/>
    <row r="29153" x14ac:dyDescent="0.2"/>
    <row r="29154" x14ac:dyDescent="0.2"/>
    <row r="29155" x14ac:dyDescent="0.2"/>
    <row r="29156" x14ac:dyDescent="0.2"/>
    <row r="29157" x14ac:dyDescent="0.2"/>
    <row r="29158" x14ac:dyDescent="0.2"/>
    <row r="29159" x14ac:dyDescent="0.2"/>
    <row r="29160" x14ac:dyDescent="0.2"/>
    <row r="29161" x14ac:dyDescent="0.2"/>
    <row r="29162" x14ac:dyDescent="0.2"/>
    <row r="29163" x14ac:dyDescent="0.2"/>
    <row r="29164" x14ac:dyDescent="0.2"/>
    <row r="29165" x14ac:dyDescent="0.2"/>
    <row r="29166" x14ac:dyDescent="0.2"/>
    <row r="29167" x14ac:dyDescent="0.2"/>
    <row r="29168" x14ac:dyDescent="0.2"/>
    <row r="29169" x14ac:dyDescent="0.2"/>
    <row r="29170" x14ac:dyDescent="0.2"/>
    <row r="29171" x14ac:dyDescent="0.2"/>
    <row r="29172" x14ac:dyDescent="0.2"/>
    <row r="29173" x14ac:dyDescent="0.2"/>
    <row r="29174" x14ac:dyDescent="0.2"/>
    <row r="29175" x14ac:dyDescent="0.2"/>
    <row r="29176" x14ac:dyDescent="0.2"/>
    <row r="29177" x14ac:dyDescent="0.2"/>
    <row r="29178" x14ac:dyDescent="0.2"/>
    <row r="29179" x14ac:dyDescent="0.2"/>
    <row r="29180" x14ac:dyDescent="0.2"/>
    <row r="29181" x14ac:dyDescent="0.2"/>
    <row r="29182" x14ac:dyDescent="0.2"/>
    <row r="29183" x14ac:dyDescent="0.2"/>
    <row r="29184" x14ac:dyDescent="0.2"/>
    <row r="29185" x14ac:dyDescent="0.2"/>
    <row r="29186" x14ac:dyDescent="0.2"/>
    <row r="29187" x14ac:dyDescent="0.2"/>
    <row r="29188" x14ac:dyDescent="0.2"/>
    <row r="29189" x14ac:dyDescent="0.2"/>
    <row r="29190" x14ac:dyDescent="0.2"/>
    <row r="29191" x14ac:dyDescent="0.2"/>
    <row r="29192" x14ac:dyDescent="0.2"/>
    <row r="29193" x14ac:dyDescent="0.2"/>
    <row r="29194" x14ac:dyDescent="0.2"/>
    <row r="29195" x14ac:dyDescent="0.2"/>
    <row r="29196" x14ac:dyDescent="0.2"/>
    <row r="29197" x14ac:dyDescent="0.2"/>
    <row r="29198" x14ac:dyDescent="0.2"/>
    <row r="29199" x14ac:dyDescent="0.2"/>
    <row r="29200" x14ac:dyDescent="0.2"/>
    <row r="29201" x14ac:dyDescent="0.2"/>
    <row r="29202" x14ac:dyDescent="0.2"/>
    <row r="29203" x14ac:dyDescent="0.2"/>
    <row r="29204" x14ac:dyDescent="0.2"/>
    <row r="29205" x14ac:dyDescent="0.2"/>
    <row r="29206" x14ac:dyDescent="0.2"/>
    <row r="29207" x14ac:dyDescent="0.2"/>
    <row r="29208" x14ac:dyDescent="0.2"/>
    <row r="29209" x14ac:dyDescent="0.2"/>
    <row r="29210" x14ac:dyDescent="0.2"/>
    <row r="29211" x14ac:dyDescent="0.2"/>
    <row r="29212" x14ac:dyDescent="0.2"/>
    <row r="29213" x14ac:dyDescent="0.2"/>
    <row r="29214" x14ac:dyDescent="0.2"/>
    <row r="29215" x14ac:dyDescent="0.2"/>
    <row r="29216" x14ac:dyDescent="0.2"/>
    <row r="29217" x14ac:dyDescent="0.2"/>
    <row r="29218" x14ac:dyDescent="0.2"/>
    <row r="29219" x14ac:dyDescent="0.2"/>
    <row r="29220" x14ac:dyDescent="0.2"/>
    <row r="29221" x14ac:dyDescent="0.2"/>
    <row r="29222" x14ac:dyDescent="0.2"/>
    <row r="29223" x14ac:dyDescent="0.2"/>
    <row r="29224" x14ac:dyDescent="0.2"/>
    <row r="29225" x14ac:dyDescent="0.2"/>
    <row r="29226" x14ac:dyDescent="0.2"/>
    <row r="29227" x14ac:dyDescent="0.2"/>
    <row r="29228" x14ac:dyDescent="0.2"/>
    <row r="29229" x14ac:dyDescent="0.2"/>
    <row r="29230" x14ac:dyDescent="0.2"/>
    <row r="29231" x14ac:dyDescent="0.2"/>
    <row r="29232" x14ac:dyDescent="0.2"/>
    <row r="29233" x14ac:dyDescent="0.2"/>
    <row r="29234" x14ac:dyDescent="0.2"/>
    <row r="29235" x14ac:dyDescent="0.2"/>
    <row r="29236" x14ac:dyDescent="0.2"/>
    <row r="29237" x14ac:dyDescent="0.2"/>
    <row r="29238" x14ac:dyDescent="0.2"/>
    <row r="29239" x14ac:dyDescent="0.2"/>
    <row r="29240" x14ac:dyDescent="0.2"/>
    <row r="29241" x14ac:dyDescent="0.2"/>
    <row r="29242" x14ac:dyDescent="0.2"/>
    <row r="29243" x14ac:dyDescent="0.2"/>
    <row r="29244" x14ac:dyDescent="0.2"/>
    <row r="29245" x14ac:dyDescent="0.2"/>
    <row r="29246" x14ac:dyDescent="0.2"/>
    <row r="29247" x14ac:dyDescent="0.2"/>
    <row r="29248" x14ac:dyDescent="0.2"/>
    <row r="29249" x14ac:dyDescent="0.2"/>
    <row r="29250" x14ac:dyDescent="0.2"/>
    <row r="29251" x14ac:dyDescent="0.2"/>
    <row r="29252" x14ac:dyDescent="0.2"/>
    <row r="29253" x14ac:dyDescent="0.2"/>
    <row r="29254" x14ac:dyDescent="0.2"/>
    <row r="29255" x14ac:dyDescent="0.2"/>
    <row r="29256" x14ac:dyDescent="0.2"/>
    <row r="29257" x14ac:dyDescent="0.2"/>
    <row r="29258" x14ac:dyDescent="0.2"/>
    <row r="29259" x14ac:dyDescent="0.2"/>
    <row r="29260" x14ac:dyDescent="0.2"/>
    <row r="29261" x14ac:dyDescent="0.2"/>
    <row r="29262" x14ac:dyDescent="0.2"/>
    <row r="29263" x14ac:dyDescent="0.2"/>
    <row r="29264" x14ac:dyDescent="0.2"/>
    <row r="29265" x14ac:dyDescent="0.2"/>
    <row r="29266" x14ac:dyDescent="0.2"/>
    <row r="29267" x14ac:dyDescent="0.2"/>
    <row r="29268" x14ac:dyDescent="0.2"/>
    <row r="29269" x14ac:dyDescent="0.2"/>
    <row r="29270" x14ac:dyDescent="0.2"/>
    <row r="29271" x14ac:dyDescent="0.2"/>
    <row r="29272" x14ac:dyDescent="0.2"/>
    <row r="29273" x14ac:dyDescent="0.2"/>
    <row r="29274" x14ac:dyDescent="0.2"/>
    <row r="29275" x14ac:dyDescent="0.2"/>
    <row r="29276" x14ac:dyDescent="0.2"/>
    <row r="29277" x14ac:dyDescent="0.2"/>
    <row r="29278" x14ac:dyDescent="0.2"/>
    <row r="29279" x14ac:dyDescent="0.2"/>
    <row r="29280" x14ac:dyDescent="0.2"/>
    <row r="29281" x14ac:dyDescent="0.2"/>
    <row r="29282" x14ac:dyDescent="0.2"/>
    <row r="29283" x14ac:dyDescent="0.2"/>
    <row r="29284" x14ac:dyDescent="0.2"/>
    <row r="29285" x14ac:dyDescent="0.2"/>
    <row r="29286" x14ac:dyDescent="0.2"/>
    <row r="29287" x14ac:dyDescent="0.2"/>
    <row r="29288" x14ac:dyDescent="0.2"/>
    <row r="29289" x14ac:dyDescent="0.2"/>
    <row r="29290" x14ac:dyDescent="0.2"/>
    <row r="29291" x14ac:dyDescent="0.2"/>
    <row r="29292" x14ac:dyDescent="0.2"/>
    <row r="29293" x14ac:dyDescent="0.2"/>
    <row r="29294" x14ac:dyDescent="0.2"/>
    <row r="29295" x14ac:dyDescent="0.2"/>
    <row r="29296" x14ac:dyDescent="0.2"/>
    <row r="29297" x14ac:dyDescent="0.2"/>
    <row r="29298" x14ac:dyDescent="0.2"/>
    <row r="29299" x14ac:dyDescent="0.2"/>
    <row r="29300" x14ac:dyDescent="0.2"/>
    <row r="29301" x14ac:dyDescent="0.2"/>
    <row r="29302" x14ac:dyDescent="0.2"/>
    <row r="29303" x14ac:dyDescent="0.2"/>
    <row r="29304" x14ac:dyDescent="0.2"/>
    <row r="29305" x14ac:dyDescent="0.2"/>
    <row r="29306" x14ac:dyDescent="0.2"/>
    <row r="29307" x14ac:dyDescent="0.2"/>
    <row r="29308" x14ac:dyDescent="0.2"/>
    <row r="29309" x14ac:dyDescent="0.2"/>
    <row r="29310" x14ac:dyDescent="0.2"/>
    <row r="29311" x14ac:dyDescent="0.2"/>
    <row r="29312" x14ac:dyDescent="0.2"/>
    <row r="29313" x14ac:dyDescent="0.2"/>
    <row r="29314" x14ac:dyDescent="0.2"/>
    <row r="29315" x14ac:dyDescent="0.2"/>
    <row r="29316" x14ac:dyDescent="0.2"/>
    <row r="29317" x14ac:dyDescent="0.2"/>
    <row r="29318" x14ac:dyDescent="0.2"/>
    <row r="29319" x14ac:dyDescent="0.2"/>
    <row r="29320" x14ac:dyDescent="0.2"/>
    <row r="29321" x14ac:dyDescent="0.2"/>
    <row r="29322" x14ac:dyDescent="0.2"/>
    <row r="29323" x14ac:dyDescent="0.2"/>
    <row r="29324" x14ac:dyDescent="0.2"/>
    <row r="29325" x14ac:dyDescent="0.2"/>
    <row r="29326" x14ac:dyDescent="0.2"/>
    <row r="29327" x14ac:dyDescent="0.2"/>
    <row r="29328" x14ac:dyDescent="0.2"/>
    <row r="29329" x14ac:dyDescent="0.2"/>
    <row r="29330" x14ac:dyDescent="0.2"/>
    <row r="29331" x14ac:dyDescent="0.2"/>
    <row r="29332" x14ac:dyDescent="0.2"/>
    <row r="29333" x14ac:dyDescent="0.2"/>
    <row r="29334" x14ac:dyDescent="0.2"/>
    <row r="29335" x14ac:dyDescent="0.2"/>
    <row r="29336" x14ac:dyDescent="0.2"/>
    <row r="29337" x14ac:dyDescent="0.2"/>
    <row r="29338" x14ac:dyDescent="0.2"/>
    <row r="29339" x14ac:dyDescent="0.2"/>
    <row r="29340" x14ac:dyDescent="0.2"/>
    <row r="29341" x14ac:dyDescent="0.2"/>
    <row r="29342" x14ac:dyDescent="0.2"/>
    <row r="29343" x14ac:dyDescent="0.2"/>
    <row r="29344" x14ac:dyDescent="0.2"/>
    <row r="29345" x14ac:dyDescent="0.2"/>
    <row r="29346" x14ac:dyDescent="0.2"/>
    <row r="29347" x14ac:dyDescent="0.2"/>
    <row r="29348" x14ac:dyDescent="0.2"/>
    <row r="29349" x14ac:dyDescent="0.2"/>
    <row r="29350" x14ac:dyDescent="0.2"/>
    <row r="29351" x14ac:dyDescent="0.2"/>
    <row r="29352" x14ac:dyDescent="0.2"/>
    <row r="29353" x14ac:dyDescent="0.2"/>
    <row r="29354" x14ac:dyDescent="0.2"/>
    <row r="29355" x14ac:dyDescent="0.2"/>
    <row r="29356" x14ac:dyDescent="0.2"/>
    <row r="29357" x14ac:dyDescent="0.2"/>
    <row r="29358" x14ac:dyDescent="0.2"/>
    <row r="29359" x14ac:dyDescent="0.2"/>
    <row r="29360" x14ac:dyDescent="0.2"/>
    <row r="29361" x14ac:dyDescent="0.2"/>
    <row r="29362" x14ac:dyDescent="0.2"/>
    <row r="29363" x14ac:dyDescent="0.2"/>
    <row r="29364" x14ac:dyDescent="0.2"/>
    <row r="29365" x14ac:dyDescent="0.2"/>
    <row r="29366" x14ac:dyDescent="0.2"/>
    <row r="29367" x14ac:dyDescent="0.2"/>
    <row r="29368" x14ac:dyDescent="0.2"/>
    <row r="29369" x14ac:dyDescent="0.2"/>
    <row r="29370" x14ac:dyDescent="0.2"/>
    <row r="29371" x14ac:dyDescent="0.2"/>
    <row r="29372" x14ac:dyDescent="0.2"/>
    <row r="29373" x14ac:dyDescent="0.2"/>
    <row r="29374" x14ac:dyDescent="0.2"/>
    <row r="29375" x14ac:dyDescent="0.2"/>
    <row r="29376" x14ac:dyDescent="0.2"/>
    <row r="29377" x14ac:dyDescent="0.2"/>
    <row r="29378" x14ac:dyDescent="0.2"/>
    <row r="29379" x14ac:dyDescent="0.2"/>
    <row r="29380" x14ac:dyDescent="0.2"/>
    <row r="29381" x14ac:dyDescent="0.2"/>
    <row r="29382" x14ac:dyDescent="0.2"/>
    <row r="29383" x14ac:dyDescent="0.2"/>
    <row r="29384" x14ac:dyDescent="0.2"/>
    <row r="29385" x14ac:dyDescent="0.2"/>
    <row r="29386" x14ac:dyDescent="0.2"/>
    <row r="29387" x14ac:dyDescent="0.2"/>
    <row r="29388" x14ac:dyDescent="0.2"/>
    <row r="29389" x14ac:dyDescent="0.2"/>
    <row r="29390" x14ac:dyDescent="0.2"/>
    <row r="29391" x14ac:dyDescent="0.2"/>
    <row r="29392" x14ac:dyDescent="0.2"/>
    <row r="29393" x14ac:dyDescent="0.2"/>
    <row r="29394" x14ac:dyDescent="0.2"/>
    <row r="29395" x14ac:dyDescent="0.2"/>
    <row r="29396" x14ac:dyDescent="0.2"/>
    <row r="29397" x14ac:dyDescent="0.2"/>
    <row r="29398" x14ac:dyDescent="0.2"/>
    <row r="29399" x14ac:dyDescent="0.2"/>
    <row r="29400" x14ac:dyDescent="0.2"/>
    <row r="29401" x14ac:dyDescent="0.2"/>
    <row r="29402" x14ac:dyDescent="0.2"/>
    <row r="29403" x14ac:dyDescent="0.2"/>
    <row r="29404" x14ac:dyDescent="0.2"/>
    <row r="29405" x14ac:dyDescent="0.2"/>
    <row r="29406" x14ac:dyDescent="0.2"/>
    <row r="29407" x14ac:dyDescent="0.2"/>
    <row r="29408" x14ac:dyDescent="0.2"/>
    <row r="29409" x14ac:dyDescent="0.2"/>
    <row r="29410" x14ac:dyDescent="0.2"/>
    <row r="29411" x14ac:dyDescent="0.2"/>
    <row r="29412" x14ac:dyDescent="0.2"/>
    <row r="29413" x14ac:dyDescent="0.2"/>
    <row r="29414" x14ac:dyDescent="0.2"/>
    <row r="29415" x14ac:dyDescent="0.2"/>
    <row r="29416" x14ac:dyDescent="0.2"/>
    <row r="29417" x14ac:dyDescent="0.2"/>
    <row r="29418" x14ac:dyDescent="0.2"/>
    <row r="29419" x14ac:dyDescent="0.2"/>
    <row r="29420" x14ac:dyDescent="0.2"/>
    <row r="29421" x14ac:dyDescent="0.2"/>
    <row r="29422" x14ac:dyDescent="0.2"/>
    <row r="29423" x14ac:dyDescent="0.2"/>
    <row r="29424" x14ac:dyDescent="0.2"/>
    <row r="29425" x14ac:dyDescent="0.2"/>
    <row r="29426" x14ac:dyDescent="0.2"/>
    <row r="29427" x14ac:dyDescent="0.2"/>
    <row r="29428" x14ac:dyDescent="0.2"/>
    <row r="29429" x14ac:dyDescent="0.2"/>
    <row r="29430" x14ac:dyDescent="0.2"/>
    <row r="29431" x14ac:dyDescent="0.2"/>
    <row r="29432" x14ac:dyDescent="0.2"/>
    <row r="29433" x14ac:dyDescent="0.2"/>
    <row r="29434" x14ac:dyDescent="0.2"/>
    <row r="29435" x14ac:dyDescent="0.2"/>
    <row r="29436" x14ac:dyDescent="0.2"/>
    <row r="29437" x14ac:dyDescent="0.2"/>
    <row r="29438" x14ac:dyDescent="0.2"/>
    <row r="29439" x14ac:dyDescent="0.2"/>
    <row r="29440" x14ac:dyDescent="0.2"/>
    <row r="29441" x14ac:dyDescent="0.2"/>
    <row r="29442" x14ac:dyDescent="0.2"/>
    <row r="29443" x14ac:dyDescent="0.2"/>
    <row r="29444" x14ac:dyDescent="0.2"/>
    <row r="29445" x14ac:dyDescent="0.2"/>
    <row r="29446" x14ac:dyDescent="0.2"/>
    <row r="29447" x14ac:dyDescent="0.2"/>
    <row r="29448" x14ac:dyDescent="0.2"/>
    <row r="29449" x14ac:dyDescent="0.2"/>
    <row r="29450" x14ac:dyDescent="0.2"/>
    <row r="29451" x14ac:dyDescent="0.2"/>
    <row r="29452" x14ac:dyDescent="0.2"/>
    <row r="29453" x14ac:dyDescent="0.2"/>
    <row r="29454" x14ac:dyDescent="0.2"/>
    <row r="29455" x14ac:dyDescent="0.2"/>
    <row r="29456" x14ac:dyDescent="0.2"/>
    <row r="29457" x14ac:dyDescent="0.2"/>
    <row r="29458" x14ac:dyDescent="0.2"/>
    <row r="29459" x14ac:dyDescent="0.2"/>
    <row r="29460" x14ac:dyDescent="0.2"/>
    <row r="29461" x14ac:dyDescent="0.2"/>
    <row r="29462" x14ac:dyDescent="0.2"/>
    <row r="29463" x14ac:dyDescent="0.2"/>
    <row r="29464" x14ac:dyDescent="0.2"/>
    <row r="29465" x14ac:dyDescent="0.2"/>
    <row r="29466" x14ac:dyDescent="0.2"/>
    <row r="29467" x14ac:dyDescent="0.2"/>
    <row r="29468" x14ac:dyDescent="0.2"/>
    <row r="29469" x14ac:dyDescent="0.2"/>
    <row r="29470" x14ac:dyDescent="0.2"/>
    <row r="29471" x14ac:dyDescent="0.2"/>
    <row r="29472" x14ac:dyDescent="0.2"/>
    <row r="29473" x14ac:dyDescent="0.2"/>
    <row r="29474" x14ac:dyDescent="0.2"/>
    <row r="29475" x14ac:dyDescent="0.2"/>
    <row r="29476" x14ac:dyDescent="0.2"/>
    <row r="29477" x14ac:dyDescent="0.2"/>
    <row r="29478" x14ac:dyDescent="0.2"/>
    <row r="29479" x14ac:dyDescent="0.2"/>
    <row r="29480" x14ac:dyDescent="0.2"/>
    <row r="29481" x14ac:dyDescent="0.2"/>
    <row r="29482" x14ac:dyDescent="0.2"/>
    <row r="29483" x14ac:dyDescent="0.2"/>
    <row r="29484" x14ac:dyDescent="0.2"/>
    <row r="29485" x14ac:dyDescent="0.2"/>
    <row r="29486" x14ac:dyDescent="0.2"/>
    <row r="29487" x14ac:dyDescent="0.2"/>
    <row r="29488" x14ac:dyDescent="0.2"/>
    <row r="29489" x14ac:dyDescent="0.2"/>
    <row r="29490" x14ac:dyDescent="0.2"/>
    <row r="29491" x14ac:dyDescent="0.2"/>
    <row r="29492" x14ac:dyDescent="0.2"/>
    <row r="29493" x14ac:dyDescent="0.2"/>
    <row r="29494" x14ac:dyDescent="0.2"/>
    <row r="29495" x14ac:dyDescent="0.2"/>
    <row r="29496" x14ac:dyDescent="0.2"/>
    <row r="29497" x14ac:dyDescent="0.2"/>
    <row r="29498" x14ac:dyDescent="0.2"/>
    <row r="29499" x14ac:dyDescent="0.2"/>
    <row r="29500" x14ac:dyDescent="0.2"/>
    <row r="29501" x14ac:dyDescent="0.2"/>
    <row r="29502" x14ac:dyDescent="0.2"/>
    <row r="29503" x14ac:dyDescent="0.2"/>
    <row r="29504" x14ac:dyDescent="0.2"/>
    <row r="29505" x14ac:dyDescent="0.2"/>
    <row r="29506" x14ac:dyDescent="0.2"/>
    <row r="29507" x14ac:dyDescent="0.2"/>
    <row r="29508" x14ac:dyDescent="0.2"/>
    <row r="29509" x14ac:dyDescent="0.2"/>
    <row r="29510" x14ac:dyDescent="0.2"/>
    <row r="29511" x14ac:dyDescent="0.2"/>
    <row r="29512" x14ac:dyDescent="0.2"/>
    <row r="29513" x14ac:dyDescent="0.2"/>
    <row r="29514" x14ac:dyDescent="0.2"/>
    <row r="29515" x14ac:dyDescent="0.2"/>
    <row r="29516" x14ac:dyDescent="0.2"/>
    <row r="29517" x14ac:dyDescent="0.2"/>
    <row r="29518" x14ac:dyDescent="0.2"/>
    <row r="29519" x14ac:dyDescent="0.2"/>
    <row r="29520" x14ac:dyDescent="0.2"/>
    <row r="29521" x14ac:dyDescent="0.2"/>
    <row r="29522" x14ac:dyDescent="0.2"/>
    <row r="29523" x14ac:dyDescent="0.2"/>
    <row r="29524" x14ac:dyDescent="0.2"/>
    <row r="29525" x14ac:dyDescent="0.2"/>
    <row r="29526" x14ac:dyDescent="0.2"/>
    <row r="29527" x14ac:dyDescent="0.2"/>
    <row r="29528" x14ac:dyDescent="0.2"/>
    <row r="29529" x14ac:dyDescent="0.2"/>
    <row r="29530" x14ac:dyDescent="0.2"/>
    <row r="29531" x14ac:dyDescent="0.2"/>
    <row r="29532" x14ac:dyDescent="0.2"/>
    <row r="29533" x14ac:dyDescent="0.2"/>
    <row r="29534" x14ac:dyDescent="0.2"/>
    <row r="29535" x14ac:dyDescent="0.2"/>
    <row r="29536" x14ac:dyDescent="0.2"/>
    <row r="29537" x14ac:dyDescent="0.2"/>
    <row r="29538" x14ac:dyDescent="0.2"/>
    <row r="29539" x14ac:dyDescent="0.2"/>
    <row r="29540" x14ac:dyDescent="0.2"/>
    <row r="29541" x14ac:dyDescent="0.2"/>
    <row r="29542" x14ac:dyDescent="0.2"/>
    <row r="29543" x14ac:dyDescent="0.2"/>
    <row r="29544" x14ac:dyDescent="0.2"/>
    <row r="29545" x14ac:dyDescent="0.2"/>
    <row r="29546" x14ac:dyDescent="0.2"/>
    <row r="29547" x14ac:dyDescent="0.2"/>
    <row r="29548" x14ac:dyDescent="0.2"/>
    <row r="29549" x14ac:dyDescent="0.2"/>
    <row r="29550" x14ac:dyDescent="0.2"/>
    <row r="29551" x14ac:dyDescent="0.2"/>
    <row r="29552" x14ac:dyDescent="0.2"/>
    <row r="29553" x14ac:dyDescent="0.2"/>
    <row r="29554" x14ac:dyDescent="0.2"/>
    <row r="29555" x14ac:dyDescent="0.2"/>
    <row r="29556" x14ac:dyDescent="0.2"/>
    <row r="29557" x14ac:dyDescent="0.2"/>
    <row r="29558" x14ac:dyDescent="0.2"/>
    <row r="29559" x14ac:dyDescent="0.2"/>
    <row r="29560" x14ac:dyDescent="0.2"/>
    <row r="29561" x14ac:dyDescent="0.2"/>
    <row r="29562" x14ac:dyDescent="0.2"/>
    <row r="29563" x14ac:dyDescent="0.2"/>
    <row r="29564" x14ac:dyDescent="0.2"/>
    <row r="29565" x14ac:dyDescent="0.2"/>
    <row r="29566" x14ac:dyDescent="0.2"/>
    <row r="29567" x14ac:dyDescent="0.2"/>
    <row r="29568" x14ac:dyDescent="0.2"/>
    <row r="29569" x14ac:dyDescent="0.2"/>
    <row r="29570" x14ac:dyDescent="0.2"/>
    <row r="29571" x14ac:dyDescent="0.2"/>
    <row r="29572" x14ac:dyDescent="0.2"/>
    <row r="29573" x14ac:dyDescent="0.2"/>
    <row r="29574" x14ac:dyDescent="0.2"/>
    <row r="29575" x14ac:dyDescent="0.2"/>
    <row r="29576" x14ac:dyDescent="0.2"/>
    <row r="29577" x14ac:dyDescent="0.2"/>
    <row r="29578" x14ac:dyDescent="0.2"/>
    <row r="29579" x14ac:dyDescent="0.2"/>
    <row r="29580" x14ac:dyDescent="0.2"/>
    <row r="29581" x14ac:dyDescent="0.2"/>
    <row r="29582" x14ac:dyDescent="0.2"/>
    <row r="29583" x14ac:dyDescent="0.2"/>
    <row r="29584" x14ac:dyDescent="0.2"/>
    <row r="29585" x14ac:dyDescent="0.2"/>
    <row r="29586" x14ac:dyDescent="0.2"/>
    <row r="29587" x14ac:dyDescent="0.2"/>
    <row r="29588" x14ac:dyDescent="0.2"/>
    <row r="29589" x14ac:dyDescent="0.2"/>
    <row r="29590" x14ac:dyDescent="0.2"/>
    <row r="29591" x14ac:dyDescent="0.2"/>
    <row r="29592" x14ac:dyDescent="0.2"/>
    <row r="29593" x14ac:dyDescent="0.2"/>
    <row r="29594" x14ac:dyDescent="0.2"/>
    <row r="29595" x14ac:dyDescent="0.2"/>
    <row r="29596" x14ac:dyDescent="0.2"/>
    <row r="29597" x14ac:dyDescent="0.2"/>
    <row r="29598" x14ac:dyDescent="0.2"/>
    <row r="29599" x14ac:dyDescent="0.2"/>
    <row r="29600" x14ac:dyDescent="0.2"/>
    <row r="29601" x14ac:dyDescent="0.2"/>
    <row r="29602" x14ac:dyDescent="0.2"/>
    <row r="29603" x14ac:dyDescent="0.2"/>
    <row r="29604" x14ac:dyDescent="0.2"/>
    <row r="29605" x14ac:dyDescent="0.2"/>
    <row r="29606" x14ac:dyDescent="0.2"/>
    <row r="29607" x14ac:dyDescent="0.2"/>
    <row r="29608" x14ac:dyDescent="0.2"/>
    <row r="29609" x14ac:dyDescent="0.2"/>
    <row r="29610" x14ac:dyDescent="0.2"/>
    <row r="29611" x14ac:dyDescent="0.2"/>
    <row r="29612" x14ac:dyDescent="0.2"/>
    <row r="29613" x14ac:dyDescent="0.2"/>
    <row r="29614" x14ac:dyDescent="0.2"/>
    <row r="29615" x14ac:dyDescent="0.2"/>
    <row r="29616" x14ac:dyDescent="0.2"/>
    <row r="29617" x14ac:dyDescent="0.2"/>
    <row r="29618" x14ac:dyDescent="0.2"/>
    <row r="29619" x14ac:dyDescent="0.2"/>
    <row r="29620" x14ac:dyDescent="0.2"/>
    <row r="29621" x14ac:dyDescent="0.2"/>
    <row r="29622" x14ac:dyDescent="0.2"/>
    <row r="29623" x14ac:dyDescent="0.2"/>
    <row r="29624" x14ac:dyDescent="0.2"/>
    <row r="29625" x14ac:dyDescent="0.2"/>
    <row r="29626" x14ac:dyDescent="0.2"/>
    <row r="29627" x14ac:dyDescent="0.2"/>
    <row r="29628" x14ac:dyDescent="0.2"/>
    <row r="29629" x14ac:dyDescent="0.2"/>
    <row r="29630" x14ac:dyDescent="0.2"/>
    <row r="29631" x14ac:dyDescent="0.2"/>
    <row r="29632" x14ac:dyDescent="0.2"/>
    <row r="29633" x14ac:dyDescent="0.2"/>
    <row r="29634" x14ac:dyDescent="0.2"/>
    <row r="29635" x14ac:dyDescent="0.2"/>
    <row r="29636" x14ac:dyDescent="0.2"/>
    <row r="29637" x14ac:dyDescent="0.2"/>
    <row r="29638" x14ac:dyDescent="0.2"/>
    <row r="29639" x14ac:dyDescent="0.2"/>
    <row r="29640" x14ac:dyDescent="0.2"/>
    <row r="29641" x14ac:dyDescent="0.2"/>
    <row r="29642" x14ac:dyDescent="0.2"/>
    <row r="29643" x14ac:dyDescent="0.2"/>
    <row r="29644" x14ac:dyDescent="0.2"/>
    <row r="29645" x14ac:dyDescent="0.2"/>
    <row r="29646" x14ac:dyDescent="0.2"/>
    <row r="29647" x14ac:dyDescent="0.2"/>
    <row r="29648" x14ac:dyDescent="0.2"/>
    <row r="29649" x14ac:dyDescent="0.2"/>
    <row r="29650" x14ac:dyDescent="0.2"/>
    <row r="29651" x14ac:dyDescent="0.2"/>
    <row r="29652" x14ac:dyDescent="0.2"/>
    <row r="29653" x14ac:dyDescent="0.2"/>
    <row r="29654" x14ac:dyDescent="0.2"/>
    <row r="29655" x14ac:dyDescent="0.2"/>
    <row r="29656" x14ac:dyDescent="0.2"/>
    <row r="29657" x14ac:dyDescent="0.2"/>
    <row r="29658" x14ac:dyDescent="0.2"/>
    <row r="29659" x14ac:dyDescent="0.2"/>
    <row r="29660" x14ac:dyDescent="0.2"/>
    <row r="29661" x14ac:dyDescent="0.2"/>
    <row r="29662" x14ac:dyDescent="0.2"/>
    <row r="29663" x14ac:dyDescent="0.2"/>
    <row r="29664" x14ac:dyDescent="0.2"/>
    <row r="29665" x14ac:dyDescent="0.2"/>
    <row r="29666" x14ac:dyDescent="0.2"/>
    <row r="29667" x14ac:dyDescent="0.2"/>
    <row r="29668" x14ac:dyDescent="0.2"/>
    <row r="29669" x14ac:dyDescent="0.2"/>
    <row r="29670" x14ac:dyDescent="0.2"/>
    <row r="29671" x14ac:dyDescent="0.2"/>
    <row r="29672" x14ac:dyDescent="0.2"/>
    <row r="29673" x14ac:dyDescent="0.2"/>
    <row r="29674" x14ac:dyDescent="0.2"/>
    <row r="29675" x14ac:dyDescent="0.2"/>
    <row r="29676" x14ac:dyDescent="0.2"/>
    <row r="29677" x14ac:dyDescent="0.2"/>
    <row r="29678" x14ac:dyDescent="0.2"/>
    <row r="29679" x14ac:dyDescent="0.2"/>
    <row r="29680" x14ac:dyDescent="0.2"/>
    <row r="29681" x14ac:dyDescent="0.2"/>
    <row r="29682" x14ac:dyDescent="0.2"/>
    <row r="29683" x14ac:dyDescent="0.2"/>
    <row r="29684" x14ac:dyDescent="0.2"/>
    <row r="29685" x14ac:dyDescent="0.2"/>
    <row r="29686" x14ac:dyDescent="0.2"/>
    <row r="29687" x14ac:dyDescent="0.2"/>
    <row r="29688" x14ac:dyDescent="0.2"/>
    <row r="29689" x14ac:dyDescent="0.2"/>
    <row r="29690" x14ac:dyDescent="0.2"/>
    <row r="29691" x14ac:dyDescent="0.2"/>
    <row r="29692" x14ac:dyDescent="0.2"/>
    <row r="29693" x14ac:dyDescent="0.2"/>
    <row r="29694" x14ac:dyDescent="0.2"/>
    <row r="29695" x14ac:dyDescent="0.2"/>
    <row r="29696" x14ac:dyDescent="0.2"/>
    <row r="29697" x14ac:dyDescent="0.2"/>
    <row r="29698" x14ac:dyDescent="0.2"/>
    <row r="29699" x14ac:dyDescent="0.2"/>
    <row r="29700" x14ac:dyDescent="0.2"/>
    <row r="29701" x14ac:dyDescent="0.2"/>
    <row r="29702" x14ac:dyDescent="0.2"/>
    <row r="29703" x14ac:dyDescent="0.2"/>
    <row r="29704" x14ac:dyDescent="0.2"/>
    <row r="29705" x14ac:dyDescent="0.2"/>
    <row r="29706" x14ac:dyDescent="0.2"/>
    <row r="29707" x14ac:dyDescent="0.2"/>
    <row r="29708" x14ac:dyDescent="0.2"/>
    <row r="29709" x14ac:dyDescent="0.2"/>
    <row r="29710" x14ac:dyDescent="0.2"/>
    <row r="29711" x14ac:dyDescent="0.2"/>
    <row r="29712" x14ac:dyDescent="0.2"/>
    <row r="29713" x14ac:dyDescent="0.2"/>
    <row r="29714" x14ac:dyDescent="0.2"/>
    <row r="29715" x14ac:dyDescent="0.2"/>
    <row r="29716" x14ac:dyDescent="0.2"/>
    <row r="29717" x14ac:dyDescent="0.2"/>
    <row r="29718" x14ac:dyDescent="0.2"/>
    <row r="29719" x14ac:dyDescent="0.2"/>
    <row r="29720" x14ac:dyDescent="0.2"/>
    <row r="29721" x14ac:dyDescent="0.2"/>
    <row r="29722" x14ac:dyDescent="0.2"/>
    <row r="29723" x14ac:dyDescent="0.2"/>
    <row r="29724" x14ac:dyDescent="0.2"/>
    <row r="29725" x14ac:dyDescent="0.2"/>
    <row r="29726" x14ac:dyDescent="0.2"/>
    <row r="29727" x14ac:dyDescent="0.2"/>
    <row r="29728" x14ac:dyDescent="0.2"/>
    <row r="29729" x14ac:dyDescent="0.2"/>
    <row r="29730" x14ac:dyDescent="0.2"/>
    <row r="29731" x14ac:dyDescent="0.2"/>
    <row r="29732" x14ac:dyDescent="0.2"/>
    <row r="29733" x14ac:dyDescent="0.2"/>
    <row r="29734" x14ac:dyDescent="0.2"/>
    <row r="29735" x14ac:dyDescent="0.2"/>
    <row r="29736" x14ac:dyDescent="0.2"/>
    <row r="29737" x14ac:dyDescent="0.2"/>
    <row r="29738" x14ac:dyDescent="0.2"/>
    <row r="29739" x14ac:dyDescent="0.2"/>
    <row r="29740" x14ac:dyDescent="0.2"/>
    <row r="29741" x14ac:dyDescent="0.2"/>
    <row r="29742" x14ac:dyDescent="0.2"/>
    <row r="29743" x14ac:dyDescent="0.2"/>
    <row r="29744" x14ac:dyDescent="0.2"/>
    <row r="29745" x14ac:dyDescent="0.2"/>
    <row r="29746" x14ac:dyDescent="0.2"/>
    <row r="29747" x14ac:dyDescent="0.2"/>
    <row r="29748" x14ac:dyDescent="0.2"/>
    <row r="29749" x14ac:dyDescent="0.2"/>
    <row r="29750" x14ac:dyDescent="0.2"/>
    <row r="29751" x14ac:dyDescent="0.2"/>
    <row r="29752" x14ac:dyDescent="0.2"/>
    <row r="29753" x14ac:dyDescent="0.2"/>
    <row r="29754" x14ac:dyDescent="0.2"/>
    <row r="29755" x14ac:dyDescent="0.2"/>
    <row r="29756" x14ac:dyDescent="0.2"/>
    <row r="29757" x14ac:dyDescent="0.2"/>
    <row r="29758" x14ac:dyDescent="0.2"/>
    <row r="29759" x14ac:dyDescent="0.2"/>
    <row r="29760" x14ac:dyDescent="0.2"/>
    <row r="29761" x14ac:dyDescent="0.2"/>
    <row r="29762" x14ac:dyDescent="0.2"/>
    <row r="29763" x14ac:dyDescent="0.2"/>
    <row r="29764" x14ac:dyDescent="0.2"/>
    <row r="29765" x14ac:dyDescent="0.2"/>
    <row r="29766" x14ac:dyDescent="0.2"/>
    <row r="29767" x14ac:dyDescent="0.2"/>
    <row r="29768" x14ac:dyDescent="0.2"/>
    <row r="29769" x14ac:dyDescent="0.2"/>
    <row r="29770" x14ac:dyDescent="0.2"/>
    <row r="29771" x14ac:dyDescent="0.2"/>
    <row r="29772" x14ac:dyDescent="0.2"/>
    <row r="29773" x14ac:dyDescent="0.2"/>
    <row r="29774" x14ac:dyDescent="0.2"/>
    <row r="29775" x14ac:dyDescent="0.2"/>
    <row r="29776" x14ac:dyDescent="0.2"/>
    <row r="29777" x14ac:dyDescent="0.2"/>
    <row r="29778" x14ac:dyDescent="0.2"/>
    <row r="29779" x14ac:dyDescent="0.2"/>
    <row r="29780" x14ac:dyDescent="0.2"/>
    <row r="29781" x14ac:dyDescent="0.2"/>
    <row r="29782" x14ac:dyDescent="0.2"/>
    <row r="29783" x14ac:dyDescent="0.2"/>
    <row r="29784" x14ac:dyDescent="0.2"/>
    <row r="29785" x14ac:dyDescent="0.2"/>
    <row r="29786" x14ac:dyDescent="0.2"/>
    <row r="29787" x14ac:dyDescent="0.2"/>
    <row r="29788" x14ac:dyDescent="0.2"/>
    <row r="29789" x14ac:dyDescent="0.2"/>
    <row r="29790" x14ac:dyDescent="0.2"/>
    <row r="29791" x14ac:dyDescent="0.2"/>
    <row r="29792" x14ac:dyDescent="0.2"/>
    <row r="29793" x14ac:dyDescent="0.2"/>
    <row r="29794" x14ac:dyDescent="0.2"/>
    <row r="29795" x14ac:dyDescent="0.2"/>
    <row r="29796" x14ac:dyDescent="0.2"/>
    <row r="29797" x14ac:dyDescent="0.2"/>
    <row r="29798" x14ac:dyDescent="0.2"/>
    <row r="29799" x14ac:dyDescent="0.2"/>
    <row r="29800" x14ac:dyDescent="0.2"/>
    <row r="29801" x14ac:dyDescent="0.2"/>
    <row r="29802" x14ac:dyDescent="0.2"/>
    <row r="29803" x14ac:dyDescent="0.2"/>
    <row r="29804" x14ac:dyDescent="0.2"/>
    <row r="29805" x14ac:dyDescent="0.2"/>
    <row r="29806" x14ac:dyDescent="0.2"/>
    <row r="29807" x14ac:dyDescent="0.2"/>
    <row r="29808" x14ac:dyDescent="0.2"/>
    <row r="29809" x14ac:dyDescent="0.2"/>
    <row r="29810" x14ac:dyDescent="0.2"/>
    <row r="29811" x14ac:dyDescent="0.2"/>
    <row r="29812" x14ac:dyDescent="0.2"/>
    <row r="29813" x14ac:dyDescent="0.2"/>
    <row r="29814" x14ac:dyDescent="0.2"/>
    <row r="29815" x14ac:dyDescent="0.2"/>
    <row r="29816" x14ac:dyDescent="0.2"/>
    <row r="29817" x14ac:dyDescent="0.2"/>
    <row r="29818" x14ac:dyDescent="0.2"/>
    <row r="29819" x14ac:dyDescent="0.2"/>
    <row r="29820" x14ac:dyDescent="0.2"/>
    <row r="29821" x14ac:dyDescent="0.2"/>
    <row r="29822" x14ac:dyDescent="0.2"/>
    <row r="29823" x14ac:dyDescent="0.2"/>
    <row r="29824" x14ac:dyDescent="0.2"/>
    <row r="29825" x14ac:dyDescent="0.2"/>
    <row r="29826" x14ac:dyDescent="0.2"/>
    <row r="29827" x14ac:dyDescent="0.2"/>
    <row r="29828" x14ac:dyDescent="0.2"/>
    <row r="29829" x14ac:dyDescent="0.2"/>
    <row r="29830" x14ac:dyDescent="0.2"/>
    <row r="29831" x14ac:dyDescent="0.2"/>
    <row r="29832" x14ac:dyDescent="0.2"/>
    <row r="29833" x14ac:dyDescent="0.2"/>
    <row r="29834" x14ac:dyDescent="0.2"/>
    <row r="29835" x14ac:dyDescent="0.2"/>
    <row r="29836" x14ac:dyDescent="0.2"/>
    <row r="29837" x14ac:dyDescent="0.2"/>
    <row r="29838" x14ac:dyDescent="0.2"/>
    <row r="29839" x14ac:dyDescent="0.2"/>
    <row r="29840" x14ac:dyDescent="0.2"/>
    <row r="29841" x14ac:dyDescent="0.2"/>
    <row r="29842" x14ac:dyDescent="0.2"/>
    <row r="29843" x14ac:dyDescent="0.2"/>
    <row r="29844" x14ac:dyDescent="0.2"/>
    <row r="29845" x14ac:dyDescent="0.2"/>
    <row r="29846" x14ac:dyDescent="0.2"/>
    <row r="29847" x14ac:dyDescent="0.2"/>
    <row r="29848" x14ac:dyDescent="0.2"/>
    <row r="29849" x14ac:dyDescent="0.2"/>
    <row r="29850" x14ac:dyDescent="0.2"/>
    <row r="29851" x14ac:dyDescent="0.2"/>
    <row r="29852" x14ac:dyDescent="0.2"/>
    <row r="29853" x14ac:dyDescent="0.2"/>
    <row r="29854" x14ac:dyDescent="0.2"/>
    <row r="29855" x14ac:dyDescent="0.2"/>
    <row r="29856" x14ac:dyDescent="0.2"/>
    <row r="29857" x14ac:dyDescent="0.2"/>
    <row r="29858" x14ac:dyDescent="0.2"/>
    <row r="29859" x14ac:dyDescent="0.2"/>
    <row r="29860" x14ac:dyDescent="0.2"/>
    <row r="29861" x14ac:dyDescent="0.2"/>
    <row r="29862" x14ac:dyDescent="0.2"/>
    <row r="29863" x14ac:dyDescent="0.2"/>
    <row r="29864" x14ac:dyDescent="0.2"/>
    <row r="29865" x14ac:dyDescent="0.2"/>
    <row r="29866" x14ac:dyDescent="0.2"/>
    <row r="29867" x14ac:dyDescent="0.2"/>
    <row r="29868" x14ac:dyDescent="0.2"/>
    <row r="29869" x14ac:dyDescent="0.2"/>
    <row r="29870" x14ac:dyDescent="0.2"/>
    <row r="29871" x14ac:dyDescent="0.2"/>
    <row r="29872" x14ac:dyDescent="0.2"/>
    <row r="29873" x14ac:dyDescent="0.2"/>
    <row r="29874" x14ac:dyDescent="0.2"/>
    <row r="29875" x14ac:dyDescent="0.2"/>
    <row r="29876" x14ac:dyDescent="0.2"/>
    <row r="29877" x14ac:dyDescent="0.2"/>
    <row r="29878" x14ac:dyDescent="0.2"/>
    <row r="29879" x14ac:dyDescent="0.2"/>
    <row r="29880" x14ac:dyDescent="0.2"/>
    <row r="29881" x14ac:dyDescent="0.2"/>
    <row r="29882" x14ac:dyDescent="0.2"/>
    <row r="29883" x14ac:dyDescent="0.2"/>
    <row r="29884" x14ac:dyDescent="0.2"/>
    <row r="29885" x14ac:dyDescent="0.2"/>
    <row r="29886" x14ac:dyDescent="0.2"/>
    <row r="29887" x14ac:dyDescent="0.2"/>
    <row r="29888" x14ac:dyDescent="0.2"/>
    <row r="29889" x14ac:dyDescent="0.2"/>
    <row r="29890" x14ac:dyDescent="0.2"/>
    <row r="29891" x14ac:dyDescent="0.2"/>
    <row r="29892" x14ac:dyDescent="0.2"/>
    <row r="29893" x14ac:dyDescent="0.2"/>
    <row r="29894" x14ac:dyDescent="0.2"/>
    <row r="29895" x14ac:dyDescent="0.2"/>
    <row r="29896" x14ac:dyDescent="0.2"/>
    <row r="29897" x14ac:dyDescent="0.2"/>
    <row r="29898" x14ac:dyDescent="0.2"/>
    <row r="29899" x14ac:dyDescent="0.2"/>
    <row r="29900" x14ac:dyDescent="0.2"/>
    <row r="29901" x14ac:dyDescent="0.2"/>
    <row r="29902" x14ac:dyDescent="0.2"/>
    <row r="29903" x14ac:dyDescent="0.2"/>
    <row r="29904" x14ac:dyDescent="0.2"/>
    <row r="29905" x14ac:dyDescent="0.2"/>
    <row r="29906" x14ac:dyDescent="0.2"/>
    <row r="29907" x14ac:dyDescent="0.2"/>
    <row r="29908" x14ac:dyDescent="0.2"/>
    <row r="29909" x14ac:dyDescent="0.2"/>
    <row r="29910" x14ac:dyDescent="0.2"/>
    <row r="29911" x14ac:dyDescent="0.2"/>
    <row r="29912" x14ac:dyDescent="0.2"/>
    <row r="29913" x14ac:dyDescent="0.2"/>
    <row r="29914" x14ac:dyDescent="0.2"/>
    <row r="29915" x14ac:dyDescent="0.2"/>
    <row r="29916" x14ac:dyDescent="0.2"/>
    <row r="29917" x14ac:dyDescent="0.2"/>
    <row r="29918" x14ac:dyDescent="0.2"/>
    <row r="29919" x14ac:dyDescent="0.2"/>
    <row r="29920" x14ac:dyDescent="0.2"/>
    <row r="29921" x14ac:dyDescent="0.2"/>
    <row r="29922" x14ac:dyDescent="0.2"/>
    <row r="29923" x14ac:dyDescent="0.2"/>
    <row r="29924" x14ac:dyDescent="0.2"/>
    <row r="29925" x14ac:dyDescent="0.2"/>
    <row r="29926" x14ac:dyDescent="0.2"/>
    <row r="29927" x14ac:dyDescent="0.2"/>
    <row r="29928" x14ac:dyDescent="0.2"/>
    <row r="29929" x14ac:dyDescent="0.2"/>
    <row r="29930" x14ac:dyDescent="0.2"/>
    <row r="29931" x14ac:dyDescent="0.2"/>
    <row r="29932" x14ac:dyDescent="0.2"/>
    <row r="29933" x14ac:dyDescent="0.2"/>
    <row r="29934" x14ac:dyDescent="0.2"/>
    <row r="29935" x14ac:dyDescent="0.2"/>
    <row r="29936" x14ac:dyDescent="0.2"/>
    <row r="29937" x14ac:dyDescent="0.2"/>
    <row r="29938" x14ac:dyDescent="0.2"/>
    <row r="29939" x14ac:dyDescent="0.2"/>
    <row r="29940" x14ac:dyDescent="0.2"/>
    <row r="29941" x14ac:dyDescent="0.2"/>
    <row r="29942" x14ac:dyDescent="0.2"/>
    <row r="29943" x14ac:dyDescent="0.2"/>
    <row r="29944" x14ac:dyDescent="0.2"/>
    <row r="29945" x14ac:dyDescent="0.2"/>
    <row r="29946" x14ac:dyDescent="0.2"/>
    <row r="29947" x14ac:dyDescent="0.2"/>
    <row r="29948" x14ac:dyDescent="0.2"/>
    <row r="29949" x14ac:dyDescent="0.2"/>
    <row r="29950" x14ac:dyDescent="0.2"/>
    <row r="29951" x14ac:dyDescent="0.2"/>
    <row r="29952" x14ac:dyDescent="0.2"/>
    <row r="29953" x14ac:dyDescent="0.2"/>
    <row r="29954" x14ac:dyDescent="0.2"/>
    <row r="29955" x14ac:dyDescent="0.2"/>
    <row r="29956" x14ac:dyDescent="0.2"/>
    <row r="29957" x14ac:dyDescent="0.2"/>
    <row r="29958" x14ac:dyDescent="0.2"/>
    <row r="29959" x14ac:dyDescent="0.2"/>
    <row r="29960" x14ac:dyDescent="0.2"/>
    <row r="29961" x14ac:dyDescent="0.2"/>
    <row r="29962" x14ac:dyDescent="0.2"/>
    <row r="29963" x14ac:dyDescent="0.2"/>
    <row r="29964" x14ac:dyDescent="0.2"/>
    <row r="29965" x14ac:dyDescent="0.2"/>
    <row r="29966" x14ac:dyDescent="0.2"/>
    <row r="29967" x14ac:dyDescent="0.2"/>
    <row r="29968" x14ac:dyDescent="0.2"/>
    <row r="29969" x14ac:dyDescent="0.2"/>
    <row r="29970" x14ac:dyDescent="0.2"/>
    <row r="29971" x14ac:dyDescent="0.2"/>
    <row r="29972" x14ac:dyDescent="0.2"/>
    <row r="29973" x14ac:dyDescent="0.2"/>
    <row r="29974" x14ac:dyDescent="0.2"/>
    <row r="29975" x14ac:dyDescent="0.2"/>
    <row r="29976" x14ac:dyDescent="0.2"/>
    <row r="29977" x14ac:dyDescent="0.2"/>
    <row r="29978" x14ac:dyDescent="0.2"/>
    <row r="29979" x14ac:dyDescent="0.2"/>
    <row r="29980" x14ac:dyDescent="0.2"/>
    <row r="29981" x14ac:dyDescent="0.2"/>
    <row r="29982" x14ac:dyDescent="0.2"/>
    <row r="29983" x14ac:dyDescent="0.2"/>
    <row r="29984" x14ac:dyDescent="0.2"/>
    <row r="29985" x14ac:dyDescent="0.2"/>
    <row r="29986" x14ac:dyDescent="0.2"/>
    <row r="29987" x14ac:dyDescent="0.2"/>
    <row r="29988" x14ac:dyDescent="0.2"/>
    <row r="29989" x14ac:dyDescent="0.2"/>
    <row r="29990" x14ac:dyDescent="0.2"/>
    <row r="29991" x14ac:dyDescent="0.2"/>
    <row r="29992" x14ac:dyDescent="0.2"/>
    <row r="29993" x14ac:dyDescent="0.2"/>
    <row r="29994" x14ac:dyDescent="0.2"/>
    <row r="29995" x14ac:dyDescent="0.2"/>
    <row r="29996" x14ac:dyDescent="0.2"/>
    <row r="29997" x14ac:dyDescent="0.2"/>
    <row r="29998" x14ac:dyDescent="0.2"/>
    <row r="29999" x14ac:dyDescent="0.2"/>
    <row r="30000" x14ac:dyDescent="0.2"/>
    <row r="30001" x14ac:dyDescent="0.2"/>
    <row r="30002" x14ac:dyDescent="0.2"/>
    <row r="30003" x14ac:dyDescent="0.2"/>
    <row r="30004" x14ac:dyDescent="0.2"/>
    <row r="30005" x14ac:dyDescent="0.2"/>
    <row r="30006" x14ac:dyDescent="0.2"/>
    <row r="30007" x14ac:dyDescent="0.2"/>
    <row r="30008" x14ac:dyDescent="0.2"/>
    <row r="30009" x14ac:dyDescent="0.2"/>
    <row r="30010" x14ac:dyDescent="0.2"/>
    <row r="30011" x14ac:dyDescent="0.2"/>
    <row r="30012" x14ac:dyDescent="0.2"/>
    <row r="30013" x14ac:dyDescent="0.2"/>
    <row r="30014" x14ac:dyDescent="0.2"/>
    <row r="30015" x14ac:dyDescent="0.2"/>
    <row r="30016" x14ac:dyDescent="0.2"/>
    <row r="30017" x14ac:dyDescent="0.2"/>
    <row r="30018" x14ac:dyDescent="0.2"/>
    <row r="30019" x14ac:dyDescent="0.2"/>
    <row r="30020" x14ac:dyDescent="0.2"/>
    <row r="30021" x14ac:dyDescent="0.2"/>
    <row r="30022" x14ac:dyDescent="0.2"/>
    <row r="30023" x14ac:dyDescent="0.2"/>
    <row r="30024" x14ac:dyDescent="0.2"/>
    <row r="30025" x14ac:dyDescent="0.2"/>
    <row r="30026" x14ac:dyDescent="0.2"/>
    <row r="30027" x14ac:dyDescent="0.2"/>
    <row r="30028" x14ac:dyDescent="0.2"/>
    <row r="30029" x14ac:dyDescent="0.2"/>
    <row r="30030" x14ac:dyDescent="0.2"/>
    <row r="30031" x14ac:dyDescent="0.2"/>
    <row r="30032" x14ac:dyDescent="0.2"/>
    <row r="30033" x14ac:dyDescent="0.2"/>
    <row r="30034" x14ac:dyDescent="0.2"/>
    <row r="30035" x14ac:dyDescent="0.2"/>
    <row r="30036" x14ac:dyDescent="0.2"/>
    <row r="30037" x14ac:dyDescent="0.2"/>
    <row r="30038" x14ac:dyDescent="0.2"/>
    <row r="30039" x14ac:dyDescent="0.2"/>
    <row r="30040" x14ac:dyDescent="0.2"/>
    <row r="30041" x14ac:dyDescent="0.2"/>
    <row r="30042" x14ac:dyDescent="0.2"/>
    <row r="30043" x14ac:dyDescent="0.2"/>
    <row r="30044" x14ac:dyDescent="0.2"/>
    <row r="30045" x14ac:dyDescent="0.2"/>
    <row r="30046" x14ac:dyDescent="0.2"/>
    <row r="30047" x14ac:dyDescent="0.2"/>
    <row r="30048" x14ac:dyDescent="0.2"/>
    <row r="30049" x14ac:dyDescent="0.2"/>
    <row r="30050" x14ac:dyDescent="0.2"/>
    <row r="30051" x14ac:dyDescent="0.2"/>
    <row r="30052" x14ac:dyDescent="0.2"/>
    <row r="30053" x14ac:dyDescent="0.2"/>
    <row r="30054" x14ac:dyDescent="0.2"/>
    <row r="30055" x14ac:dyDescent="0.2"/>
    <row r="30056" x14ac:dyDescent="0.2"/>
    <row r="30057" x14ac:dyDescent="0.2"/>
    <row r="30058" x14ac:dyDescent="0.2"/>
    <row r="30059" x14ac:dyDescent="0.2"/>
    <row r="30060" x14ac:dyDescent="0.2"/>
    <row r="30061" x14ac:dyDescent="0.2"/>
    <row r="30062" x14ac:dyDescent="0.2"/>
    <row r="30063" x14ac:dyDescent="0.2"/>
    <row r="30064" x14ac:dyDescent="0.2"/>
    <row r="30065" x14ac:dyDescent="0.2"/>
    <row r="30066" x14ac:dyDescent="0.2"/>
    <row r="30067" x14ac:dyDescent="0.2"/>
    <row r="30068" x14ac:dyDescent="0.2"/>
    <row r="30069" x14ac:dyDescent="0.2"/>
    <row r="30070" x14ac:dyDescent="0.2"/>
    <row r="30071" x14ac:dyDescent="0.2"/>
    <row r="30072" x14ac:dyDescent="0.2"/>
    <row r="30073" x14ac:dyDescent="0.2"/>
    <row r="30074" x14ac:dyDescent="0.2"/>
    <row r="30075" x14ac:dyDescent="0.2"/>
    <row r="30076" x14ac:dyDescent="0.2"/>
    <row r="30077" x14ac:dyDescent="0.2"/>
    <row r="30078" x14ac:dyDescent="0.2"/>
    <row r="30079" x14ac:dyDescent="0.2"/>
    <row r="30080" x14ac:dyDescent="0.2"/>
    <row r="30081" x14ac:dyDescent="0.2"/>
    <row r="30082" x14ac:dyDescent="0.2"/>
    <row r="30083" x14ac:dyDescent="0.2"/>
    <row r="30084" x14ac:dyDescent="0.2"/>
    <row r="30085" x14ac:dyDescent="0.2"/>
    <row r="30086" x14ac:dyDescent="0.2"/>
    <row r="30087" x14ac:dyDescent="0.2"/>
    <row r="30088" x14ac:dyDescent="0.2"/>
    <row r="30089" x14ac:dyDescent="0.2"/>
    <row r="30090" x14ac:dyDescent="0.2"/>
    <row r="30091" x14ac:dyDescent="0.2"/>
    <row r="30092" x14ac:dyDescent="0.2"/>
    <row r="30093" x14ac:dyDescent="0.2"/>
    <row r="30094" x14ac:dyDescent="0.2"/>
    <row r="30095" x14ac:dyDescent="0.2"/>
    <row r="30096" x14ac:dyDescent="0.2"/>
    <row r="30097" x14ac:dyDescent="0.2"/>
    <row r="30098" x14ac:dyDescent="0.2"/>
    <row r="30099" x14ac:dyDescent="0.2"/>
    <row r="30100" x14ac:dyDescent="0.2"/>
    <row r="30101" x14ac:dyDescent="0.2"/>
    <row r="30102" x14ac:dyDescent="0.2"/>
    <row r="30103" x14ac:dyDescent="0.2"/>
    <row r="30104" x14ac:dyDescent="0.2"/>
    <row r="30105" x14ac:dyDescent="0.2"/>
    <row r="30106" x14ac:dyDescent="0.2"/>
    <row r="30107" x14ac:dyDescent="0.2"/>
    <row r="30108" x14ac:dyDescent="0.2"/>
    <row r="30109" x14ac:dyDescent="0.2"/>
    <row r="30110" x14ac:dyDescent="0.2"/>
    <row r="30111" x14ac:dyDescent="0.2"/>
    <row r="30112" x14ac:dyDescent="0.2"/>
    <row r="30113" x14ac:dyDescent="0.2"/>
    <row r="30114" x14ac:dyDescent="0.2"/>
    <row r="30115" x14ac:dyDescent="0.2"/>
    <row r="30116" x14ac:dyDescent="0.2"/>
    <row r="30117" x14ac:dyDescent="0.2"/>
    <row r="30118" x14ac:dyDescent="0.2"/>
    <row r="30119" x14ac:dyDescent="0.2"/>
    <row r="30120" x14ac:dyDescent="0.2"/>
    <row r="30121" x14ac:dyDescent="0.2"/>
    <row r="30122" x14ac:dyDescent="0.2"/>
    <row r="30123" x14ac:dyDescent="0.2"/>
    <row r="30124" x14ac:dyDescent="0.2"/>
    <row r="30125" x14ac:dyDescent="0.2"/>
    <row r="30126" x14ac:dyDescent="0.2"/>
    <row r="30127" x14ac:dyDescent="0.2"/>
    <row r="30128" x14ac:dyDescent="0.2"/>
    <row r="30129" x14ac:dyDescent="0.2"/>
    <row r="30130" x14ac:dyDescent="0.2"/>
    <row r="30131" x14ac:dyDescent="0.2"/>
    <row r="30132" x14ac:dyDescent="0.2"/>
    <row r="30133" x14ac:dyDescent="0.2"/>
    <row r="30134" x14ac:dyDescent="0.2"/>
    <row r="30135" x14ac:dyDescent="0.2"/>
    <row r="30136" x14ac:dyDescent="0.2"/>
    <row r="30137" x14ac:dyDescent="0.2"/>
    <row r="30138" x14ac:dyDescent="0.2"/>
    <row r="30139" x14ac:dyDescent="0.2"/>
    <row r="30140" x14ac:dyDescent="0.2"/>
    <row r="30141" x14ac:dyDescent="0.2"/>
    <row r="30142" x14ac:dyDescent="0.2"/>
    <row r="30143" x14ac:dyDescent="0.2"/>
    <row r="30144" x14ac:dyDescent="0.2"/>
    <row r="30145" x14ac:dyDescent="0.2"/>
    <row r="30146" x14ac:dyDescent="0.2"/>
    <row r="30147" x14ac:dyDescent="0.2"/>
    <row r="30148" x14ac:dyDescent="0.2"/>
    <row r="30149" x14ac:dyDescent="0.2"/>
    <row r="30150" x14ac:dyDescent="0.2"/>
    <row r="30151" x14ac:dyDescent="0.2"/>
    <row r="30152" x14ac:dyDescent="0.2"/>
    <row r="30153" x14ac:dyDescent="0.2"/>
    <row r="30154" x14ac:dyDescent="0.2"/>
    <row r="30155" x14ac:dyDescent="0.2"/>
    <row r="30156" x14ac:dyDescent="0.2"/>
    <row r="30157" x14ac:dyDescent="0.2"/>
    <row r="30158" x14ac:dyDescent="0.2"/>
    <row r="30159" x14ac:dyDescent="0.2"/>
    <row r="30160" x14ac:dyDescent="0.2"/>
    <row r="30161" x14ac:dyDescent="0.2"/>
    <row r="30162" x14ac:dyDescent="0.2"/>
    <row r="30163" x14ac:dyDescent="0.2"/>
    <row r="30164" x14ac:dyDescent="0.2"/>
    <row r="30165" x14ac:dyDescent="0.2"/>
    <row r="30166" x14ac:dyDescent="0.2"/>
    <row r="30167" x14ac:dyDescent="0.2"/>
    <row r="30168" x14ac:dyDescent="0.2"/>
    <row r="30169" x14ac:dyDescent="0.2"/>
    <row r="30170" x14ac:dyDescent="0.2"/>
    <row r="30171" x14ac:dyDescent="0.2"/>
    <row r="30172" x14ac:dyDescent="0.2"/>
    <row r="30173" x14ac:dyDescent="0.2"/>
    <row r="30174" x14ac:dyDescent="0.2"/>
    <row r="30175" x14ac:dyDescent="0.2"/>
    <row r="30176" x14ac:dyDescent="0.2"/>
    <row r="30177" x14ac:dyDescent="0.2"/>
    <row r="30178" x14ac:dyDescent="0.2"/>
    <row r="30179" x14ac:dyDescent="0.2"/>
    <row r="30180" x14ac:dyDescent="0.2"/>
    <row r="30181" x14ac:dyDescent="0.2"/>
    <row r="30182" x14ac:dyDescent="0.2"/>
    <row r="30183" x14ac:dyDescent="0.2"/>
    <row r="30184" x14ac:dyDescent="0.2"/>
    <row r="30185" x14ac:dyDescent="0.2"/>
    <row r="30186" x14ac:dyDescent="0.2"/>
    <row r="30187" x14ac:dyDescent="0.2"/>
    <row r="30188" x14ac:dyDescent="0.2"/>
    <row r="30189" x14ac:dyDescent="0.2"/>
    <row r="30190" x14ac:dyDescent="0.2"/>
    <row r="30191" x14ac:dyDescent="0.2"/>
    <row r="30192" x14ac:dyDescent="0.2"/>
    <row r="30193" x14ac:dyDescent="0.2"/>
    <row r="30194" x14ac:dyDescent="0.2"/>
    <row r="30195" x14ac:dyDescent="0.2"/>
    <row r="30196" x14ac:dyDescent="0.2"/>
    <row r="30197" x14ac:dyDescent="0.2"/>
    <row r="30198" x14ac:dyDescent="0.2"/>
    <row r="30199" x14ac:dyDescent="0.2"/>
    <row r="30200" x14ac:dyDescent="0.2"/>
    <row r="30201" x14ac:dyDescent="0.2"/>
    <row r="30202" x14ac:dyDescent="0.2"/>
    <row r="30203" x14ac:dyDescent="0.2"/>
    <row r="30204" x14ac:dyDescent="0.2"/>
    <row r="30205" x14ac:dyDescent="0.2"/>
    <row r="30206" x14ac:dyDescent="0.2"/>
    <row r="30207" x14ac:dyDescent="0.2"/>
    <row r="30208" x14ac:dyDescent="0.2"/>
    <row r="30209" x14ac:dyDescent="0.2"/>
    <row r="30210" x14ac:dyDescent="0.2"/>
    <row r="30211" x14ac:dyDescent="0.2"/>
    <row r="30212" x14ac:dyDescent="0.2"/>
    <row r="30213" x14ac:dyDescent="0.2"/>
    <row r="30214" x14ac:dyDescent="0.2"/>
    <row r="30215" x14ac:dyDescent="0.2"/>
    <row r="30216" x14ac:dyDescent="0.2"/>
    <row r="30217" x14ac:dyDescent="0.2"/>
    <row r="30218" x14ac:dyDescent="0.2"/>
    <row r="30219" x14ac:dyDescent="0.2"/>
    <row r="30220" x14ac:dyDescent="0.2"/>
    <row r="30221" x14ac:dyDescent="0.2"/>
    <row r="30222" x14ac:dyDescent="0.2"/>
    <row r="30223" x14ac:dyDescent="0.2"/>
    <row r="30224" x14ac:dyDescent="0.2"/>
    <row r="30225" x14ac:dyDescent="0.2"/>
    <row r="30226" x14ac:dyDescent="0.2"/>
    <row r="30227" x14ac:dyDescent="0.2"/>
    <row r="30228" x14ac:dyDescent="0.2"/>
    <row r="30229" x14ac:dyDescent="0.2"/>
    <row r="30230" x14ac:dyDescent="0.2"/>
    <row r="30231" x14ac:dyDescent="0.2"/>
    <row r="30232" x14ac:dyDescent="0.2"/>
    <row r="30233" x14ac:dyDescent="0.2"/>
    <row r="30234" x14ac:dyDescent="0.2"/>
    <row r="30235" x14ac:dyDescent="0.2"/>
    <row r="30236" x14ac:dyDescent="0.2"/>
    <row r="30237" x14ac:dyDescent="0.2"/>
    <row r="30238" x14ac:dyDescent="0.2"/>
    <row r="30239" x14ac:dyDescent="0.2"/>
    <row r="30240" x14ac:dyDescent="0.2"/>
    <row r="30241" x14ac:dyDescent="0.2"/>
    <row r="30242" x14ac:dyDescent="0.2"/>
    <row r="30243" x14ac:dyDescent="0.2"/>
    <row r="30244" x14ac:dyDescent="0.2"/>
    <row r="30245" x14ac:dyDescent="0.2"/>
    <row r="30246" x14ac:dyDescent="0.2"/>
    <row r="30247" x14ac:dyDescent="0.2"/>
    <row r="30248" x14ac:dyDescent="0.2"/>
    <row r="30249" x14ac:dyDescent="0.2"/>
    <row r="30250" x14ac:dyDescent="0.2"/>
    <row r="30251" x14ac:dyDescent="0.2"/>
    <row r="30252" x14ac:dyDescent="0.2"/>
    <row r="30253" x14ac:dyDescent="0.2"/>
    <row r="30254" x14ac:dyDescent="0.2"/>
    <row r="30255" x14ac:dyDescent="0.2"/>
    <row r="30256" x14ac:dyDescent="0.2"/>
    <row r="30257" x14ac:dyDescent="0.2"/>
    <row r="30258" x14ac:dyDescent="0.2"/>
    <row r="30259" x14ac:dyDescent="0.2"/>
    <row r="30260" x14ac:dyDescent="0.2"/>
    <row r="30261" x14ac:dyDescent="0.2"/>
    <row r="30262" x14ac:dyDescent="0.2"/>
    <row r="30263" x14ac:dyDescent="0.2"/>
    <row r="30264" x14ac:dyDescent="0.2"/>
    <row r="30265" x14ac:dyDescent="0.2"/>
    <row r="30266" x14ac:dyDescent="0.2"/>
    <row r="30267" x14ac:dyDescent="0.2"/>
    <row r="30268" x14ac:dyDescent="0.2"/>
    <row r="30269" x14ac:dyDescent="0.2"/>
    <row r="30270" x14ac:dyDescent="0.2"/>
    <row r="30271" x14ac:dyDescent="0.2"/>
    <row r="30272" x14ac:dyDescent="0.2"/>
    <row r="30273" x14ac:dyDescent="0.2"/>
    <row r="30274" x14ac:dyDescent="0.2"/>
    <row r="30275" x14ac:dyDescent="0.2"/>
    <row r="30276" x14ac:dyDescent="0.2"/>
    <row r="30277" x14ac:dyDescent="0.2"/>
    <row r="30278" x14ac:dyDescent="0.2"/>
    <row r="30279" x14ac:dyDescent="0.2"/>
    <row r="30280" x14ac:dyDescent="0.2"/>
    <row r="30281" x14ac:dyDescent="0.2"/>
    <row r="30282" x14ac:dyDescent="0.2"/>
    <row r="30283" x14ac:dyDescent="0.2"/>
    <row r="30284" x14ac:dyDescent="0.2"/>
    <row r="30285" x14ac:dyDescent="0.2"/>
    <row r="30286" x14ac:dyDescent="0.2"/>
    <row r="30287" x14ac:dyDescent="0.2"/>
    <row r="30288" x14ac:dyDescent="0.2"/>
    <row r="30289" x14ac:dyDescent="0.2"/>
    <row r="30290" x14ac:dyDescent="0.2"/>
    <row r="30291" x14ac:dyDescent="0.2"/>
    <row r="30292" x14ac:dyDescent="0.2"/>
    <row r="30293" x14ac:dyDescent="0.2"/>
    <row r="30294" x14ac:dyDescent="0.2"/>
    <row r="30295" x14ac:dyDescent="0.2"/>
    <row r="30296" x14ac:dyDescent="0.2"/>
    <row r="30297" x14ac:dyDescent="0.2"/>
    <row r="30298" x14ac:dyDescent="0.2"/>
    <row r="30299" x14ac:dyDescent="0.2"/>
    <row r="30300" x14ac:dyDescent="0.2"/>
    <row r="30301" x14ac:dyDescent="0.2"/>
    <row r="30302" x14ac:dyDescent="0.2"/>
    <row r="30303" x14ac:dyDescent="0.2"/>
    <row r="30304" x14ac:dyDescent="0.2"/>
    <row r="30305" x14ac:dyDescent="0.2"/>
    <row r="30306" x14ac:dyDescent="0.2"/>
    <row r="30307" x14ac:dyDescent="0.2"/>
    <row r="30308" x14ac:dyDescent="0.2"/>
    <row r="30309" x14ac:dyDescent="0.2"/>
    <row r="30310" x14ac:dyDescent="0.2"/>
    <row r="30311" x14ac:dyDescent="0.2"/>
    <row r="30312" x14ac:dyDescent="0.2"/>
    <row r="30313" x14ac:dyDescent="0.2"/>
    <row r="30314" x14ac:dyDescent="0.2"/>
    <row r="30315" x14ac:dyDescent="0.2"/>
    <row r="30316" x14ac:dyDescent="0.2"/>
    <row r="30317" x14ac:dyDescent="0.2"/>
    <row r="30318" x14ac:dyDescent="0.2"/>
    <row r="30319" x14ac:dyDescent="0.2"/>
    <row r="30320" x14ac:dyDescent="0.2"/>
    <row r="30321" x14ac:dyDescent="0.2"/>
    <row r="30322" x14ac:dyDescent="0.2"/>
    <row r="30323" x14ac:dyDescent="0.2"/>
    <row r="30324" x14ac:dyDescent="0.2"/>
    <row r="30325" x14ac:dyDescent="0.2"/>
    <row r="30326" x14ac:dyDescent="0.2"/>
    <row r="30327" x14ac:dyDescent="0.2"/>
    <row r="30328" x14ac:dyDescent="0.2"/>
    <row r="30329" x14ac:dyDescent="0.2"/>
    <row r="30330" x14ac:dyDescent="0.2"/>
    <row r="30331" x14ac:dyDescent="0.2"/>
    <row r="30332" x14ac:dyDescent="0.2"/>
    <row r="30333" x14ac:dyDescent="0.2"/>
    <row r="30334" x14ac:dyDescent="0.2"/>
    <row r="30335" x14ac:dyDescent="0.2"/>
    <row r="30336" x14ac:dyDescent="0.2"/>
    <row r="30337" x14ac:dyDescent="0.2"/>
    <row r="30338" x14ac:dyDescent="0.2"/>
    <row r="30339" x14ac:dyDescent="0.2"/>
    <row r="30340" x14ac:dyDescent="0.2"/>
    <row r="30341" x14ac:dyDescent="0.2"/>
    <row r="30342" x14ac:dyDescent="0.2"/>
    <row r="30343" x14ac:dyDescent="0.2"/>
    <row r="30344" x14ac:dyDescent="0.2"/>
    <row r="30345" x14ac:dyDescent="0.2"/>
    <row r="30346" x14ac:dyDescent="0.2"/>
    <row r="30347" x14ac:dyDescent="0.2"/>
    <row r="30348" x14ac:dyDescent="0.2"/>
    <row r="30349" x14ac:dyDescent="0.2"/>
    <row r="30350" x14ac:dyDescent="0.2"/>
    <row r="30351" x14ac:dyDescent="0.2"/>
    <row r="30352" x14ac:dyDescent="0.2"/>
    <row r="30353" x14ac:dyDescent="0.2"/>
    <row r="30354" x14ac:dyDescent="0.2"/>
    <row r="30355" x14ac:dyDescent="0.2"/>
    <row r="30356" x14ac:dyDescent="0.2"/>
    <row r="30357" x14ac:dyDescent="0.2"/>
    <row r="30358" x14ac:dyDescent="0.2"/>
    <row r="30359" x14ac:dyDescent="0.2"/>
    <row r="30360" x14ac:dyDescent="0.2"/>
    <row r="30361" x14ac:dyDescent="0.2"/>
    <row r="30362" x14ac:dyDescent="0.2"/>
    <row r="30363" x14ac:dyDescent="0.2"/>
    <row r="30364" x14ac:dyDescent="0.2"/>
    <row r="30365" x14ac:dyDescent="0.2"/>
    <row r="30366" x14ac:dyDescent="0.2"/>
    <row r="30367" x14ac:dyDescent="0.2"/>
    <row r="30368" x14ac:dyDescent="0.2"/>
    <row r="30369" x14ac:dyDescent="0.2"/>
    <row r="30370" x14ac:dyDescent="0.2"/>
    <row r="30371" x14ac:dyDescent="0.2"/>
    <row r="30372" x14ac:dyDescent="0.2"/>
    <row r="30373" x14ac:dyDescent="0.2"/>
    <row r="30374" x14ac:dyDescent="0.2"/>
    <row r="30375" x14ac:dyDescent="0.2"/>
    <row r="30376" x14ac:dyDescent="0.2"/>
    <row r="30377" x14ac:dyDescent="0.2"/>
    <row r="30378" x14ac:dyDescent="0.2"/>
    <row r="30379" x14ac:dyDescent="0.2"/>
    <row r="30380" x14ac:dyDescent="0.2"/>
    <row r="30381" x14ac:dyDescent="0.2"/>
    <row r="30382" x14ac:dyDescent="0.2"/>
    <row r="30383" x14ac:dyDescent="0.2"/>
    <row r="30384" x14ac:dyDescent="0.2"/>
    <row r="30385" x14ac:dyDescent="0.2"/>
    <row r="30386" x14ac:dyDescent="0.2"/>
    <row r="30387" x14ac:dyDescent="0.2"/>
    <row r="30388" x14ac:dyDescent="0.2"/>
    <row r="30389" x14ac:dyDescent="0.2"/>
    <row r="30390" x14ac:dyDescent="0.2"/>
    <row r="30391" x14ac:dyDescent="0.2"/>
    <row r="30392" x14ac:dyDescent="0.2"/>
    <row r="30393" x14ac:dyDescent="0.2"/>
    <row r="30394" x14ac:dyDescent="0.2"/>
    <row r="30395" x14ac:dyDescent="0.2"/>
    <row r="30396" x14ac:dyDescent="0.2"/>
    <row r="30397" x14ac:dyDescent="0.2"/>
    <row r="30398" x14ac:dyDescent="0.2"/>
    <row r="30399" x14ac:dyDescent="0.2"/>
    <row r="30400" x14ac:dyDescent="0.2"/>
    <row r="30401" x14ac:dyDescent="0.2"/>
    <row r="30402" x14ac:dyDescent="0.2"/>
    <row r="30403" x14ac:dyDescent="0.2"/>
    <row r="30404" x14ac:dyDescent="0.2"/>
    <row r="30405" x14ac:dyDescent="0.2"/>
    <row r="30406" x14ac:dyDescent="0.2"/>
    <row r="30407" x14ac:dyDescent="0.2"/>
    <row r="30408" x14ac:dyDescent="0.2"/>
    <row r="30409" x14ac:dyDescent="0.2"/>
    <row r="30410" x14ac:dyDescent="0.2"/>
    <row r="30411" x14ac:dyDescent="0.2"/>
    <row r="30412" x14ac:dyDescent="0.2"/>
    <row r="30413" x14ac:dyDescent="0.2"/>
    <row r="30414" x14ac:dyDescent="0.2"/>
    <row r="30415" x14ac:dyDescent="0.2"/>
    <row r="30416" x14ac:dyDescent="0.2"/>
    <row r="30417" x14ac:dyDescent="0.2"/>
    <row r="30418" x14ac:dyDescent="0.2"/>
    <row r="30419" x14ac:dyDescent="0.2"/>
    <row r="30420" x14ac:dyDescent="0.2"/>
    <row r="30421" x14ac:dyDescent="0.2"/>
    <row r="30422" x14ac:dyDescent="0.2"/>
    <row r="30423" x14ac:dyDescent="0.2"/>
    <row r="30424" x14ac:dyDescent="0.2"/>
    <row r="30425" x14ac:dyDescent="0.2"/>
    <row r="30426" x14ac:dyDescent="0.2"/>
    <row r="30427" x14ac:dyDescent="0.2"/>
    <row r="30428" x14ac:dyDescent="0.2"/>
    <row r="30429" x14ac:dyDescent="0.2"/>
    <row r="30430" x14ac:dyDescent="0.2"/>
    <row r="30431" x14ac:dyDescent="0.2"/>
    <row r="30432" x14ac:dyDescent="0.2"/>
    <row r="30433" x14ac:dyDescent="0.2"/>
    <row r="30434" x14ac:dyDescent="0.2"/>
    <row r="30435" x14ac:dyDescent="0.2"/>
    <row r="30436" x14ac:dyDescent="0.2"/>
    <row r="30437" x14ac:dyDescent="0.2"/>
    <row r="30438" x14ac:dyDescent="0.2"/>
    <row r="30439" x14ac:dyDescent="0.2"/>
    <row r="30440" x14ac:dyDescent="0.2"/>
    <row r="30441" x14ac:dyDescent="0.2"/>
    <row r="30442" x14ac:dyDescent="0.2"/>
    <row r="30443" x14ac:dyDescent="0.2"/>
    <row r="30444" x14ac:dyDescent="0.2"/>
    <row r="30445" x14ac:dyDescent="0.2"/>
    <row r="30446" x14ac:dyDescent="0.2"/>
    <row r="30447" x14ac:dyDescent="0.2"/>
    <row r="30448" x14ac:dyDescent="0.2"/>
    <row r="30449" x14ac:dyDescent="0.2"/>
    <row r="30450" x14ac:dyDescent="0.2"/>
    <row r="30451" x14ac:dyDescent="0.2"/>
    <row r="30452" x14ac:dyDescent="0.2"/>
    <row r="30453" x14ac:dyDescent="0.2"/>
    <row r="30454" x14ac:dyDescent="0.2"/>
    <row r="30455" x14ac:dyDescent="0.2"/>
    <row r="30456" x14ac:dyDescent="0.2"/>
    <row r="30457" x14ac:dyDescent="0.2"/>
    <row r="30458" x14ac:dyDescent="0.2"/>
    <row r="30459" x14ac:dyDescent="0.2"/>
    <row r="30460" x14ac:dyDescent="0.2"/>
    <row r="30461" x14ac:dyDescent="0.2"/>
    <row r="30462" x14ac:dyDescent="0.2"/>
    <row r="30463" x14ac:dyDescent="0.2"/>
    <row r="30464" x14ac:dyDescent="0.2"/>
    <row r="30465" x14ac:dyDescent="0.2"/>
    <row r="30466" x14ac:dyDescent="0.2"/>
    <row r="30467" x14ac:dyDescent="0.2"/>
    <row r="30468" x14ac:dyDescent="0.2"/>
    <row r="30469" x14ac:dyDescent="0.2"/>
    <row r="30470" x14ac:dyDescent="0.2"/>
    <row r="30471" x14ac:dyDescent="0.2"/>
    <row r="30472" x14ac:dyDescent="0.2"/>
    <row r="30473" x14ac:dyDescent="0.2"/>
    <row r="30474" x14ac:dyDescent="0.2"/>
    <row r="30475" x14ac:dyDescent="0.2"/>
    <row r="30476" x14ac:dyDescent="0.2"/>
    <row r="30477" x14ac:dyDescent="0.2"/>
    <row r="30478" x14ac:dyDescent="0.2"/>
    <row r="30479" x14ac:dyDescent="0.2"/>
    <row r="30480" x14ac:dyDescent="0.2"/>
    <row r="30481" x14ac:dyDescent="0.2"/>
    <row r="30482" x14ac:dyDescent="0.2"/>
    <row r="30483" x14ac:dyDescent="0.2"/>
    <row r="30484" x14ac:dyDescent="0.2"/>
    <row r="30485" x14ac:dyDescent="0.2"/>
    <row r="30486" x14ac:dyDescent="0.2"/>
    <row r="30487" x14ac:dyDescent="0.2"/>
    <row r="30488" x14ac:dyDescent="0.2"/>
    <row r="30489" x14ac:dyDescent="0.2"/>
    <row r="30490" x14ac:dyDescent="0.2"/>
    <row r="30491" x14ac:dyDescent="0.2"/>
    <row r="30492" x14ac:dyDescent="0.2"/>
    <row r="30493" x14ac:dyDescent="0.2"/>
    <row r="30494" x14ac:dyDescent="0.2"/>
    <row r="30495" x14ac:dyDescent="0.2"/>
    <row r="30496" x14ac:dyDescent="0.2"/>
    <row r="30497" x14ac:dyDescent="0.2"/>
    <row r="30498" x14ac:dyDescent="0.2"/>
    <row r="30499" x14ac:dyDescent="0.2"/>
    <row r="30500" x14ac:dyDescent="0.2"/>
    <row r="30501" x14ac:dyDescent="0.2"/>
    <row r="30502" x14ac:dyDescent="0.2"/>
    <row r="30503" x14ac:dyDescent="0.2"/>
    <row r="30504" x14ac:dyDescent="0.2"/>
    <row r="30505" x14ac:dyDescent="0.2"/>
    <row r="30506" x14ac:dyDescent="0.2"/>
    <row r="30507" x14ac:dyDescent="0.2"/>
    <row r="30508" x14ac:dyDescent="0.2"/>
    <row r="30509" x14ac:dyDescent="0.2"/>
    <row r="30510" x14ac:dyDescent="0.2"/>
    <row r="30511" x14ac:dyDescent="0.2"/>
    <row r="30512" x14ac:dyDescent="0.2"/>
    <row r="30513" x14ac:dyDescent="0.2"/>
    <row r="30514" x14ac:dyDescent="0.2"/>
    <row r="30515" x14ac:dyDescent="0.2"/>
    <row r="30516" x14ac:dyDescent="0.2"/>
    <row r="30517" x14ac:dyDescent="0.2"/>
    <row r="30518" x14ac:dyDescent="0.2"/>
    <row r="30519" x14ac:dyDescent="0.2"/>
    <row r="30520" x14ac:dyDescent="0.2"/>
    <row r="30521" x14ac:dyDescent="0.2"/>
    <row r="30522" x14ac:dyDescent="0.2"/>
    <row r="30523" x14ac:dyDescent="0.2"/>
    <row r="30524" x14ac:dyDescent="0.2"/>
    <row r="30525" x14ac:dyDescent="0.2"/>
    <row r="30526" x14ac:dyDescent="0.2"/>
    <row r="30527" x14ac:dyDescent="0.2"/>
    <row r="30528" x14ac:dyDescent="0.2"/>
    <row r="30529" x14ac:dyDescent="0.2"/>
    <row r="30530" x14ac:dyDescent="0.2"/>
    <row r="30531" x14ac:dyDescent="0.2"/>
    <row r="30532" x14ac:dyDescent="0.2"/>
    <row r="30533" x14ac:dyDescent="0.2"/>
    <row r="30534" x14ac:dyDescent="0.2"/>
    <row r="30535" x14ac:dyDescent="0.2"/>
    <row r="30536" x14ac:dyDescent="0.2"/>
    <row r="30537" x14ac:dyDescent="0.2"/>
    <row r="30538" x14ac:dyDescent="0.2"/>
    <row r="30539" x14ac:dyDescent="0.2"/>
    <row r="30540" x14ac:dyDescent="0.2"/>
    <row r="30541" x14ac:dyDescent="0.2"/>
    <row r="30542" x14ac:dyDescent="0.2"/>
    <row r="30543" x14ac:dyDescent="0.2"/>
    <row r="30544" x14ac:dyDescent="0.2"/>
    <row r="30545" x14ac:dyDescent="0.2"/>
    <row r="30546" x14ac:dyDescent="0.2"/>
    <row r="30547" x14ac:dyDescent="0.2"/>
    <row r="30548" x14ac:dyDescent="0.2"/>
    <row r="30549" x14ac:dyDescent="0.2"/>
    <row r="30550" x14ac:dyDescent="0.2"/>
    <row r="30551" x14ac:dyDescent="0.2"/>
    <row r="30552" x14ac:dyDescent="0.2"/>
    <row r="30553" x14ac:dyDescent="0.2"/>
    <row r="30554" x14ac:dyDescent="0.2"/>
    <row r="30555" x14ac:dyDescent="0.2"/>
    <row r="30556" x14ac:dyDescent="0.2"/>
    <row r="30557" x14ac:dyDescent="0.2"/>
    <row r="30558" x14ac:dyDescent="0.2"/>
    <row r="30559" x14ac:dyDescent="0.2"/>
    <row r="30560" x14ac:dyDescent="0.2"/>
    <row r="30561" x14ac:dyDescent="0.2"/>
    <row r="30562" x14ac:dyDescent="0.2"/>
    <row r="30563" x14ac:dyDescent="0.2"/>
    <row r="30564" x14ac:dyDescent="0.2"/>
    <row r="30565" x14ac:dyDescent="0.2"/>
    <row r="30566" x14ac:dyDescent="0.2"/>
    <row r="30567" x14ac:dyDescent="0.2"/>
    <row r="30568" x14ac:dyDescent="0.2"/>
    <row r="30569" x14ac:dyDescent="0.2"/>
    <row r="30570" x14ac:dyDescent="0.2"/>
    <row r="30571" x14ac:dyDescent="0.2"/>
    <row r="30572" x14ac:dyDescent="0.2"/>
    <row r="30573" x14ac:dyDescent="0.2"/>
    <row r="30574" x14ac:dyDescent="0.2"/>
    <row r="30575" x14ac:dyDescent="0.2"/>
    <row r="30576" x14ac:dyDescent="0.2"/>
    <row r="30577" x14ac:dyDescent="0.2"/>
    <row r="30578" x14ac:dyDescent="0.2"/>
    <row r="30579" x14ac:dyDescent="0.2"/>
    <row r="30580" x14ac:dyDescent="0.2"/>
    <row r="30581" x14ac:dyDescent="0.2"/>
    <row r="30582" x14ac:dyDescent="0.2"/>
    <row r="30583" x14ac:dyDescent="0.2"/>
    <row r="30584" x14ac:dyDescent="0.2"/>
    <row r="30585" x14ac:dyDescent="0.2"/>
    <row r="30586" x14ac:dyDescent="0.2"/>
    <row r="30587" x14ac:dyDescent="0.2"/>
    <row r="30588" x14ac:dyDescent="0.2"/>
    <row r="30589" x14ac:dyDescent="0.2"/>
    <row r="30590" x14ac:dyDescent="0.2"/>
    <row r="30591" x14ac:dyDescent="0.2"/>
    <row r="30592" x14ac:dyDescent="0.2"/>
    <row r="30593" x14ac:dyDescent="0.2"/>
    <row r="30594" x14ac:dyDescent="0.2"/>
    <row r="30595" x14ac:dyDescent="0.2"/>
    <row r="30596" x14ac:dyDescent="0.2"/>
    <row r="30597" x14ac:dyDescent="0.2"/>
    <row r="30598" x14ac:dyDescent="0.2"/>
    <row r="30599" x14ac:dyDescent="0.2"/>
    <row r="30600" x14ac:dyDescent="0.2"/>
    <row r="30601" x14ac:dyDescent="0.2"/>
    <row r="30602" x14ac:dyDescent="0.2"/>
    <row r="30603" x14ac:dyDescent="0.2"/>
    <row r="30604" x14ac:dyDescent="0.2"/>
    <row r="30605" x14ac:dyDescent="0.2"/>
    <row r="30606" x14ac:dyDescent="0.2"/>
    <row r="30607" x14ac:dyDescent="0.2"/>
    <row r="30608" x14ac:dyDescent="0.2"/>
    <row r="30609" x14ac:dyDescent="0.2"/>
    <row r="30610" x14ac:dyDescent="0.2"/>
    <row r="30611" x14ac:dyDescent="0.2"/>
    <row r="30612" x14ac:dyDescent="0.2"/>
    <row r="30613" x14ac:dyDescent="0.2"/>
    <row r="30614" x14ac:dyDescent="0.2"/>
    <row r="30615" x14ac:dyDescent="0.2"/>
    <row r="30616" x14ac:dyDescent="0.2"/>
    <row r="30617" x14ac:dyDescent="0.2"/>
    <row r="30618" x14ac:dyDescent="0.2"/>
    <row r="30619" x14ac:dyDescent="0.2"/>
    <row r="30620" x14ac:dyDescent="0.2"/>
    <row r="30621" x14ac:dyDescent="0.2"/>
    <row r="30622" x14ac:dyDescent="0.2"/>
    <row r="30623" x14ac:dyDescent="0.2"/>
    <row r="30624" x14ac:dyDescent="0.2"/>
    <row r="30625" x14ac:dyDescent="0.2"/>
    <row r="30626" x14ac:dyDescent="0.2"/>
    <row r="30627" x14ac:dyDescent="0.2"/>
    <row r="30628" x14ac:dyDescent="0.2"/>
    <row r="30629" x14ac:dyDescent="0.2"/>
    <row r="30630" x14ac:dyDescent="0.2"/>
    <row r="30631" x14ac:dyDescent="0.2"/>
    <row r="30632" x14ac:dyDescent="0.2"/>
    <row r="30633" x14ac:dyDescent="0.2"/>
    <row r="30634" x14ac:dyDescent="0.2"/>
    <row r="30635" x14ac:dyDescent="0.2"/>
    <row r="30636" x14ac:dyDescent="0.2"/>
    <row r="30637" x14ac:dyDescent="0.2"/>
    <row r="30638" x14ac:dyDescent="0.2"/>
    <row r="30639" x14ac:dyDescent="0.2"/>
    <row r="30640" x14ac:dyDescent="0.2"/>
    <row r="30641" x14ac:dyDescent="0.2"/>
    <row r="30642" x14ac:dyDescent="0.2"/>
    <row r="30643" x14ac:dyDescent="0.2"/>
    <row r="30644" x14ac:dyDescent="0.2"/>
    <row r="30645" x14ac:dyDescent="0.2"/>
    <row r="30646" x14ac:dyDescent="0.2"/>
    <row r="30647" x14ac:dyDescent="0.2"/>
    <row r="30648" x14ac:dyDescent="0.2"/>
    <row r="30649" x14ac:dyDescent="0.2"/>
    <row r="30650" x14ac:dyDescent="0.2"/>
    <row r="30651" x14ac:dyDescent="0.2"/>
    <row r="30652" x14ac:dyDescent="0.2"/>
    <row r="30653" x14ac:dyDescent="0.2"/>
    <row r="30654" x14ac:dyDescent="0.2"/>
    <row r="30655" x14ac:dyDescent="0.2"/>
    <row r="30656" x14ac:dyDescent="0.2"/>
    <row r="30657" x14ac:dyDescent="0.2"/>
    <row r="30658" x14ac:dyDescent="0.2"/>
    <row r="30659" x14ac:dyDescent="0.2"/>
    <row r="30660" x14ac:dyDescent="0.2"/>
    <row r="30661" x14ac:dyDescent="0.2"/>
    <row r="30662" x14ac:dyDescent="0.2"/>
    <row r="30663" x14ac:dyDescent="0.2"/>
    <row r="30664" x14ac:dyDescent="0.2"/>
    <row r="30665" x14ac:dyDescent="0.2"/>
    <row r="30666" x14ac:dyDescent="0.2"/>
    <row r="30667" x14ac:dyDescent="0.2"/>
    <row r="30668" x14ac:dyDescent="0.2"/>
    <row r="30669" x14ac:dyDescent="0.2"/>
    <row r="30670" x14ac:dyDescent="0.2"/>
    <row r="30671" x14ac:dyDescent="0.2"/>
    <row r="30672" x14ac:dyDescent="0.2"/>
    <row r="30673" x14ac:dyDescent="0.2"/>
    <row r="30674" x14ac:dyDescent="0.2"/>
    <row r="30675" x14ac:dyDescent="0.2"/>
    <row r="30676" x14ac:dyDescent="0.2"/>
    <row r="30677" x14ac:dyDescent="0.2"/>
    <row r="30678" x14ac:dyDescent="0.2"/>
    <row r="30679" x14ac:dyDescent="0.2"/>
    <row r="30680" x14ac:dyDescent="0.2"/>
    <row r="30681" x14ac:dyDescent="0.2"/>
    <row r="30682" x14ac:dyDescent="0.2"/>
    <row r="30683" x14ac:dyDescent="0.2"/>
    <row r="30684" x14ac:dyDescent="0.2"/>
    <row r="30685" x14ac:dyDescent="0.2"/>
    <row r="30686" x14ac:dyDescent="0.2"/>
    <row r="30687" x14ac:dyDescent="0.2"/>
    <row r="30688" x14ac:dyDescent="0.2"/>
    <row r="30689" x14ac:dyDescent="0.2"/>
    <row r="30690" x14ac:dyDescent="0.2"/>
    <row r="30691" x14ac:dyDescent="0.2"/>
    <row r="30692" x14ac:dyDescent="0.2"/>
    <row r="30693" x14ac:dyDescent="0.2"/>
    <row r="30694" x14ac:dyDescent="0.2"/>
    <row r="30695" x14ac:dyDescent="0.2"/>
    <row r="30696" x14ac:dyDescent="0.2"/>
    <row r="30697" x14ac:dyDescent="0.2"/>
    <row r="30698" x14ac:dyDescent="0.2"/>
    <row r="30699" x14ac:dyDescent="0.2"/>
    <row r="30700" x14ac:dyDescent="0.2"/>
    <row r="30701" x14ac:dyDescent="0.2"/>
    <row r="30702" x14ac:dyDescent="0.2"/>
    <row r="30703" x14ac:dyDescent="0.2"/>
    <row r="30704" x14ac:dyDescent="0.2"/>
    <row r="30705" x14ac:dyDescent="0.2"/>
    <row r="30706" x14ac:dyDescent="0.2"/>
    <row r="30707" x14ac:dyDescent="0.2"/>
    <row r="30708" x14ac:dyDescent="0.2"/>
    <row r="30709" x14ac:dyDescent="0.2"/>
    <row r="30710" x14ac:dyDescent="0.2"/>
    <row r="30711" x14ac:dyDescent="0.2"/>
    <row r="30712" x14ac:dyDescent="0.2"/>
    <row r="30713" x14ac:dyDescent="0.2"/>
    <row r="30714" x14ac:dyDescent="0.2"/>
    <row r="30715" x14ac:dyDescent="0.2"/>
    <row r="30716" x14ac:dyDescent="0.2"/>
    <row r="30717" x14ac:dyDescent="0.2"/>
    <row r="30718" x14ac:dyDescent="0.2"/>
    <row r="30719" x14ac:dyDescent="0.2"/>
    <row r="30720" x14ac:dyDescent="0.2"/>
    <row r="30721" x14ac:dyDescent="0.2"/>
    <row r="30722" x14ac:dyDescent="0.2"/>
    <row r="30723" x14ac:dyDescent="0.2"/>
    <row r="30724" x14ac:dyDescent="0.2"/>
    <row r="30725" x14ac:dyDescent="0.2"/>
    <row r="30726" x14ac:dyDescent="0.2"/>
    <row r="30727" x14ac:dyDescent="0.2"/>
    <row r="30728" x14ac:dyDescent="0.2"/>
    <row r="30729" x14ac:dyDescent="0.2"/>
    <row r="30730" x14ac:dyDescent="0.2"/>
    <row r="30731" x14ac:dyDescent="0.2"/>
    <row r="30732" x14ac:dyDescent="0.2"/>
    <row r="30733" x14ac:dyDescent="0.2"/>
    <row r="30734" x14ac:dyDescent="0.2"/>
    <row r="30735" x14ac:dyDescent="0.2"/>
    <row r="30736" x14ac:dyDescent="0.2"/>
    <row r="30737" x14ac:dyDescent="0.2"/>
    <row r="30738" x14ac:dyDescent="0.2"/>
    <row r="30739" x14ac:dyDescent="0.2"/>
    <row r="30740" x14ac:dyDescent="0.2"/>
    <row r="30741" x14ac:dyDescent="0.2"/>
    <row r="30742" x14ac:dyDescent="0.2"/>
    <row r="30743" x14ac:dyDescent="0.2"/>
    <row r="30744" x14ac:dyDescent="0.2"/>
    <row r="30745" x14ac:dyDescent="0.2"/>
    <row r="30746" x14ac:dyDescent="0.2"/>
    <row r="30747" x14ac:dyDescent="0.2"/>
    <row r="30748" x14ac:dyDescent="0.2"/>
    <row r="30749" x14ac:dyDescent="0.2"/>
    <row r="30750" x14ac:dyDescent="0.2"/>
    <row r="30751" x14ac:dyDescent="0.2"/>
    <row r="30752" x14ac:dyDescent="0.2"/>
    <row r="30753" x14ac:dyDescent="0.2"/>
    <row r="30754" x14ac:dyDescent="0.2"/>
    <row r="30755" x14ac:dyDescent="0.2"/>
    <row r="30756" x14ac:dyDescent="0.2"/>
    <row r="30757" x14ac:dyDescent="0.2"/>
    <row r="30758" x14ac:dyDescent="0.2"/>
    <row r="30759" x14ac:dyDescent="0.2"/>
    <row r="30760" x14ac:dyDescent="0.2"/>
    <row r="30761" x14ac:dyDescent="0.2"/>
    <row r="30762" x14ac:dyDescent="0.2"/>
    <row r="30763" x14ac:dyDescent="0.2"/>
    <row r="30764" x14ac:dyDescent="0.2"/>
    <row r="30765" x14ac:dyDescent="0.2"/>
    <row r="30766" x14ac:dyDescent="0.2"/>
    <row r="30767" x14ac:dyDescent="0.2"/>
    <row r="30768" x14ac:dyDescent="0.2"/>
    <row r="30769" x14ac:dyDescent="0.2"/>
    <row r="30770" x14ac:dyDescent="0.2"/>
    <row r="30771" x14ac:dyDescent="0.2"/>
    <row r="30772" x14ac:dyDescent="0.2"/>
    <row r="30773" x14ac:dyDescent="0.2"/>
    <row r="30774" x14ac:dyDescent="0.2"/>
    <row r="30775" x14ac:dyDescent="0.2"/>
    <row r="30776" x14ac:dyDescent="0.2"/>
    <row r="30777" x14ac:dyDescent="0.2"/>
    <row r="30778" x14ac:dyDescent="0.2"/>
    <row r="30779" x14ac:dyDescent="0.2"/>
    <row r="30780" x14ac:dyDescent="0.2"/>
    <row r="30781" x14ac:dyDescent="0.2"/>
    <row r="30782" x14ac:dyDescent="0.2"/>
    <row r="30783" x14ac:dyDescent="0.2"/>
    <row r="30784" x14ac:dyDescent="0.2"/>
    <row r="30785" x14ac:dyDescent="0.2"/>
    <row r="30786" x14ac:dyDescent="0.2"/>
    <row r="30787" x14ac:dyDescent="0.2"/>
    <row r="30788" x14ac:dyDescent="0.2"/>
    <row r="30789" x14ac:dyDescent="0.2"/>
    <row r="30790" x14ac:dyDescent="0.2"/>
    <row r="30791" x14ac:dyDescent="0.2"/>
    <row r="30792" x14ac:dyDescent="0.2"/>
    <row r="30793" x14ac:dyDescent="0.2"/>
    <row r="30794" x14ac:dyDescent="0.2"/>
    <row r="30795" x14ac:dyDescent="0.2"/>
    <row r="30796" x14ac:dyDescent="0.2"/>
    <row r="30797" x14ac:dyDescent="0.2"/>
    <row r="30798" x14ac:dyDescent="0.2"/>
    <row r="30799" x14ac:dyDescent="0.2"/>
    <row r="30800" x14ac:dyDescent="0.2"/>
    <row r="30801" x14ac:dyDescent="0.2"/>
    <row r="30802" x14ac:dyDescent="0.2"/>
    <row r="30803" x14ac:dyDescent="0.2"/>
    <row r="30804" x14ac:dyDescent="0.2"/>
    <row r="30805" x14ac:dyDescent="0.2"/>
    <row r="30806" x14ac:dyDescent="0.2"/>
    <row r="30807" x14ac:dyDescent="0.2"/>
    <row r="30808" x14ac:dyDescent="0.2"/>
    <row r="30809" x14ac:dyDescent="0.2"/>
    <row r="30810" x14ac:dyDescent="0.2"/>
    <row r="30811" x14ac:dyDescent="0.2"/>
    <row r="30812" x14ac:dyDescent="0.2"/>
    <row r="30813" x14ac:dyDescent="0.2"/>
    <row r="30814" x14ac:dyDescent="0.2"/>
    <row r="30815" x14ac:dyDescent="0.2"/>
    <row r="30816" x14ac:dyDescent="0.2"/>
    <row r="30817" x14ac:dyDescent="0.2"/>
    <row r="30818" x14ac:dyDescent="0.2"/>
    <row r="30819" x14ac:dyDescent="0.2"/>
    <row r="30820" x14ac:dyDescent="0.2"/>
    <row r="30821" x14ac:dyDescent="0.2"/>
    <row r="30822" x14ac:dyDescent="0.2"/>
    <row r="30823" x14ac:dyDescent="0.2"/>
    <row r="30824" x14ac:dyDescent="0.2"/>
    <row r="30825" x14ac:dyDescent="0.2"/>
    <row r="30826" x14ac:dyDescent="0.2"/>
    <row r="30827" x14ac:dyDescent="0.2"/>
    <row r="30828" x14ac:dyDescent="0.2"/>
    <row r="30829" x14ac:dyDescent="0.2"/>
    <row r="30830" x14ac:dyDescent="0.2"/>
    <row r="30831" x14ac:dyDescent="0.2"/>
    <row r="30832" x14ac:dyDescent="0.2"/>
    <row r="30833" x14ac:dyDescent="0.2"/>
    <row r="30834" x14ac:dyDescent="0.2"/>
    <row r="30835" x14ac:dyDescent="0.2"/>
    <row r="30836" x14ac:dyDescent="0.2"/>
    <row r="30837" x14ac:dyDescent="0.2"/>
    <row r="30838" x14ac:dyDescent="0.2"/>
    <row r="30839" x14ac:dyDescent="0.2"/>
    <row r="30840" x14ac:dyDescent="0.2"/>
    <row r="30841" x14ac:dyDescent="0.2"/>
    <row r="30842" x14ac:dyDescent="0.2"/>
    <row r="30843" x14ac:dyDescent="0.2"/>
    <row r="30844" x14ac:dyDescent="0.2"/>
    <row r="30845" x14ac:dyDescent="0.2"/>
    <row r="30846" x14ac:dyDescent="0.2"/>
    <row r="30847" x14ac:dyDescent="0.2"/>
    <row r="30848" x14ac:dyDescent="0.2"/>
    <row r="30849" x14ac:dyDescent="0.2"/>
    <row r="30850" x14ac:dyDescent="0.2"/>
    <row r="30851" x14ac:dyDescent="0.2"/>
    <row r="30852" x14ac:dyDescent="0.2"/>
    <row r="30853" x14ac:dyDescent="0.2"/>
    <row r="30854" x14ac:dyDescent="0.2"/>
    <row r="30855" x14ac:dyDescent="0.2"/>
    <row r="30856" x14ac:dyDescent="0.2"/>
    <row r="30857" x14ac:dyDescent="0.2"/>
    <row r="30858" x14ac:dyDescent="0.2"/>
    <row r="30859" x14ac:dyDescent="0.2"/>
    <row r="30860" x14ac:dyDescent="0.2"/>
    <row r="30861" x14ac:dyDescent="0.2"/>
    <row r="30862" x14ac:dyDescent="0.2"/>
    <row r="30863" x14ac:dyDescent="0.2"/>
    <row r="30864" x14ac:dyDescent="0.2"/>
    <row r="30865" x14ac:dyDescent="0.2"/>
    <row r="30866" x14ac:dyDescent="0.2"/>
    <row r="30867" x14ac:dyDescent="0.2"/>
    <row r="30868" x14ac:dyDescent="0.2"/>
    <row r="30869" x14ac:dyDescent="0.2"/>
    <row r="30870" x14ac:dyDescent="0.2"/>
    <row r="30871" x14ac:dyDescent="0.2"/>
    <row r="30872" x14ac:dyDescent="0.2"/>
    <row r="30873" x14ac:dyDescent="0.2"/>
    <row r="30874" x14ac:dyDescent="0.2"/>
    <row r="30875" x14ac:dyDescent="0.2"/>
    <row r="30876" x14ac:dyDescent="0.2"/>
    <row r="30877" x14ac:dyDescent="0.2"/>
    <row r="30878" x14ac:dyDescent="0.2"/>
    <row r="30879" x14ac:dyDescent="0.2"/>
    <row r="30880" x14ac:dyDescent="0.2"/>
    <row r="30881" x14ac:dyDescent="0.2"/>
    <row r="30882" x14ac:dyDescent="0.2"/>
    <row r="30883" x14ac:dyDescent="0.2"/>
    <row r="30884" x14ac:dyDescent="0.2"/>
    <row r="30885" x14ac:dyDescent="0.2"/>
    <row r="30886" x14ac:dyDescent="0.2"/>
    <row r="30887" x14ac:dyDescent="0.2"/>
    <row r="30888" x14ac:dyDescent="0.2"/>
    <row r="30889" x14ac:dyDescent="0.2"/>
    <row r="30890" x14ac:dyDescent="0.2"/>
    <row r="30891" x14ac:dyDescent="0.2"/>
    <row r="30892" x14ac:dyDescent="0.2"/>
    <row r="30893" x14ac:dyDescent="0.2"/>
    <row r="30894" x14ac:dyDescent="0.2"/>
    <row r="30895" x14ac:dyDescent="0.2"/>
    <row r="30896" x14ac:dyDescent="0.2"/>
    <row r="30897" x14ac:dyDescent="0.2"/>
    <row r="30898" x14ac:dyDescent="0.2"/>
    <row r="30899" x14ac:dyDescent="0.2"/>
    <row r="30900" x14ac:dyDescent="0.2"/>
    <row r="30901" x14ac:dyDescent="0.2"/>
    <row r="30902" x14ac:dyDescent="0.2"/>
    <row r="30903" x14ac:dyDescent="0.2"/>
    <row r="30904" x14ac:dyDescent="0.2"/>
    <row r="30905" x14ac:dyDescent="0.2"/>
    <row r="30906" x14ac:dyDescent="0.2"/>
    <row r="30907" x14ac:dyDescent="0.2"/>
    <row r="30908" x14ac:dyDescent="0.2"/>
    <row r="30909" x14ac:dyDescent="0.2"/>
    <row r="30910" x14ac:dyDescent="0.2"/>
    <row r="30911" x14ac:dyDescent="0.2"/>
    <row r="30912" x14ac:dyDescent="0.2"/>
    <row r="30913" x14ac:dyDescent="0.2"/>
    <row r="30914" x14ac:dyDescent="0.2"/>
    <row r="30915" x14ac:dyDescent="0.2"/>
    <row r="30916" x14ac:dyDescent="0.2"/>
    <row r="30917" x14ac:dyDescent="0.2"/>
    <row r="30918" x14ac:dyDescent="0.2"/>
    <row r="30919" x14ac:dyDescent="0.2"/>
    <row r="30920" x14ac:dyDescent="0.2"/>
    <row r="30921" x14ac:dyDescent="0.2"/>
    <row r="30922" x14ac:dyDescent="0.2"/>
    <row r="30923" x14ac:dyDescent="0.2"/>
    <row r="30924" x14ac:dyDescent="0.2"/>
    <row r="30925" x14ac:dyDescent="0.2"/>
    <row r="30926" x14ac:dyDescent="0.2"/>
    <row r="30927" x14ac:dyDescent="0.2"/>
    <row r="30928" x14ac:dyDescent="0.2"/>
    <row r="30929" x14ac:dyDescent="0.2"/>
    <row r="30930" x14ac:dyDescent="0.2"/>
    <row r="30931" x14ac:dyDescent="0.2"/>
    <row r="30932" x14ac:dyDescent="0.2"/>
    <row r="30933" x14ac:dyDescent="0.2"/>
    <row r="30934" x14ac:dyDescent="0.2"/>
    <row r="30935" x14ac:dyDescent="0.2"/>
    <row r="30936" x14ac:dyDescent="0.2"/>
    <row r="30937" x14ac:dyDescent="0.2"/>
    <row r="30938" x14ac:dyDescent="0.2"/>
    <row r="30939" x14ac:dyDescent="0.2"/>
    <row r="30940" x14ac:dyDescent="0.2"/>
    <row r="30941" x14ac:dyDescent="0.2"/>
    <row r="30942" x14ac:dyDescent="0.2"/>
    <row r="30943" x14ac:dyDescent="0.2"/>
    <row r="30944" x14ac:dyDescent="0.2"/>
    <row r="30945" x14ac:dyDescent="0.2"/>
    <row r="30946" x14ac:dyDescent="0.2"/>
    <row r="30947" x14ac:dyDescent="0.2"/>
    <row r="30948" x14ac:dyDescent="0.2"/>
    <row r="30949" x14ac:dyDescent="0.2"/>
    <row r="30950" x14ac:dyDescent="0.2"/>
    <row r="30951" x14ac:dyDescent="0.2"/>
    <row r="30952" x14ac:dyDescent="0.2"/>
    <row r="30953" x14ac:dyDescent="0.2"/>
    <row r="30954" x14ac:dyDescent="0.2"/>
    <row r="30955" x14ac:dyDescent="0.2"/>
    <row r="30956" x14ac:dyDescent="0.2"/>
    <row r="30957" x14ac:dyDescent="0.2"/>
    <row r="30958" x14ac:dyDescent="0.2"/>
    <row r="30959" x14ac:dyDescent="0.2"/>
    <row r="30960" x14ac:dyDescent="0.2"/>
    <row r="30961" x14ac:dyDescent="0.2"/>
    <row r="30962" x14ac:dyDescent="0.2"/>
    <row r="30963" x14ac:dyDescent="0.2"/>
    <row r="30964" x14ac:dyDescent="0.2"/>
    <row r="30965" x14ac:dyDescent="0.2"/>
    <row r="30966" x14ac:dyDescent="0.2"/>
    <row r="30967" x14ac:dyDescent="0.2"/>
    <row r="30968" x14ac:dyDescent="0.2"/>
    <row r="30969" x14ac:dyDescent="0.2"/>
    <row r="30970" x14ac:dyDescent="0.2"/>
    <row r="30971" x14ac:dyDescent="0.2"/>
    <row r="30972" x14ac:dyDescent="0.2"/>
    <row r="30973" x14ac:dyDescent="0.2"/>
    <row r="30974" x14ac:dyDescent="0.2"/>
    <row r="30975" x14ac:dyDescent="0.2"/>
    <row r="30976" x14ac:dyDescent="0.2"/>
    <row r="30977" x14ac:dyDescent="0.2"/>
    <row r="30978" x14ac:dyDescent="0.2"/>
    <row r="30979" x14ac:dyDescent="0.2"/>
    <row r="30980" x14ac:dyDescent="0.2"/>
    <row r="30981" x14ac:dyDescent="0.2"/>
    <row r="30982" x14ac:dyDescent="0.2"/>
    <row r="30983" x14ac:dyDescent="0.2"/>
    <row r="30984" x14ac:dyDescent="0.2"/>
    <row r="30985" x14ac:dyDescent="0.2"/>
    <row r="30986" x14ac:dyDescent="0.2"/>
    <row r="30987" x14ac:dyDescent="0.2"/>
    <row r="30988" x14ac:dyDescent="0.2"/>
    <row r="30989" x14ac:dyDescent="0.2"/>
    <row r="30990" x14ac:dyDescent="0.2"/>
    <row r="30991" x14ac:dyDescent="0.2"/>
    <row r="30992" x14ac:dyDescent="0.2"/>
    <row r="30993" x14ac:dyDescent="0.2"/>
    <row r="30994" x14ac:dyDescent="0.2"/>
    <row r="30995" x14ac:dyDescent="0.2"/>
    <row r="30996" x14ac:dyDescent="0.2"/>
    <row r="30997" x14ac:dyDescent="0.2"/>
    <row r="30998" x14ac:dyDescent="0.2"/>
    <row r="30999" x14ac:dyDescent="0.2"/>
    <row r="31000" x14ac:dyDescent="0.2"/>
    <row r="31001" x14ac:dyDescent="0.2"/>
    <row r="31002" x14ac:dyDescent="0.2"/>
    <row r="31003" x14ac:dyDescent="0.2"/>
    <row r="31004" x14ac:dyDescent="0.2"/>
    <row r="31005" x14ac:dyDescent="0.2"/>
    <row r="31006" x14ac:dyDescent="0.2"/>
    <row r="31007" x14ac:dyDescent="0.2"/>
    <row r="31008" x14ac:dyDescent="0.2"/>
    <row r="31009" x14ac:dyDescent="0.2"/>
    <row r="31010" x14ac:dyDescent="0.2"/>
    <row r="31011" x14ac:dyDescent="0.2"/>
    <row r="31012" x14ac:dyDescent="0.2"/>
    <row r="31013" x14ac:dyDescent="0.2"/>
    <row r="31014" x14ac:dyDescent="0.2"/>
    <row r="31015" x14ac:dyDescent="0.2"/>
    <row r="31016" x14ac:dyDescent="0.2"/>
    <row r="31017" x14ac:dyDescent="0.2"/>
    <row r="31018" x14ac:dyDescent="0.2"/>
    <row r="31019" x14ac:dyDescent="0.2"/>
    <row r="31020" x14ac:dyDescent="0.2"/>
    <row r="31021" x14ac:dyDescent="0.2"/>
    <row r="31022" x14ac:dyDescent="0.2"/>
    <row r="31023" x14ac:dyDescent="0.2"/>
    <row r="31024" x14ac:dyDescent="0.2"/>
    <row r="31025" x14ac:dyDescent="0.2"/>
    <row r="31026" x14ac:dyDescent="0.2"/>
    <row r="31027" x14ac:dyDescent="0.2"/>
    <row r="31028" x14ac:dyDescent="0.2"/>
    <row r="31029" x14ac:dyDescent="0.2"/>
    <row r="31030" x14ac:dyDescent="0.2"/>
    <row r="31031" x14ac:dyDescent="0.2"/>
    <row r="31032" x14ac:dyDescent="0.2"/>
    <row r="31033" x14ac:dyDescent="0.2"/>
    <row r="31034" x14ac:dyDescent="0.2"/>
    <row r="31035" x14ac:dyDescent="0.2"/>
    <row r="31036" x14ac:dyDescent="0.2"/>
    <row r="31037" x14ac:dyDescent="0.2"/>
    <row r="31038" x14ac:dyDescent="0.2"/>
    <row r="31039" x14ac:dyDescent="0.2"/>
    <row r="31040" x14ac:dyDescent="0.2"/>
    <row r="31041" x14ac:dyDescent="0.2"/>
    <row r="31042" x14ac:dyDescent="0.2"/>
    <row r="31043" x14ac:dyDescent="0.2"/>
    <row r="31044" x14ac:dyDescent="0.2"/>
    <row r="31045" x14ac:dyDescent="0.2"/>
    <row r="31046" x14ac:dyDescent="0.2"/>
    <row r="31047" x14ac:dyDescent="0.2"/>
    <row r="31048" x14ac:dyDescent="0.2"/>
    <row r="31049" x14ac:dyDescent="0.2"/>
    <row r="31050" x14ac:dyDescent="0.2"/>
    <row r="31051" x14ac:dyDescent="0.2"/>
    <row r="31052" x14ac:dyDescent="0.2"/>
    <row r="31053" x14ac:dyDescent="0.2"/>
    <row r="31054" x14ac:dyDescent="0.2"/>
    <row r="31055" x14ac:dyDescent="0.2"/>
    <row r="31056" x14ac:dyDescent="0.2"/>
    <row r="31057" x14ac:dyDescent="0.2"/>
    <row r="31058" x14ac:dyDescent="0.2"/>
    <row r="31059" x14ac:dyDescent="0.2"/>
    <row r="31060" x14ac:dyDescent="0.2"/>
    <row r="31061" x14ac:dyDescent="0.2"/>
    <row r="31062" x14ac:dyDescent="0.2"/>
    <row r="31063" x14ac:dyDescent="0.2"/>
    <row r="31064" x14ac:dyDescent="0.2"/>
    <row r="31065" x14ac:dyDescent="0.2"/>
    <row r="31066" x14ac:dyDescent="0.2"/>
    <row r="31067" x14ac:dyDescent="0.2"/>
    <row r="31068" x14ac:dyDescent="0.2"/>
    <row r="31069" x14ac:dyDescent="0.2"/>
    <row r="31070" x14ac:dyDescent="0.2"/>
    <row r="31071" x14ac:dyDescent="0.2"/>
    <row r="31072" x14ac:dyDescent="0.2"/>
    <row r="31073" x14ac:dyDescent="0.2"/>
    <row r="31074" x14ac:dyDescent="0.2"/>
    <row r="31075" x14ac:dyDescent="0.2"/>
    <row r="31076" x14ac:dyDescent="0.2"/>
    <row r="31077" x14ac:dyDescent="0.2"/>
    <row r="31078" x14ac:dyDescent="0.2"/>
    <row r="31079" x14ac:dyDescent="0.2"/>
    <row r="31080" x14ac:dyDescent="0.2"/>
    <row r="31081" x14ac:dyDescent="0.2"/>
    <row r="31082" x14ac:dyDescent="0.2"/>
    <row r="31083" x14ac:dyDescent="0.2"/>
    <row r="31084" x14ac:dyDescent="0.2"/>
    <row r="31085" x14ac:dyDescent="0.2"/>
    <row r="31086" x14ac:dyDescent="0.2"/>
    <row r="31087" x14ac:dyDescent="0.2"/>
    <row r="31088" x14ac:dyDescent="0.2"/>
    <row r="31089" x14ac:dyDescent="0.2"/>
    <row r="31090" x14ac:dyDescent="0.2"/>
    <row r="31091" x14ac:dyDescent="0.2"/>
    <row r="31092" x14ac:dyDescent="0.2"/>
    <row r="31093" x14ac:dyDescent="0.2"/>
    <row r="31094" x14ac:dyDescent="0.2"/>
    <row r="31095" x14ac:dyDescent="0.2"/>
    <row r="31096" x14ac:dyDescent="0.2"/>
    <row r="31097" x14ac:dyDescent="0.2"/>
    <row r="31098" x14ac:dyDescent="0.2"/>
    <row r="31099" x14ac:dyDescent="0.2"/>
    <row r="31100" x14ac:dyDescent="0.2"/>
    <row r="31101" x14ac:dyDescent="0.2"/>
    <row r="31102" x14ac:dyDescent="0.2"/>
    <row r="31103" x14ac:dyDescent="0.2"/>
    <row r="31104" x14ac:dyDescent="0.2"/>
    <row r="31105" x14ac:dyDescent="0.2"/>
    <row r="31106" x14ac:dyDescent="0.2"/>
    <row r="31107" x14ac:dyDescent="0.2"/>
    <row r="31108" x14ac:dyDescent="0.2"/>
    <row r="31109" x14ac:dyDescent="0.2"/>
    <row r="31110" x14ac:dyDescent="0.2"/>
    <row r="31111" x14ac:dyDescent="0.2"/>
    <row r="31112" x14ac:dyDescent="0.2"/>
    <row r="31113" x14ac:dyDescent="0.2"/>
    <row r="31114" x14ac:dyDescent="0.2"/>
    <row r="31115" x14ac:dyDescent="0.2"/>
    <row r="31116" x14ac:dyDescent="0.2"/>
    <row r="31117" x14ac:dyDescent="0.2"/>
    <row r="31118" x14ac:dyDescent="0.2"/>
    <row r="31119" x14ac:dyDescent="0.2"/>
    <row r="31120" x14ac:dyDescent="0.2"/>
    <row r="31121" x14ac:dyDescent="0.2"/>
    <row r="31122" x14ac:dyDescent="0.2"/>
    <row r="31123" x14ac:dyDescent="0.2"/>
    <row r="31124" x14ac:dyDescent="0.2"/>
    <row r="31125" x14ac:dyDescent="0.2"/>
    <row r="31126" x14ac:dyDescent="0.2"/>
    <row r="31127" x14ac:dyDescent="0.2"/>
    <row r="31128" x14ac:dyDescent="0.2"/>
    <row r="31129" x14ac:dyDescent="0.2"/>
    <row r="31130" x14ac:dyDescent="0.2"/>
    <row r="31131" x14ac:dyDescent="0.2"/>
    <row r="31132" x14ac:dyDescent="0.2"/>
    <row r="31133" x14ac:dyDescent="0.2"/>
    <row r="31134" x14ac:dyDescent="0.2"/>
    <row r="31135" x14ac:dyDescent="0.2"/>
    <row r="31136" x14ac:dyDescent="0.2"/>
    <row r="31137" x14ac:dyDescent="0.2"/>
    <row r="31138" x14ac:dyDescent="0.2"/>
    <row r="31139" x14ac:dyDescent="0.2"/>
    <row r="31140" x14ac:dyDescent="0.2"/>
    <row r="31141" x14ac:dyDescent="0.2"/>
    <row r="31142" x14ac:dyDescent="0.2"/>
    <row r="31143" x14ac:dyDescent="0.2"/>
    <row r="31144" x14ac:dyDescent="0.2"/>
    <row r="31145" x14ac:dyDescent="0.2"/>
    <row r="31146" x14ac:dyDescent="0.2"/>
    <row r="31147" x14ac:dyDescent="0.2"/>
    <row r="31148" x14ac:dyDescent="0.2"/>
    <row r="31149" x14ac:dyDescent="0.2"/>
    <row r="31150" x14ac:dyDescent="0.2"/>
    <row r="31151" x14ac:dyDescent="0.2"/>
    <row r="31152" x14ac:dyDescent="0.2"/>
    <row r="31153" x14ac:dyDescent="0.2"/>
    <row r="31154" x14ac:dyDescent="0.2"/>
    <row r="31155" x14ac:dyDescent="0.2"/>
    <row r="31156" x14ac:dyDescent="0.2"/>
    <row r="31157" x14ac:dyDescent="0.2"/>
    <row r="31158" x14ac:dyDescent="0.2"/>
    <row r="31159" x14ac:dyDescent="0.2"/>
    <row r="31160" x14ac:dyDescent="0.2"/>
    <row r="31161" x14ac:dyDescent="0.2"/>
    <row r="31162" x14ac:dyDescent="0.2"/>
    <row r="31163" x14ac:dyDescent="0.2"/>
    <row r="31164" x14ac:dyDescent="0.2"/>
    <row r="31165" x14ac:dyDescent="0.2"/>
    <row r="31166" x14ac:dyDescent="0.2"/>
    <row r="31167" x14ac:dyDescent="0.2"/>
    <row r="31168" x14ac:dyDescent="0.2"/>
    <row r="31169" x14ac:dyDescent="0.2"/>
    <row r="31170" x14ac:dyDescent="0.2"/>
    <row r="31171" x14ac:dyDescent="0.2"/>
    <row r="31172" x14ac:dyDescent="0.2"/>
    <row r="31173" x14ac:dyDescent="0.2"/>
    <row r="31174" x14ac:dyDescent="0.2"/>
    <row r="31175" x14ac:dyDescent="0.2"/>
    <row r="31176" x14ac:dyDescent="0.2"/>
    <row r="31177" x14ac:dyDescent="0.2"/>
    <row r="31178" x14ac:dyDescent="0.2"/>
    <row r="31179" x14ac:dyDescent="0.2"/>
    <row r="31180" x14ac:dyDescent="0.2"/>
    <row r="31181" x14ac:dyDescent="0.2"/>
    <row r="31182" x14ac:dyDescent="0.2"/>
    <row r="31183" x14ac:dyDescent="0.2"/>
    <row r="31184" x14ac:dyDescent="0.2"/>
    <row r="31185" x14ac:dyDescent="0.2"/>
    <row r="31186" x14ac:dyDescent="0.2"/>
    <row r="31187" x14ac:dyDescent="0.2"/>
    <row r="31188" x14ac:dyDescent="0.2"/>
    <row r="31189" x14ac:dyDescent="0.2"/>
    <row r="31190" x14ac:dyDescent="0.2"/>
    <row r="31191" x14ac:dyDescent="0.2"/>
    <row r="31192" x14ac:dyDescent="0.2"/>
    <row r="31193" x14ac:dyDescent="0.2"/>
    <row r="31194" x14ac:dyDescent="0.2"/>
    <row r="31195" x14ac:dyDescent="0.2"/>
    <row r="31196" x14ac:dyDescent="0.2"/>
    <row r="31197" x14ac:dyDescent="0.2"/>
    <row r="31198" x14ac:dyDescent="0.2"/>
    <row r="31199" x14ac:dyDescent="0.2"/>
    <row r="31200" x14ac:dyDescent="0.2"/>
    <row r="31201" x14ac:dyDescent="0.2"/>
    <row r="31202" x14ac:dyDescent="0.2"/>
    <row r="31203" x14ac:dyDescent="0.2"/>
    <row r="31204" x14ac:dyDescent="0.2"/>
    <row r="31205" x14ac:dyDescent="0.2"/>
    <row r="31206" x14ac:dyDescent="0.2"/>
    <row r="31207" x14ac:dyDescent="0.2"/>
    <row r="31208" x14ac:dyDescent="0.2"/>
    <row r="31209" x14ac:dyDescent="0.2"/>
    <row r="31210" x14ac:dyDescent="0.2"/>
    <row r="31211" x14ac:dyDescent="0.2"/>
    <row r="31212" x14ac:dyDescent="0.2"/>
    <row r="31213" x14ac:dyDescent="0.2"/>
    <row r="31214" x14ac:dyDescent="0.2"/>
    <row r="31215" x14ac:dyDescent="0.2"/>
    <row r="31216" x14ac:dyDescent="0.2"/>
    <row r="31217" x14ac:dyDescent="0.2"/>
    <row r="31218" x14ac:dyDescent="0.2"/>
    <row r="31219" x14ac:dyDescent="0.2"/>
    <row r="31220" x14ac:dyDescent="0.2"/>
    <row r="31221" x14ac:dyDescent="0.2"/>
    <row r="31222" x14ac:dyDescent="0.2"/>
    <row r="31223" x14ac:dyDescent="0.2"/>
    <row r="31224" x14ac:dyDescent="0.2"/>
    <row r="31225" x14ac:dyDescent="0.2"/>
    <row r="31226" x14ac:dyDescent="0.2"/>
    <row r="31227" x14ac:dyDescent="0.2"/>
    <row r="31228" x14ac:dyDescent="0.2"/>
    <row r="31229" x14ac:dyDescent="0.2"/>
    <row r="31230" x14ac:dyDescent="0.2"/>
    <row r="31231" x14ac:dyDescent="0.2"/>
    <row r="31232" x14ac:dyDescent="0.2"/>
    <row r="31233" x14ac:dyDescent="0.2"/>
    <row r="31234" x14ac:dyDescent="0.2"/>
    <row r="31235" x14ac:dyDescent="0.2"/>
    <row r="31236" x14ac:dyDescent="0.2"/>
    <row r="31237" x14ac:dyDescent="0.2"/>
    <row r="31238" x14ac:dyDescent="0.2"/>
    <row r="31239" x14ac:dyDescent="0.2"/>
    <row r="31240" x14ac:dyDescent="0.2"/>
    <row r="31241" x14ac:dyDescent="0.2"/>
    <row r="31242" x14ac:dyDescent="0.2"/>
    <row r="31243" x14ac:dyDescent="0.2"/>
    <row r="31244" x14ac:dyDescent="0.2"/>
    <row r="31245" x14ac:dyDescent="0.2"/>
    <row r="31246" x14ac:dyDescent="0.2"/>
    <row r="31247" x14ac:dyDescent="0.2"/>
    <row r="31248" x14ac:dyDescent="0.2"/>
    <row r="31249" x14ac:dyDescent="0.2"/>
    <row r="31250" x14ac:dyDescent="0.2"/>
    <row r="31251" x14ac:dyDescent="0.2"/>
    <row r="31252" x14ac:dyDescent="0.2"/>
    <row r="31253" x14ac:dyDescent="0.2"/>
    <row r="31254" x14ac:dyDescent="0.2"/>
    <row r="31255" x14ac:dyDescent="0.2"/>
    <row r="31256" x14ac:dyDescent="0.2"/>
    <row r="31257" x14ac:dyDescent="0.2"/>
    <row r="31258" x14ac:dyDescent="0.2"/>
    <row r="31259" x14ac:dyDescent="0.2"/>
    <row r="31260" x14ac:dyDescent="0.2"/>
    <row r="31261" x14ac:dyDescent="0.2"/>
    <row r="31262" x14ac:dyDescent="0.2"/>
    <row r="31263" x14ac:dyDescent="0.2"/>
    <row r="31264" x14ac:dyDescent="0.2"/>
    <row r="31265" x14ac:dyDescent="0.2"/>
    <row r="31266" x14ac:dyDescent="0.2"/>
    <row r="31267" x14ac:dyDescent="0.2"/>
    <row r="31268" x14ac:dyDescent="0.2"/>
    <row r="31269" x14ac:dyDescent="0.2"/>
    <row r="31270" x14ac:dyDescent="0.2"/>
    <row r="31271" x14ac:dyDescent="0.2"/>
    <row r="31272" x14ac:dyDescent="0.2"/>
    <row r="31273" x14ac:dyDescent="0.2"/>
    <row r="31274" x14ac:dyDescent="0.2"/>
    <row r="31275" x14ac:dyDescent="0.2"/>
    <row r="31276" x14ac:dyDescent="0.2"/>
    <row r="31277" x14ac:dyDescent="0.2"/>
    <row r="31278" x14ac:dyDescent="0.2"/>
    <row r="31279" x14ac:dyDescent="0.2"/>
    <row r="31280" x14ac:dyDescent="0.2"/>
    <row r="31281" x14ac:dyDescent="0.2"/>
    <row r="31282" x14ac:dyDescent="0.2"/>
    <row r="31283" x14ac:dyDescent="0.2"/>
    <row r="31284" x14ac:dyDescent="0.2"/>
    <row r="31285" x14ac:dyDescent="0.2"/>
    <row r="31286" x14ac:dyDescent="0.2"/>
    <row r="31287" x14ac:dyDescent="0.2"/>
    <row r="31288" x14ac:dyDescent="0.2"/>
    <row r="31289" x14ac:dyDescent="0.2"/>
    <row r="31290" x14ac:dyDescent="0.2"/>
    <row r="31291" x14ac:dyDescent="0.2"/>
    <row r="31292" x14ac:dyDescent="0.2"/>
    <row r="31293" x14ac:dyDescent="0.2"/>
    <row r="31294" x14ac:dyDescent="0.2"/>
    <row r="31295" x14ac:dyDescent="0.2"/>
    <row r="31296" x14ac:dyDescent="0.2"/>
    <row r="31297" x14ac:dyDescent="0.2"/>
    <row r="31298" x14ac:dyDescent="0.2"/>
    <row r="31299" x14ac:dyDescent="0.2"/>
    <row r="31300" x14ac:dyDescent="0.2"/>
    <row r="31301" x14ac:dyDescent="0.2"/>
    <row r="31302" x14ac:dyDescent="0.2"/>
    <row r="31303" x14ac:dyDescent="0.2"/>
    <row r="31304" x14ac:dyDescent="0.2"/>
    <row r="31305" x14ac:dyDescent="0.2"/>
    <row r="31306" x14ac:dyDescent="0.2"/>
    <row r="31307" x14ac:dyDescent="0.2"/>
    <row r="31308" x14ac:dyDescent="0.2"/>
    <row r="31309" x14ac:dyDescent="0.2"/>
    <row r="31310" x14ac:dyDescent="0.2"/>
    <row r="31311" x14ac:dyDescent="0.2"/>
    <row r="31312" x14ac:dyDescent="0.2"/>
    <row r="31313" x14ac:dyDescent="0.2"/>
    <row r="31314" x14ac:dyDescent="0.2"/>
    <row r="31315" x14ac:dyDescent="0.2"/>
    <row r="31316" x14ac:dyDescent="0.2"/>
    <row r="31317" x14ac:dyDescent="0.2"/>
    <row r="31318" x14ac:dyDescent="0.2"/>
    <row r="31319" x14ac:dyDescent="0.2"/>
    <row r="31320" x14ac:dyDescent="0.2"/>
    <row r="31321" x14ac:dyDescent="0.2"/>
    <row r="31322" x14ac:dyDescent="0.2"/>
    <row r="31323" x14ac:dyDescent="0.2"/>
    <row r="31324" x14ac:dyDescent="0.2"/>
    <row r="31325" x14ac:dyDescent="0.2"/>
    <row r="31326" x14ac:dyDescent="0.2"/>
    <row r="31327" x14ac:dyDescent="0.2"/>
    <row r="31328" x14ac:dyDescent="0.2"/>
    <row r="31329" x14ac:dyDescent="0.2"/>
    <row r="31330" x14ac:dyDescent="0.2"/>
    <row r="31331" x14ac:dyDescent="0.2"/>
    <row r="31332" x14ac:dyDescent="0.2"/>
    <row r="31333" x14ac:dyDescent="0.2"/>
    <row r="31334" x14ac:dyDescent="0.2"/>
    <row r="31335" x14ac:dyDescent="0.2"/>
    <row r="31336" x14ac:dyDescent="0.2"/>
    <row r="31337" x14ac:dyDescent="0.2"/>
    <row r="31338" x14ac:dyDescent="0.2"/>
    <row r="31339" x14ac:dyDescent="0.2"/>
    <row r="31340" x14ac:dyDescent="0.2"/>
    <row r="31341" x14ac:dyDescent="0.2"/>
    <row r="31342" x14ac:dyDescent="0.2"/>
    <row r="31343" x14ac:dyDescent="0.2"/>
    <row r="31344" x14ac:dyDescent="0.2"/>
    <row r="31345" x14ac:dyDescent="0.2"/>
    <row r="31346" x14ac:dyDescent="0.2"/>
    <row r="31347" x14ac:dyDescent="0.2"/>
    <row r="31348" x14ac:dyDescent="0.2"/>
    <row r="31349" x14ac:dyDescent="0.2"/>
    <row r="31350" x14ac:dyDescent="0.2"/>
    <row r="31351" x14ac:dyDescent="0.2"/>
    <row r="31352" x14ac:dyDescent="0.2"/>
    <row r="31353" x14ac:dyDescent="0.2"/>
    <row r="31354" x14ac:dyDescent="0.2"/>
    <row r="31355" x14ac:dyDescent="0.2"/>
    <row r="31356" x14ac:dyDescent="0.2"/>
    <row r="31357" x14ac:dyDescent="0.2"/>
    <row r="31358" x14ac:dyDescent="0.2"/>
    <row r="31359" x14ac:dyDescent="0.2"/>
    <row r="31360" x14ac:dyDescent="0.2"/>
    <row r="31361" x14ac:dyDescent="0.2"/>
    <row r="31362" x14ac:dyDescent="0.2"/>
    <row r="31363" x14ac:dyDescent="0.2"/>
    <row r="31364" x14ac:dyDescent="0.2"/>
    <row r="31365" x14ac:dyDescent="0.2"/>
    <row r="31366" x14ac:dyDescent="0.2"/>
    <row r="31367" x14ac:dyDescent="0.2"/>
    <row r="31368" x14ac:dyDescent="0.2"/>
    <row r="31369" x14ac:dyDescent="0.2"/>
    <row r="31370" x14ac:dyDescent="0.2"/>
    <row r="31371" x14ac:dyDescent="0.2"/>
    <row r="31372" x14ac:dyDescent="0.2"/>
    <row r="31373" x14ac:dyDescent="0.2"/>
    <row r="31374" x14ac:dyDescent="0.2"/>
    <row r="31375" x14ac:dyDescent="0.2"/>
    <row r="31376" x14ac:dyDescent="0.2"/>
    <row r="31377" x14ac:dyDescent="0.2"/>
    <row r="31378" x14ac:dyDescent="0.2"/>
    <row r="31379" x14ac:dyDescent="0.2"/>
    <row r="31380" x14ac:dyDescent="0.2"/>
    <row r="31381" x14ac:dyDescent="0.2"/>
    <row r="31382" x14ac:dyDescent="0.2"/>
    <row r="31383" x14ac:dyDescent="0.2"/>
    <row r="31384" x14ac:dyDescent="0.2"/>
    <row r="31385" x14ac:dyDescent="0.2"/>
    <row r="31386" x14ac:dyDescent="0.2"/>
    <row r="31387" x14ac:dyDescent="0.2"/>
    <row r="31388" x14ac:dyDescent="0.2"/>
    <row r="31389" x14ac:dyDescent="0.2"/>
    <row r="31390" x14ac:dyDescent="0.2"/>
    <row r="31391" x14ac:dyDescent="0.2"/>
    <row r="31392" x14ac:dyDescent="0.2"/>
    <row r="31393" x14ac:dyDescent="0.2"/>
    <row r="31394" x14ac:dyDescent="0.2"/>
    <row r="31395" x14ac:dyDescent="0.2"/>
    <row r="31396" x14ac:dyDescent="0.2"/>
    <row r="31397" x14ac:dyDescent="0.2"/>
    <row r="31398" x14ac:dyDescent="0.2"/>
    <row r="31399" x14ac:dyDescent="0.2"/>
    <row r="31400" x14ac:dyDescent="0.2"/>
    <row r="31401" x14ac:dyDescent="0.2"/>
    <row r="31402" x14ac:dyDescent="0.2"/>
    <row r="31403" x14ac:dyDescent="0.2"/>
    <row r="31404" x14ac:dyDescent="0.2"/>
    <row r="31405" x14ac:dyDescent="0.2"/>
    <row r="31406" x14ac:dyDescent="0.2"/>
    <row r="31407" x14ac:dyDescent="0.2"/>
    <row r="31408" x14ac:dyDescent="0.2"/>
    <row r="31409" x14ac:dyDescent="0.2"/>
    <row r="31410" x14ac:dyDescent="0.2"/>
    <row r="31411" x14ac:dyDescent="0.2"/>
    <row r="31412" x14ac:dyDescent="0.2"/>
    <row r="31413" x14ac:dyDescent="0.2"/>
    <row r="31414" x14ac:dyDescent="0.2"/>
    <row r="31415" x14ac:dyDescent="0.2"/>
    <row r="31416" x14ac:dyDescent="0.2"/>
    <row r="31417" x14ac:dyDescent="0.2"/>
    <row r="31418" x14ac:dyDescent="0.2"/>
    <row r="31419" x14ac:dyDescent="0.2"/>
    <row r="31420" x14ac:dyDescent="0.2"/>
    <row r="31421" x14ac:dyDescent="0.2"/>
    <row r="31422" x14ac:dyDescent="0.2"/>
    <row r="31423" x14ac:dyDescent="0.2"/>
    <row r="31424" x14ac:dyDescent="0.2"/>
    <row r="31425" x14ac:dyDescent="0.2"/>
    <row r="31426" x14ac:dyDescent="0.2"/>
    <row r="31427" x14ac:dyDescent="0.2"/>
    <row r="31428" x14ac:dyDescent="0.2"/>
    <row r="31429" x14ac:dyDescent="0.2"/>
    <row r="31430" x14ac:dyDescent="0.2"/>
    <row r="31431" x14ac:dyDescent="0.2"/>
    <row r="31432" x14ac:dyDescent="0.2"/>
    <row r="31433" x14ac:dyDescent="0.2"/>
    <row r="31434" x14ac:dyDescent="0.2"/>
    <row r="31435" x14ac:dyDescent="0.2"/>
    <row r="31436" x14ac:dyDescent="0.2"/>
    <row r="31437" x14ac:dyDescent="0.2"/>
    <row r="31438" x14ac:dyDescent="0.2"/>
    <row r="31439" x14ac:dyDescent="0.2"/>
    <row r="31440" x14ac:dyDescent="0.2"/>
    <row r="31441" x14ac:dyDescent="0.2"/>
    <row r="31442" x14ac:dyDescent="0.2"/>
    <row r="31443" x14ac:dyDescent="0.2"/>
    <row r="31444" x14ac:dyDescent="0.2"/>
    <row r="31445" x14ac:dyDescent="0.2"/>
    <row r="31446" x14ac:dyDescent="0.2"/>
    <row r="31447" x14ac:dyDescent="0.2"/>
    <row r="31448" x14ac:dyDescent="0.2"/>
    <row r="31449" x14ac:dyDescent="0.2"/>
    <row r="31450" x14ac:dyDescent="0.2"/>
    <row r="31451" x14ac:dyDescent="0.2"/>
    <row r="31452" x14ac:dyDescent="0.2"/>
    <row r="31453" x14ac:dyDescent="0.2"/>
    <row r="31454" x14ac:dyDescent="0.2"/>
    <row r="31455" x14ac:dyDescent="0.2"/>
    <row r="31456" x14ac:dyDescent="0.2"/>
    <row r="31457" x14ac:dyDescent="0.2"/>
    <row r="31458" x14ac:dyDescent="0.2"/>
    <row r="31459" x14ac:dyDescent="0.2"/>
    <row r="31460" x14ac:dyDescent="0.2"/>
    <row r="31461" x14ac:dyDescent="0.2"/>
    <row r="31462" x14ac:dyDescent="0.2"/>
    <row r="31463" x14ac:dyDescent="0.2"/>
    <row r="31464" x14ac:dyDescent="0.2"/>
    <row r="31465" x14ac:dyDescent="0.2"/>
    <row r="31466" x14ac:dyDescent="0.2"/>
    <row r="31467" x14ac:dyDescent="0.2"/>
    <row r="31468" x14ac:dyDescent="0.2"/>
    <row r="31469" x14ac:dyDescent="0.2"/>
    <row r="31470" x14ac:dyDescent="0.2"/>
    <row r="31471" x14ac:dyDescent="0.2"/>
    <row r="31472" x14ac:dyDescent="0.2"/>
    <row r="31473" x14ac:dyDescent="0.2"/>
    <row r="31474" x14ac:dyDescent="0.2"/>
    <row r="31475" x14ac:dyDescent="0.2"/>
    <row r="31476" x14ac:dyDescent="0.2"/>
    <row r="31477" x14ac:dyDescent="0.2"/>
    <row r="31478" x14ac:dyDescent="0.2"/>
    <row r="31479" x14ac:dyDescent="0.2"/>
    <row r="31480" x14ac:dyDescent="0.2"/>
    <row r="31481" x14ac:dyDescent="0.2"/>
    <row r="31482" x14ac:dyDescent="0.2"/>
    <row r="31483" x14ac:dyDescent="0.2"/>
    <row r="31484" x14ac:dyDescent="0.2"/>
    <row r="31485" x14ac:dyDescent="0.2"/>
    <row r="31486" x14ac:dyDescent="0.2"/>
    <row r="31487" x14ac:dyDescent="0.2"/>
    <row r="31488" x14ac:dyDescent="0.2"/>
    <row r="31489" x14ac:dyDescent="0.2"/>
    <row r="31490" x14ac:dyDescent="0.2"/>
    <row r="31491" x14ac:dyDescent="0.2"/>
    <row r="31492" x14ac:dyDescent="0.2"/>
    <row r="31493" x14ac:dyDescent="0.2"/>
    <row r="31494" x14ac:dyDescent="0.2"/>
    <row r="31495" x14ac:dyDescent="0.2"/>
    <row r="31496" x14ac:dyDescent="0.2"/>
    <row r="31497" x14ac:dyDescent="0.2"/>
    <row r="31498" x14ac:dyDescent="0.2"/>
    <row r="31499" x14ac:dyDescent="0.2"/>
    <row r="31500" x14ac:dyDescent="0.2"/>
    <row r="31501" x14ac:dyDescent="0.2"/>
    <row r="31502" x14ac:dyDescent="0.2"/>
    <row r="31503" x14ac:dyDescent="0.2"/>
    <row r="31504" x14ac:dyDescent="0.2"/>
    <row r="31505" x14ac:dyDescent="0.2"/>
    <row r="31506" x14ac:dyDescent="0.2"/>
    <row r="31507" x14ac:dyDescent="0.2"/>
    <row r="31508" x14ac:dyDescent="0.2"/>
    <row r="31509" x14ac:dyDescent="0.2"/>
    <row r="31510" x14ac:dyDescent="0.2"/>
    <row r="31511" x14ac:dyDescent="0.2"/>
    <row r="31512" x14ac:dyDescent="0.2"/>
    <row r="31513" x14ac:dyDescent="0.2"/>
    <row r="31514" x14ac:dyDescent="0.2"/>
    <row r="31515" x14ac:dyDescent="0.2"/>
    <row r="31516" x14ac:dyDescent="0.2"/>
    <row r="31517" x14ac:dyDescent="0.2"/>
    <row r="31518" x14ac:dyDescent="0.2"/>
    <row r="31519" x14ac:dyDescent="0.2"/>
    <row r="31520" x14ac:dyDescent="0.2"/>
    <row r="31521" x14ac:dyDescent="0.2"/>
    <row r="31522" x14ac:dyDescent="0.2"/>
    <row r="31523" x14ac:dyDescent="0.2"/>
    <row r="31524" x14ac:dyDescent="0.2"/>
    <row r="31525" x14ac:dyDescent="0.2"/>
    <row r="31526" x14ac:dyDescent="0.2"/>
    <row r="31527" x14ac:dyDescent="0.2"/>
    <row r="31528" x14ac:dyDescent="0.2"/>
    <row r="31529" x14ac:dyDescent="0.2"/>
    <row r="31530" x14ac:dyDescent="0.2"/>
    <row r="31531" x14ac:dyDescent="0.2"/>
    <row r="31532" x14ac:dyDescent="0.2"/>
    <row r="31533" x14ac:dyDescent="0.2"/>
    <row r="31534" x14ac:dyDescent="0.2"/>
    <row r="31535" x14ac:dyDescent="0.2"/>
    <row r="31536" x14ac:dyDescent="0.2"/>
    <row r="31537" x14ac:dyDescent="0.2"/>
    <row r="31538" x14ac:dyDescent="0.2"/>
    <row r="31539" x14ac:dyDescent="0.2"/>
    <row r="31540" x14ac:dyDescent="0.2"/>
    <row r="31541" x14ac:dyDescent="0.2"/>
    <row r="31542" x14ac:dyDescent="0.2"/>
    <row r="31543" x14ac:dyDescent="0.2"/>
    <row r="31544" x14ac:dyDescent="0.2"/>
    <row r="31545" x14ac:dyDescent="0.2"/>
    <row r="31546" x14ac:dyDescent="0.2"/>
    <row r="31547" x14ac:dyDescent="0.2"/>
    <row r="31548" x14ac:dyDescent="0.2"/>
    <row r="31549" x14ac:dyDescent="0.2"/>
    <row r="31550" x14ac:dyDescent="0.2"/>
    <row r="31551" x14ac:dyDescent="0.2"/>
    <row r="31552" x14ac:dyDescent="0.2"/>
    <row r="31553" x14ac:dyDescent="0.2"/>
    <row r="31554" x14ac:dyDescent="0.2"/>
    <row r="31555" x14ac:dyDescent="0.2"/>
    <row r="31556" x14ac:dyDescent="0.2"/>
    <row r="31557" x14ac:dyDescent="0.2"/>
    <row r="31558" x14ac:dyDescent="0.2"/>
    <row r="31559" x14ac:dyDescent="0.2"/>
    <row r="31560" x14ac:dyDescent="0.2"/>
    <row r="31561" x14ac:dyDescent="0.2"/>
    <row r="31562" x14ac:dyDescent="0.2"/>
    <row r="31563" x14ac:dyDescent="0.2"/>
    <row r="31564" x14ac:dyDescent="0.2"/>
    <row r="31565" x14ac:dyDescent="0.2"/>
    <row r="31566" x14ac:dyDescent="0.2"/>
    <row r="31567" x14ac:dyDescent="0.2"/>
    <row r="31568" x14ac:dyDescent="0.2"/>
    <row r="31569" x14ac:dyDescent="0.2"/>
    <row r="31570" x14ac:dyDescent="0.2"/>
    <row r="31571" x14ac:dyDescent="0.2"/>
    <row r="31572" x14ac:dyDescent="0.2"/>
    <row r="31573" x14ac:dyDescent="0.2"/>
    <row r="31574" x14ac:dyDescent="0.2"/>
    <row r="31575" x14ac:dyDescent="0.2"/>
    <row r="31576" x14ac:dyDescent="0.2"/>
    <row r="31577" x14ac:dyDescent="0.2"/>
    <row r="31578" x14ac:dyDescent="0.2"/>
    <row r="31579" x14ac:dyDescent="0.2"/>
    <row r="31580" x14ac:dyDescent="0.2"/>
    <row r="31581" x14ac:dyDescent="0.2"/>
    <row r="31582" x14ac:dyDescent="0.2"/>
    <row r="31583" x14ac:dyDescent="0.2"/>
    <row r="31584" x14ac:dyDescent="0.2"/>
    <row r="31585" x14ac:dyDescent="0.2"/>
    <row r="31586" x14ac:dyDescent="0.2"/>
    <row r="31587" x14ac:dyDescent="0.2"/>
    <row r="31588" x14ac:dyDescent="0.2"/>
    <row r="31589" x14ac:dyDescent="0.2"/>
    <row r="31590" x14ac:dyDescent="0.2"/>
    <row r="31591" x14ac:dyDescent="0.2"/>
    <row r="31592" x14ac:dyDescent="0.2"/>
    <row r="31593" x14ac:dyDescent="0.2"/>
    <row r="31594" x14ac:dyDescent="0.2"/>
    <row r="31595" x14ac:dyDescent="0.2"/>
    <row r="31596" x14ac:dyDescent="0.2"/>
    <row r="31597" x14ac:dyDescent="0.2"/>
    <row r="31598" x14ac:dyDescent="0.2"/>
    <row r="31599" x14ac:dyDescent="0.2"/>
    <row r="31600" x14ac:dyDescent="0.2"/>
    <row r="31601" x14ac:dyDescent="0.2"/>
    <row r="31602" x14ac:dyDescent="0.2"/>
    <row r="31603" x14ac:dyDescent="0.2"/>
    <row r="31604" x14ac:dyDescent="0.2"/>
    <row r="31605" x14ac:dyDescent="0.2"/>
    <row r="31606" x14ac:dyDescent="0.2"/>
    <row r="31607" x14ac:dyDescent="0.2"/>
    <row r="31608" x14ac:dyDescent="0.2"/>
    <row r="31609" x14ac:dyDescent="0.2"/>
    <row r="31610" x14ac:dyDescent="0.2"/>
    <row r="31611" x14ac:dyDescent="0.2"/>
    <row r="31612" x14ac:dyDescent="0.2"/>
    <row r="31613" x14ac:dyDescent="0.2"/>
    <row r="31614" x14ac:dyDescent="0.2"/>
    <row r="31615" x14ac:dyDescent="0.2"/>
    <row r="31616" x14ac:dyDescent="0.2"/>
    <row r="31617" x14ac:dyDescent="0.2"/>
    <row r="31618" x14ac:dyDescent="0.2"/>
    <row r="31619" x14ac:dyDescent="0.2"/>
    <row r="31620" x14ac:dyDescent="0.2"/>
    <row r="31621" x14ac:dyDescent="0.2"/>
    <row r="31622" x14ac:dyDescent="0.2"/>
    <row r="31623" x14ac:dyDescent="0.2"/>
    <row r="31624" x14ac:dyDescent="0.2"/>
    <row r="31625" x14ac:dyDescent="0.2"/>
    <row r="31626" x14ac:dyDescent="0.2"/>
    <row r="31627" x14ac:dyDescent="0.2"/>
    <row r="31628" x14ac:dyDescent="0.2"/>
    <row r="31629" x14ac:dyDescent="0.2"/>
    <row r="31630" x14ac:dyDescent="0.2"/>
    <row r="31631" x14ac:dyDescent="0.2"/>
    <row r="31632" x14ac:dyDescent="0.2"/>
    <row r="31633" x14ac:dyDescent="0.2"/>
    <row r="31634" x14ac:dyDescent="0.2"/>
    <row r="31635" x14ac:dyDescent="0.2"/>
    <row r="31636" x14ac:dyDescent="0.2"/>
    <row r="31637" x14ac:dyDescent="0.2"/>
    <row r="31638" x14ac:dyDescent="0.2"/>
    <row r="31639" x14ac:dyDescent="0.2"/>
    <row r="31640" x14ac:dyDescent="0.2"/>
    <row r="31641" x14ac:dyDescent="0.2"/>
    <row r="31642" x14ac:dyDescent="0.2"/>
    <row r="31643" x14ac:dyDescent="0.2"/>
    <row r="31644" x14ac:dyDescent="0.2"/>
    <row r="31645" x14ac:dyDescent="0.2"/>
    <row r="31646" x14ac:dyDescent="0.2"/>
    <row r="31647" x14ac:dyDescent="0.2"/>
    <row r="31648" x14ac:dyDescent="0.2"/>
    <row r="31649" x14ac:dyDescent="0.2"/>
    <row r="31650" x14ac:dyDescent="0.2"/>
    <row r="31651" x14ac:dyDescent="0.2"/>
    <row r="31652" x14ac:dyDescent="0.2"/>
    <row r="31653" x14ac:dyDescent="0.2"/>
    <row r="31654" x14ac:dyDescent="0.2"/>
    <row r="31655" x14ac:dyDescent="0.2"/>
    <row r="31656" x14ac:dyDescent="0.2"/>
    <row r="31657" x14ac:dyDescent="0.2"/>
    <row r="31658" x14ac:dyDescent="0.2"/>
    <row r="31659" x14ac:dyDescent="0.2"/>
    <row r="31660" x14ac:dyDescent="0.2"/>
    <row r="31661" x14ac:dyDescent="0.2"/>
    <row r="31662" x14ac:dyDescent="0.2"/>
    <row r="31663" x14ac:dyDescent="0.2"/>
    <row r="31664" x14ac:dyDescent="0.2"/>
    <row r="31665" x14ac:dyDescent="0.2"/>
    <row r="31666" x14ac:dyDescent="0.2"/>
    <row r="31667" x14ac:dyDescent="0.2"/>
    <row r="31668" x14ac:dyDescent="0.2"/>
    <row r="31669" x14ac:dyDescent="0.2"/>
    <row r="31670" x14ac:dyDescent="0.2"/>
    <row r="31671" x14ac:dyDescent="0.2"/>
    <row r="31672" x14ac:dyDescent="0.2"/>
    <row r="31673" x14ac:dyDescent="0.2"/>
    <row r="31674" x14ac:dyDescent="0.2"/>
    <row r="31675" x14ac:dyDescent="0.2"/>
    <row r="31676" x14ac:dyDescent="0.2"/>
    <row r="31677" x14ac:dyDescent="0.2"/>
    <row r="31678" x14ac:dyDescent="0.2"/>
    <row r="31679" x14ac:dyDescent="0.2"/>
    <row r="31680" x14ac:dyDescent="0.2"/>
    <row r="31681" x14ac:dyDescent="0.2"/>
    <row r="31682" x14ac:dyDescent="0.2"/>
    <row r="31683" x14ac:dyDescent="0.2"/>
    <row r="31684" x14ac:dyDescent="0.2"/>
    <row r="31685" x14ac:dyDescent="0.2"/>
    <row r="31686" x14ac:dyDescent="0.2"/>
    <row r="31687" x14ac:dyDescent="0.2"/>
    <row r="31688" x14ac:dyDescent="0.2"/>
    <row r="31689" x14ac:dyDescent="0.2"/>
    <row r="31690" x14ac:dyDescent="0.2"/>
    <row r="31691" x14ac:dyDescent="0.2"/>
    <row r="31692" x14ac:dyDescent="0.2"/>
    <row r="31693" x14ac:dyDescent="0.2"/>
    <row r="31694" x14ac:dyDescent="0.2"/>
    <row r="31695" x14ac:dyDescent="0.2"/>
    <row r="31696" x14ac:dyDescent="0.2"/>
    <row r="31697" x14ac:dyDescent="0.2"/>
    <row r="31698" x14ac:dyDescent="0.2"/>
    <row r="31699" x14ac:dyDescent="0.2"/>
    <row r="31700" x14ac:dyDescent="0.2"/>
    <row r="31701" x14ac:dyDescent="0.2"/>
    <row r="31702" x14ac:dyDescent="0.2"/>
    <row r="31703" x14ac:dyDescent="0.2"/>
    <row r="31704" x14ac:dyDescent="0.2"/>
    <row r="31705" x14ac:dyDescent="0.2"/>
    <row r="31706" x14ac:dyDescent="0.2"/>
    <row r="31707" x14ac:dyDescent="0.2"/>
    <row r="31708" x14ac:dyDescent="0.2"/>
    <row r="31709" x14ac:dyDescent="0.2"/>
    <row r="31710" x14ac:dyDescent="0.2"/>
    <row r="31711" x14ac:dyDescent="0.2"/>
    <row r="31712" x14ac:dyDescent="0.2"/>
    <row r="31713" x14ac:dyDescent="0.2"/>
    <row r="31714" x14ac:dyDescent="0.2"/>
    <row r="31715" x14ac:dyDescent="0.2"/>
    <row r="31716" x14ac:dyDescent="0.2"/>
    <row r="31717" x14ac:dyDescent="0.2"/>
    <row r="31718" x14ac:dyDescent="0.2"/>
    <row r="31719" x14ac:dyDescent="0.2"/>
    <row r="31720" x14ac:dyDescent="0.2"/>
    <row r="31721" x14ac:dyDescent="0.2"/>
    <row r="31722" x14ac:dyDescent="0.2"/>
    <row r="31723" x14ac:dyDescent="0.2"/>
    <row r="31724" x14ac:dyDescent="0.2"/>
    <row r="31725" x14ac:dyDescent="0.2"/>
    <row r="31726" x14ac:dyDescent="0.2"/>
    <row r="31727" x14ac:dyDescent="0.2"/>
    <row r="31728" x14ac:dyDescent="0.2"/>
    <row r="31729" x14ac:dyDescent="0.2"/>
    <row r="31730" x14ac:dyDescent="0.2"/>
    <row r="31731" x14ac:dyDescent="0.2"/>
    <row r="31732" x14ac:dyDescent="0.2"/>
    <row r="31733" x14ac:dyDescent="0.2"/>
    <row r="31734" x14ac:dyDescent="0.2"/>
    <row r="31735" x14ac:dyDescent="0.2"/>
    <row r="31736" x14ac:dyDescent="0.2"/>
    <row r="31737" x14ac:dyDescent="0.2"/>
    <row r="31738" x14ac:dyDescent="0.2"/>
    <row r="31739" x14ac:dyDescent="0.2"/>
    <row r="31740" x14ac:dyDescent="0.2"/>
    <row r="31741" x14ac:dyDescent="0.2"/>
    <row r="31742" x14ac:dyDescent="0.2"/>
    <row r="31743" x14ac:dyDescent="0.2"/>
    <row r="31744" x14ac:dyDescent="0.2"/>
    <row r="31745" x14ac:dyDescent="0.2"/>
    <row r="31746" x14ac:dyDescent="0.2"/>
    <row r="31747" x14ac:dyDescent="0.2"/>
    <row r="31748" x14ac:dyDescent="0.2"/>
    <row r="31749" x14ac:dyDescent="0.2"/>
    <row r="31750" x14ac:dyDescent="0.2"/>
    <row r="31751" x14ac:dyDescent="0.2"/>
    <row r="31752" x14ac:dyDescent="0.2"/>
    <row r="31753" x14ac:dyDescent="0.2"/>
    <row r="31754" x14ac:dyDescent="0.2"/>
    <row r="31755" x14ac:dyDescent="0.2"/>
    <row r="31756" x14ac:dyDescent="0.2"/>
    <row r="31757" x14ac:dyDescent="0.2"/>
    <row r="31758" x14ac:dyDescent="0.2"/>
    <row r="31759" x14ac:dyDescent="0.2"/>
    <row r="31760" x14ac:dyDescent="0.2"/>
    <row r="31761" x14ac:dyDescent="0.2"/>
    <row r="31762" x14ac:dyDescent="0.2"/>
    <row r="31763" x14ac:dyDescent="0.2"/>
    <row r="31764" x14ac:dyDescent="0.2"/>
    <row r="31765" x14ac:dyDescent="0.2"/>
    <row r="31766" x14ac:dyDescent="0.2"/>
    <row r="31767" x14ac:dyDescent="0.2"/>
    <row r="31768" x14ac:dyDescent="0.2"/>
    <row r="31769" x14ac:dyDescent="0.2"/>
    <row r="31770" x14ac:dyDescent="0.2"/>
    <row r="31771" x14ac:dyDescent="0.2"/>
    <row r="31772" x14ac:dyDescent="0.2"/>
    <row r="31773" x14ac:dyDescent="0.2"/>
    <row r="31774" x14ac:dyDescent="0.2"/>
    <row r="31775" x14ac:dyDescent="0.2"/>
    <row r="31776" x14ac:dyDescent="0.2"/>
    <row r="31777" x14ac:dyDescent="0.2"/>
    <row r="31778" x14ac:dyDescent="0.2"/>
    <row r="31779" x14ac:dyDescent="0.2"/>
    <row r="31780" x14ac:dyDescent="0.2"/>
    <row r="31781" x14ac:dyDescent="0.2"/>
    <row r="31782" x14ac:dyDescent="0.2"/>
    <row r="31783" x14ac:dyDescent="0.2"/>
    <row r="31784" x14ac:dyDescent="0.2"/>
    <row r="31785" x14ac:dyDescent="0.2"/>
    <row r="31786" x14ac:dyDescent="0.2"/>
    <row r="31787" x14ac:dyDescent="0.2"/>
    <row r="31788" x14ac:dyDescent="0.2"/>
    <row r="31789" x14ac:dyDescent="0.2"/>
    <row r="31790" x14ac:dyDescent="0.2"/>
    <row r="31791" x14ac:dyDescent="0.2"/>
    <row r="31792" x14ac:dyDescent="0.2"/>
    <row r="31793" x14ac:dyDescent="0.2"/>
    <row r="31794" x14ac:dyDescent="0.2"/>
    <row r="31795" x14ac:dyDescent="0.2"/>
    <row r="31796" x14ac:dyDescent="0.2"/>
    <row r="31797" x14ac:dyDescent="0.2"/>
    <row r="31798" x14ac:dyDescent="0.2"/>
    <row r="31799" x14ac:dyDescent="0.2"/>
    <row r="31800" x14ac:dyDescent="0.2"/>
    <row r="31801" x14ac:dyDescent="0.2"/>
    <row r="31802" x14ac:dyDescent="0.2"/>
    <row r="31803" x14ac:dyDescent="0.2"/>
    <row r="31804" x14ac:dyDescent="0.2"/>
    <row r="31805" x14ac:dyDescent="0.2"/>
    <row r="31806" x14ac:dyDescent="0.2"/>
    <row r="31807" x14ac:dyDescent="0.2"/>
    <row r="31808" x14ac:dyDescent="0.2"/>
    <row r="31809" x14ac:dyDescent="0.2"/>
    <row r="31810" x14ac:dyDescent="0.2"/>
    <row r="31811" x14ac:dyDescent="0.2"/>
    <row r="31812" x14ac:dyDescent="0.2"/>
    <row r="31813" x14ac:dyDescent="0.2"/>
    <row r="31814" x14ac:dyDescent="0.2"/>
    <row r="31815" x14ac:dyDescent="0.2"/>
    <row r="31816" x14ac:dyDescent="0.2"/>
    <row r="31817" x14ac:dyDescent="0.2"/>
    <row r="31818" x14ac:dyDescent="0.2"/>
    <row r="31819" x14ac:dyDescent="0.2"/>
    <row r="31820" x14ac:dyDescent="0.2"/>
    <row r="31821" x14ac:dyDescent="0.2"/>
    <row r="31822" x14ac:dyDescent="0.2"/>
    <row r="31823" x14ac:dyDescent="0.2"/>
    <row r="31824" x14ac:dyDescent="0.2"/>
    <row r="31825" x14ac:dyDescent="0.2"/>
    <row r="31826" x14ac:dyDescent="0.2"/>
    <row r="31827" x14ac:dyDescent="0.2"/>
    <row r="31828" x14ac:dyDescent="0.2"/>
    <row r="31829" x14ac:dyDescent="0.2"/>
    <row r="31830" x14ac:dyDescent="0.2"/>
    <row r="31831" x14ac:dyDescent="0.2"/>
    <row r="31832" x14ac:dyDescent="0.2"/>
    <row r="31833" x14ac:dyDescent="0.2"/>
    <row r="31834" x14ac:dyDescent="0.2"/>
    <row r="31835" x14ac:dyDescent="0.2"/>
    <row r="31836" x14ac:dyDescent="0.2"/>
    <row r="31837" x14ac:dyDescent="0.2"/>
    <row r="31838" x14ac:dyDescent="0.2"/>
    <row r="31839" x14ac:dyDescent="0.2"/>
    <row r="31840" x14ac:dyDescent="0.2"/>
    <row r="31841" x14ac:dyDescent="0.2"/>
    <row r="31842" x14ac:dyDescent="0.2"/>
    <row r="31843" x14ac:dyDescent="0.2"/>
    <row r="31844" x14ac:dyDescent="0.2"/>
    <row r="31845" x14ac:dyDescent="0.2"/>
    <row r="31846" x14ac:dyDescent="0.2"/>
    <row r="31847" x14ac:dyDescent="0.2"/>
    <row r="31848" x14ac:dyDescent="0.2"/>
    <row r="31849" x14ac:dyDescent="0.2"/>
    <row r="31850" x14ac:dyDescent="0.2"/>
    <row r="31851" x14ac:dyDescent="0.2"/>
    <row r="31852" x14ac:dyDescent="0.2"/>
    <row r="31853" x14ac:dyDescent="0.2"/>
    <row r="31854" x14ac:dyDescent="0.2"/>
    <row r="31855" x14ac:dyDescent="0.2"/>
    <row r="31856" x14ac:dyDescent="0.2"/>
    <row r="31857" x14ac:dyDescent="0.2"/>
    <row r="31858" x14ac:dyDescent="0.2"/>
    <row r="31859" x14ac:dyDescent="0.2"/>
    <row r="31860" x14ac:dyDescent="0.2"/>
    <row r="31861" x14ac:dyDescent="0.2"/>
    <row r="31862" x14ac:dyDescent="0.2"/>
    <row r="31863" x14ac:dyDescent="0.2"/>
    <row r="31864" x14ac:dyDescent="0.2"/>
    <row r="31865" x14ac:dyDescent="0.2"/>
    <row r="31866" x14ac:dyDescent="0.2"/>
    <row r="31867" x14ac:dyDescent="0.2"/>
    <row r="31868" x14ac:dyDescent="0.2"/>
    <row r="31869" x14ac:dyDescent="0.2"/>
    <row r="31870" x14ac:dyDescent="0.2"/>
    <row r="31871" x14ac:dyDescent="0.2"/>
    <row r="31872" x14ac:dyDescent="0.2"/>
    <row r="31873" x14ac:dyDescent="0.2"/>
    <row r="31874" x14ac:dyDescent="0.2"/>
    <row r="31875" x14ac:dyDescent="0.2"/>
    <row r="31876" x14ac:dyDescent="0.2"/>
    <row r="31877" x14ac:dyDescent="0.2"/>
    <row r="31878" x14ac:dyDescent="0.2"/>
    <row r="31879" x14ac:dyDescent="0.2"/>
    <row r="31880" x14ac:dyDescent="0.2"/>
    <row r="31881" x14ac:dyDescent="0.2"/>
    <row r="31882" x14ac:dyDescent="0.2"/>
    <row r="31883" x14ac:dyDescent="0.2"/>
    <row r="31884" x14ac:dyDescent="0.2"/>
    <row r="31885" x14ac:dyDescent="0.2"/>
    <row r="31886" x14ac:dyDescent="0.2"/>
    <row r="31887" x14ac:dyDescent="0.2"/>
    <row r="31888" x14ac:dyDescent="0.2"/>
    <row r="31889" x14ac:dyDescent="0.2"/>
    <row r="31890" x14ac:dyDescent="0.2"/>
    <row r="31891" x14ac:dyDescent="0.2"/>
    <row r="31892" x14ac:dyDescent="0.2"/>
    <row r="31893" x14ac:dyDescent="0.2"/>
    <row r="31894" x14ac:dyDescent="0.2"/>
    <row r="31895" x14ac:dyDescent="0.2"/>
    <row r="31896" x14ac:dyDescent="0.2"/>
    <row r="31897" x14ac:dyDescent="0.2"/>
    <row r="31898" x14ac:dyDescent="0.2"/>
    <row r="31899" x14ac:dyDescent="0.2"/>
    <row r="31900" x14ac:dyDescent="0.2"/>
    <row r="31901" x14ac:dyDescent="0.2"/>
    <row r="31902" x14ac:dyDescent="0.2"/>
    <row r="31903" x14ac:dyDescent="0.2"/>
    <row r="31904" x14ac:dyDescent="0.2"/>
    <row r="31905" x14ac:dyDescent="0.2"/>
    <row r="31906" x14ac:dyDescent="0.2"/>
    <row r="31907" x14ac:dyDescent="0.2"/>
    <row r="31908" x14ac:dyDescent="0.2"/>
    <row r="31909" x14ac:dyDescent="0.2"/>
    <row r="31910" x14ac:dyDescent="0.2"/>
    <row r="31911" x14ac:dyDescent="0.2"/>
    <row r="31912" x14ac:dyDescent="0.2"/>
    <row r="31913" x14ac:dyDescent="0.2"/>
    <row r="31914" x14ac:dyDescent="0.2"/>
    <row r="31915" x14ac:dyDescent="0.2"/>
    <row r="31916" x14ac:dyDescent="0.2"/>
    <row r="31917" x14ac:dyDescent="0.2"/>
    <row r="31918" x14ac:dyDescent="0.2"/>
    <row r="31919" x14ac:dyDescent="0.2"/>
    <row r="31920" x14ac:dyDescent="0.2"/>
    <row r="31921" x14ac:dyDescent="0.2"/>
    <row r="31922" x14ac:dyDescent="0.2"/>
    <row r="31923" x14ac:dyDescent="0.2"/>
    <row r="31924" x14ac:dyDescent="0.2"/>
    <row r="31925" x14ac:dyDescent="0.2"/>
    <row r="31926" x14ac:dyDescent="0.2"/>
    <row r="31927" x14ac:dyDescent="0.2"/>
    <row r="31928" x14ac:dyDescent="0.2"/>
    <row r="31929" x14ac:dyDescent="0.2"/>
    <row r="31930" x14ac:dyDescent="0.2"/>
    <row r="31931" x14ac:dyDescent="0.2"/>
    <row r="31932" x14ac:dyDescent="0.2"/>
    <row r="31933" x14ac:dyDescent="0.2"/>
    <row r="31934" x14ac:dyDescent="0.2"/>
    <row r="31935" x14ac:dyDescent="0.2"/>
    <row r="31936" x14ac:dyDescent="0.2"/>
    <row r="31937" x14ac:dyDescent="0.2"/>
    <row r="31938" x14ac:dyDescent="0.2"/>
    <row r="31939" x14ac:dyDescent="0.2"/>
    <row r="31940" x14ac:dyDescent="0.2"/>
    <row r="31941" x14ac:dyDescent="0.2"/>
    <row r="31942" x14ac:dyDescent="0.2"/>
    <row r="31943" x14ac:dyDescent="0.2"/>
    <row r="31944" x14ac:dyDescent="0.2"/>
    <row r="31945" x14ac:dyDescent="0.2"/>
    <row r="31946" x14ac:dyDescent="0.2"/>
    <row r="31947" x14ac:dyDescent="0.2"/>
    <row r="31948" x14ac:dyDescent="0.2"/>
    <row r="31949" x14ac:dyDescent="0.2"/>
    <row r="31950" x14ac:dyDescent="0.2"/>
    <row r="31951" x14ac:dyDescent="0.2"/>
    <row r="31952" x14ac:dyDescent="0.2"/>
    <row r="31953" x14ac:dyDescent="0.2"/>
    <row r="31954" x14ac:dyDescent="0.2"/>
    <row r="31955" x14ac:dyDescent="0.2"/>
    <row r="31956" x14ac:dyDescent="0.2"/>
    <row r="31957" x14ac:dyDescent="0.2"/>
    <row r="31958" x14ac:dyDescent="0.2"/>
    <row r="31959" x14ac:dyDescent="0.2"/>
    <row r="31960" x14ac:dyDescent="0.2"/>
    <row r="31961" x14ac:dyDescent="0.2"/>
    <row r="31962" x14ac:dyDescent="0.2"/>
    <row r="31963" x14ac:dyDescent="0.2"/>
    <row r="31964" x14ac:dyDescent="0.2"/>
    <row r="31965" x14ac:dyDescent="0.2"/>
    <row r="31966" x14ac:dyDescent="0.2"/>
    <row r="31967" x14ac:dyDescent="0.2"/>
    <row r="31968" x14ac:dyDescent="0.2"/>
    <row r="31969" x14ac:dyDescent="0.2"/>
    <row r="31970" x14ac:dyDescent="0.2"/>
    <row r="31971" x14ac:dyDescent="0.2"/>
    <row r="31972" x14ac:dyDescent="0.2"/>
    <row r="31973" x14ac:dyDescent="0.2"/>
    <row r="31974" x14ac:dyDescent="0.2"/>
    <row r="31975" x14ac:dyDescent="0.2"/>
    <row r="31976" x14ac:dyDescent="0.2"/>
    <row r="31977" x14ac:dyDescent="0.2"/>
    <row r="31978" x14ac:dyDescent="0.2"/>
    <row r="31979" x14ac:dyDescent="0.2"/>
    <row r="31980" x14ac:dyDescent="0.2"/>
    <row r="31981" x14ac:dyDescent="0.2"/>
    <row r="31982" x14ac:dyDescent="0.2"/>
    <row r="31983" x14ac:dyDescent="0.2"/>
    <row r="31984" x14ac:dyDescent="0.2"/>
    <row r="31985" x14ac:dyDescent="0.2"/>
    <row r="31986" x14ac:dyDescent="0.2"/>
    <row r="31987" x14ac:dyDescent="0.2"/>
    <row r="31988" x14ac:dyDescent="0.2"/>
    <row r="31989" x14ac:dyDescent="0.2"/>
    <row r="31990" x14ac:dyDescent="0.2"/>
    <row r="31991" x14ac:dyDescent="0.2"/>
    <row r="31992" x14ac:dyDescent="0.2"/>
    <row r="31993" x14ac:dyDescent="0.2"/>
    <row r="31994" x14ac:dyDescent="0.2"/>
    <row r="31995" x14ac:dyDescent="0.2"/>
    <row r="31996" x14ac:dyDescent="0.2"/>
    <row r="31997" x14ac:dyDescent="0.2"/>
    <row r="31998" x14ac:dyDescent="0.2"/>
    <row r="31999" x14ac:dyDescent="0.2"/>
    <row r="32000" x14ac:dyDescent="0.2"/>
    <row r="32001" x14ac:dyDescent="0.2"/>
    <row r="32002" x14ac:dyDescent="0.2"/>
    <row r="32003" x14ac:dyDescent="0.2"/>
    <row r="32004" x14ac:dyDescent="0.2"/>
    <row r="32005" x14ac:dyDescent="0.2"/>
    <row r="32006" x14ac:dyDescent="0.2"/>
    <row r="32007" x14ac:dyDescent="0.2"/>
    <row r="32008" x14ac:dyDescent="0.2"/>
    <row r="32009" x14ac:dyDescent="0.2"/>
    <row r="32010" x14ac:dyDescent="0.2"/>
    <row r="32011" x14ac:dyDescent="0.2"/>
    <row r="32012" x14ac:dyDescent="0.2"/>
    <row r="32013" x14ac:dyDescent="0.2"/>
    <row r="32014" x14ac:dyDescent="0.2"/>
    <row r="32015" x14ac:dyDescent="0.2"/>
    <row r="32016" x14ac:dyDescent="0.2"/>
    <row r="32017" x14ac:dyDescent="0.2"/>
    <row r="32018" x14ac:dyDescent="0.2"/>
    <row r="32019" x14ac:dyDescent="0.2"/>
    <row r="32020" x14ac:dyDescent="0.2"/>
    <row r="32021" x14ac:dyDescent="0.2"/>
    <row r="32022" x14ac:dyDescent="0.2"/>
    <row r="32023" x14ac:dyDescent="0.2"/>
    <row r="32024" x14ac:dyDescent="0.2"/>
    <row r="32025" x14ac:dyDescent="0.2"/>
    <row r="32026" x14ac:dyDescent="0.2"/>
    <row r="32027" x14ac:dyDescent="0.2"/>
    <row r="32028" x14ac:dyDescent="0.2"/>
    <row r="32029" x14ac:dyDescent="0.2"/>
    <row r="32030" x14ac:dyDescent="0.2"/>
    <row r="32031" x14ac:dyDescent="0.2"/>
    <row r="32032" x14ac:dyDescent="0.2"/>
    <row r="32033" x14ac:dyDescent="0.2"/>
    <row r="32034" x14ac:dyDescent="0.2"/>
    <row r="32035" x14ac:dyDescent="0.2"/>
    <row r="32036" x14ac:dyDescent="0.2"/>
    <row r="32037" x14ac:dyDescent="0.2"/>
    <row r="32038" x14ac:dyDescent="0.2"/>
    <row r="32039" x14ac:dyDescent="0.2"/>
    <row r="32040" x14ac:dyDescent="0.2"/>
    <row r="32041" x14ac:dyDescent="0.2"/>
    <row r="32042" x14ac:dyDescent="0.2"/>
    <row r="32043" x14ac:dyDescent="0.2"/>
    <row r="32044" x14ac:dyDescent="0.2"/>
    <row r="32045" x14ac:dyDescent="0.2"/>
    <row r="32046" x14ac:dyDescent="0.2"/>
    <row r="32047" x14ac:dyDescent="0.2"/>
    <row r="32048" x14ac:dyDescent="0.2"/>
    <row r="32049" x14ac:dyDescent="0.2"/>
    <row r="32050" x14ac:dyDescent="0.2"/>
    <row r="32051" x14ac:dyDescent="0.2"/>
    <row r="32052" x14ac:dyDescent="0.2"/>
    <row r="32053" x14ac:dyDescent="0.2"/>
    <row r="32054" x14ac:dyDescent="0.2"/>
    <row r="32055" x14ac:dyDescent="0.2"/>
    <row r="32056" x14ac:dyDescent="0.2"/>
    <row r="32057" x14ac:dyDescent="0.2"/>
    <row r="32058" x14ac:dyDescent="0.2"/>
    <row r="32059" x14ac:dyDescent="0.2"/>
    <row r="32060" x14ac:dyDescent="0.2"/>
    <row r="32061" x14ac:dyDescent="0.2"/>
    <row r="32062" x14ac:dyDescent="0.2"/>
    <row r="32063" x14ac:dyDescent="0.2"/>
    <row r="32064" x14ac:dyDescent="0.2"/>
    <row r="32065" x14ac:dyDescent="0.2"/>
    <row r="32066" x14ac:dyDescent="0.2"/>
    <row r="32067" x14ac:dyDescent="0.2"/>
    <row r="32068" x14ac:dyDescent="0.2"/>
    <row r="32069" x14ac:dyDescent="0.2"/>
    <row r="32070" x14ac:dyDescent="0.2"/>
    <row r="32071" x14ac:dyDescent="0.2"/>
    <row r="32072" x14ac:dyDescent="0.2"/>
    <row r="32073" x14ac:dyDescent="0.2"/>
    <row r="32074" x14ac:dyDescent="0.2"/>
    <row r="32075" x14ac:dyDescent="0.2"/>
    <row r="32076" x14ac:dyDescent="0.2"/>
    <row r="32077" x14ac:dyDescent="0.2"/>
    <row r="32078" x14ac:dyDescent="0.2"/>
    <row r="32079" x14ac:dyDescent="0.2"/>
    <row r="32080" x14ac:dyDescent="0.2"/>
    <row r="32081" x14ac:dyDescent="0.2"/>
    <row r="32082" x14ac:dyDescent="0.2"/>
    <row r="32083" x14ac:dyDescent="0.2"/>
    <row r="32084" x14ac:dyDescent="0.2"/>
    <row r="32085" x14ac:dyDescent="0.2"/>
    <row r="32086" x14ac:dyDescent="0.2"/>
    <row r="32087" x14ac:dyDescent="0.2"/>
    <row r="32088" x14ac:dyDescent="0.2"/>
    <row r="32089" x14ac:dyDescent="0.2"/>
    <row r="32090" x14ac:dyDescent="0.2"/>
    <row r="32091" x14ac:dyDescent="0.2"/>
    <row r="32092" x14ac:dyDescent="0.2"/>
    <row r="32093" x14ac:dyDescent="0.2"/>
    <row r="32094" x14ac:dyDescent="0.2"/>
    <row r="32095" x14ac:dyDescent="0.2"/>
    <row r="32096" x14ac:dyDescent="0.2"/>
    <row r="32097" x14ac:dyDescent="0.2"/>
    <row r="32098" x14ac:dyDescent="0.2"/>
    <row r="32099" x14ac:dyDescent="0.2"/>
    <row r="32100" x14ac:dyDescent="0.2"/>
    <row r="32101" x14ac:dyDescent="0.2"/>
    <row r="32102" x14ac:dyDescent="0.2"/>
    <row r="32103" x14ac:dyDescent="0.2"/>
    <row r="32104" x14ac:dyDescent="0.2"/>
    <row r="32105" x14ac:dyDescent="0.2"/>
    <row r="32106" x14ac:dyDescent="0.2"/>
    <row r="32107" x14ac:dyDescent="0.2"/>
    <row r="32108" x14ac:dyDescent="0.2"/>
    <row r="32109" x14ac:dyDescent="0.2"/>
    <row r="32110" x14ac:dyDescent="0.2"/>
    <row r="32111" x14ac:dyDescent="0.2"/>
    <row r="32112" x14ac:dyDescent="0.2"/>
    <row r="32113" x14ac:dyDescent="0.2"/>
    <row r="32114" x14ac:dyDescent="0.2"/>
    <row r="32115" x14ac:dyDescent="0.2"/>
    <row r="32116" x14ac:dyDescent="0.2"/>
    <row r="32117" x14ac:dyDescent="0.2"/>
    <row r="32118" x14ac:dyDescent="0.2"/>
    <row r="32119" x14ac:dyDescent="0.2"/>
    <row r="32120" x14ac:dyDescent="0.2"/>
    <row r="32121" x14ac:dyDescent="0.2"/>
    <row r="32122" x14ac:dyDescent="0.2"/>
    <row r="32123" x14ac:dyDescent="0.2"/>
    <row r="32124" x14ac:dyDescent="0.2"/>
    <row r="32125" x14ac:dyDescent="0.2"/>
    <row r="32126" x14ac:dyDescent="0.2"/>
    <row r="32127" x14ac:dyDescent="0.2"/>
    <row r="32128" x14ac:dyDescent="0.2"/>
    <row r="32129" x14ac:dyDescent="0.2"/>
    <row r="32130" x14ac:dyDescent="0.2"/>
    <row r="32131" x14ac:dyDescent="0.2"/>
    <row r="32132" x14ac:dyDescent="0.2"/>
    <row r="32133" x14ac:dyDescent="0.2"/>
    <row r="32134" x14ac:dyDescent="0.2"/>
    <row r="32135" x14ac:dyDescent="0.2"/>
    <row r="32136" x14ac:dyDescent="0.2"/>
    <row r="32137" x14ac:dyDescent="0.2"/>
    <row r="32138" x14ac:dyDescent="0.2"/>
    <row r="32139" x14ac:dyDescent="0.2"/>
    <row r="32140" x14ac:dyDescent="0.2"/>
    <row r="32141" x14ac:dyDescent="0.2"/>
    <row r="32142" x14ac:dyDescent="0.2"/>
    <row r="32143" x14ac:dyDescent="0.2"/>
    <row r="32144" x14ac:dyDescent="0.2"/>
    <row r="32145" x14ac:dyDescent="0.2"/>
    <row r="32146" x14ac:dyDescent="0.2"/>
    <row r="32147" x14ac:dyDescent="0.2"/>
    <row r="32148" x14ac:dyDescent="0.2"/>
    <row r="32149" x14ac:dyDescent="0.2"/>
    <row r="32150" x14ac:dyDescent="0.2"/>
    <row r="32151" x14ac:dyDescent="0.2"/>
    <row r="32152" x14ac:dyDescent="0.2"/>
    <row r="32153" x14ac:dyDescent="0.2"/>
    <row r="32154" x14ac:dyDescent="0.2"/>
    <row r="32155" x14ac:dyDescent="0.2"/>
    <row r="32156" x14ac:dyDescent="0.2"/>
    <row r="32157" x14ac:dyDescent="0.2"/>
    <row r="32158" x14ac:dyDescent="0.2"/>
    <row r="32159" x14ac:dyDescent="0.2"/>
    <row r="32160" x14ac:dyDescent="0.2"/>
    <row r="32161" x14ac:dyDescent="0.2"/>
    <row r="32162" x14ac:dyDescent="0.2"/>
    <row r="32163" x14ac:dyDescent="0.2"/>
    <row r="32164" x14ac:dyDescent="0.2"/>
    <row r="32165" x14ac:dyDescent="0.2"/>
    <row r="32166" x14ac:dyDescent="0.2"/>
    <row r="32167" x14ac:dyDescent="0.2"/>
    <row r="32168" x14ac:dyDescent="0.2"/>
    <row r="32169" x14ac:dyDescent="0.2"/>
    <row r="32170" x14ac:dyDescent="0.2"/>
    <row r="32171" x14ac:dyDescent="0.2"/>
    <row r="32172" x14ac:dyDescent="0.2"/>
    <row r="32173" x14ac:dyDescent="0.2"/>
    <row r="32174" x14ac:dyDescent="0.2"/>
    <row r="32175" x14ac:dyDescent="0.2"/>
    <row r="32176" x14ac:dyDescent="0.2"/>
    <row r="32177" x14ac:dyDescent="0.2"/>
    <row r="32178" x14ac:dyDescent="0.2"/>
    <row r="32179" x14ac:dyDescent="0.2"/>
    <row r="32180" x14ac:dyDescent="0.2"/>
    <row r="32181" x14ac:dyDescent="0.2"/>
    <row r="32182" x14ac:dyDescent="0.2"/>
    <row r="32183" x14ac:dyDescent="0.2"/>
    <row r="32184" x14ac:dyDescent="0.2"/>
    <row r="32185" x14ac:dyDescent="0.2"/>
    <row r="32186" x14ac:dyDescent="0.2"/>
    <row r="32187" x14ac:dyDescent="0.2"/>
    <row r="32188" x14ac:dyDescent="0.2"/>
    <row r="32189" x14ac:dyDescent="0.2"/>
    <row r="32190" x14ac:dyDescent="0.2"/>
    <row r="32191" x14ac:dyDescent="0.2"/>
    <row r="32192" x14ac:dyDescent="0.2"/>
    <row r="32193" x14ac:dyDescent="0.2"/>
    <row r="32194" x14ac:dyDescent="0.2"/>
    <row r="32195" x14ac:dyDescent="0.2"/>
    <row r="32196" x14ac:dyDescent="0.2"/>
    <row r="32197" x14ac:dyDescent="0.2"/>
    <row r="32198" x14ac:dyDescent="0.2"/>
    <row r="32199" x14ac:dyDescent="0.2"/>
    <row r="32200" x14ac:dyDescent="0.2"/>
    <row r="32201" x14ac:dyDescent="0.2"/>
    <row r="32202" x14ac:dyDescent="0.2"/>
    <row r="32203" x14ac:dyDescent="0.2"/>
    <row r="32204" x14ac:dyDescent="0.2"/>
    <row r="32205" x14ac:dyDescent="0.2"/>
    <row r="32206" x14ac:dyDescent="0.2"/>
    <row r="32207" x14ac:dyDescent="0.2"/>
    <row r="32208" x14ac:dyDescent="0.2"/>
    <row r="32209" x14ac:dyDescent="0.2"/>
    <row r="32210" x14ac:dyDescent="0.2"/>
    <row r="32211" x14ac:dyDescent="0.2"/>
    <row r="32212" x14ac:dyDescent="0.2"/>
    <row r="32213" x14ac:dyDescent="0.2"/>
    <row r="32214" x14ac:dyDescent="0.2"/>
    <row r="32215" x14ac:dyDescent="0.2"/>
    <row r="32216" x14ac:dyDescent="0.2"/>
    <row r="32217" x14ac:dyDescent="0.2"/>
    <row r="32218" x14ac:dyDescent="0.2"/>
    <row r="32219" x14ac:dyDescent="0.2"/>
    <row r="32220" x14ac:dyDescent="0.2"/>
    <row r="32221" x14ac:dyDescent="0.2"/>
    <row r="32222" x14ac:dyDescent="0.2"/>
    <row r="32223" x14ac:dyDescent="0.2"/>
    <row r="32224" x14ac:dyDescent="0.2"/>
    <row r="32225" x14ac:dyDescent="0.2"/>
    <row r="32226" x14ac:dyDescent="0.2"/>
    <row r="32227" x14ac:dyDescent="0.2"/>
    <row r="32228" x14ac:dyDescent="0.2"/>
    <row r="32229" x14ac:dyDescent="0.2"/>
    <row r="32230" x14ac:dyDescent="0.2"/>
    <row r="32231" x14ac:dyDescent="0.2"/>
    <row r="32232" x14ac:dyDescent="0.2"/>
    <row r="32233" x14ac:dyDescent="0.2"/>
    <row r="32234" x14ac:dyDescent="0.2"/>
    <row r="32235" x14ac:dyDescent="0.2"/>
    <row r="32236" x14ac:dyDescent="0.2"/>
    <row r="32237" x14ac:dyDescent="0.2"/>
    <row r="32238" x14ac:dyDescent="0.2"/>
    <row r="32239" x14ac:dyDescent="0.2"/>
    <row r="32240" x14ac:dyDescent="0.2"/>
    <row r="32241" x14ac:dyDescent="0.2"/>
    <row r="32242" x14ac:dyDescent="0.2"/>
    <row r="32243" x14ac:dyDescent="0.2"/>
    <row r="32244" x14ac:dyDescent="0.2"/>
    <row r="32245" x14ac:dyDescent="0.2"/>
    <row r="32246" x14ac:dyDescent="0.2"/>
    <row r="32247" x14ac:dyDescent="0.2"/>
    <row r="32248" x14ac:dyDescent="0.2"/>
    <row r="32249" x14ac:dyDescent="0.2"/>
    <row r="32250" x14ac:dyDescent="0.2"/>
    <row r="32251" x14ac:dyDescent="0.2"/>
    <row r="32252" x14ac:dyDescent="0.2"/>
    <row r="32253" x14ac:dyDescent="0.2"/>
    <row r="32254" x14ac:dyDescent="0.2"/>
    <row r="32255" x14ac:dyDescent="0.2"/>
    <row r="32256" x14ac:dyDescent="0.2"/>
    <row r="32257" x14ac:dyDescent="0.2"/>
    <row r="32258" x14ac:dyDescent="0.2"/>
    <row r="32259" x14ac:dyDescent="0.2"/>
    <row r="32260" x14ac:dyDescent="0.2"/>
    <row r="32261" x14ac:dyDescent="0.2"/>
    <row r="32262" x14ac:dyDescent="0.2"/>
    <row r="32263" x14ac:dyDescent="0.2"/>
    <row r="32264" x14ac:dyDescent="0.2"/>
    <row r="32265" x14ac:dyDescent="0.2"/>
    <row r="32266" x14ac:dyDescent="0.2"/>
    <row r="32267" x14ac:dyDescent="0.2"/>
    <row r="32268" x14ac:dyDescent="0.2"/>
    <row r="32269" x14ac:dyDescent="0.2"/>
    <row r="32270" x14ac:dyDescent="0.2"/>
    <row r="32271" x14ac:dyDescent="0.2"/>
    <row r="32272" x14ac:dyDescent="0.2"/>
    <row r="32273" x14ac:dyDescent="0.2"/>
    <row r="32274" x14ac:dyDescent="0.2"/>
    <row r="32275" x14ac:dyDescent="0.2"/>
    <row r="32276" x14ac:dyDescent="0.2"/>
    <row r="32277" x14ac:dyDescent="0.2"/>
    <row r="32278" x14ac:dyDescent="0.2"/>
    <row r="32279" x14ac:dyDescent="0.2"/>
    <row r="32280" x14ac:dyDescent="0.2"/>
    <row r="32281" x14ac:dyDescent="0.2"/>
    <row r="32282" x14ac:dyDescent="0.2"/>
    <row r="32283" x14ac:dyDescent="0.2"/>
    <row r="32284" x14ac:dyDescent="0.2"/>
    <row r="32285" x14ac:dyDescent="0.2"/>
    <row r="32286" x14ac:dyDescent="0.2"/>
    <row r="32287" x14ac:dyDescent="0.2"/>
    <row r="32288" x14ac:dyDescent="0.2"/>
    <row r="32289" x14ac:dyDescent="0.2"/>
    <row r="32290" x14ac:dyDescent="0.2"/>
    <row r="32291" x14ac:dyDescent="0.2"/>
    <row r="32292" x14ac:dyDescent="0.2"/>
    <row r="32293" x14ac:dyDescent="0.2"/>
    <row r="32294" x14ac:dyDescent="0.2"/>
    <row r="32295" x14ac:dyDescent="0.2"/>
    <row r="32296" x14ac:dyDescent="0.2"/>
    <row r="32297" x14ac:dyDescent="0.2"/>
    <row r="32298" x14ac:dyDescent="0.2"/>
    <row r="32299" x14ac:dyDescent="0.2"/>
    <row r="32300" x14ac:dyDescent="0.2"/>
    <row r="32301" x14ac:dyDescent="0.2"/>
    <row r="32302" x14ac:dyDescent="0.2"/>
    <row r="32303" x14ac:dyDescent="0.2"/>
    <row r="32304" x14ac:dyDescent="0.2"/>
    <row r="32305" x14ac:dyDescent="0.2"/>
    <row r="32306" x14ac:dyDescent="0.2"/>
    <row r="32307" x14ac:dyDescent="0.2"/>
    <row r="32308" x14ac:dyDescent="0.2"/>
    <row r="32309" x14ac:dyDescent="0.2"/>
    <row r="32310" x14ac:dyDescent="0.2"/>
    <row r="32311" x14ac:dyDescent="0.2"/>
    <row r="32312" x14ac:dyDescent="0.2"/>
    <row r="32313" x14ac:dyDescent="0.2"/>
    <row r="32314" x14ac:dyDescent="0.2"/>
    <row r="32315" x14ac:dyDescent="0.2"/>
    <row r="32316" x14ac:dyDescent="0.2"/>
    <row r="32317" x14ac:dyDescent="0.2"/>
    <row r="32318" x14ac:dyDescent="0.2"/>
    <row r="32319" x14ac:dyDescent="0.2"/>
    <row r="32320" x14ac:dyDescent="0.2"/>
    <row r="32321" x14ac:dyDescent="0.2"/>
    <row r="32322" x14ac:dyDescent="0.2"/>
    <row r="32323" x14ac:dyDescent="0.2"/>
    <row r="32324" x14ac:dyDescent="0.2"/>
    <row r="32325" x14ac:dyDescent="0.2"/>
    <row r="32326" x14ac:dyDescent="0.2"/>
    <row r="32327" x14ac:dyDescent="0.2"/>
    <row r="32328" x14ac:dyDescent="0.2"/>
    <row r="32329" x14ac:dyDescent="0.2"/>
    <row r="32330" x14ac:dyDescent="0.2"/>
    <row r="32331" x14ac:dyDescent="0.2"/>
    <row r="32332" x14ac:dyDescent="0.2"/>
    <row r="32333" x14ac:dyDescent="0.2"/>
    <row r="32334" x14ac:dyDescent="0.2"/>
    <row r="32335" x14ac:dyDescent="0.2"/>
    <row r="32336" x14ac:dyDescent="0.2"/>
    <row r="32337" x14ac:dyDescent="0.2"/>
    <row r="32338" x14ac:dyDescent="0.2"/>
    <row r="32339" x14ac:dyDescent="0.2"/>
    <row r="32340" x14ac:dyDescent="0.2"/>
    <row r="32341" x14ac:dyDescent="0.2"/>
    <row r="32342" x14ac:dyDescent="0.2"/>
    <row r="32343" x14ac:dyDescent="0.2"/>
    <row r="32344" x14ac:dyDescent="0.2"/>
    <row r="32345" x14ac:dyDescent="0.2"/>
    <row r="32346" x14ac:dyDescent="0.2"/>
    <row r="32347" x14ac:dyDescent="0.2"/>
    <row r="32348" x14ac:dyDescent="0.2"/>
    <row r="32349" x14ac:dyDescent="0.2"/>
    <row r="32350" x14ac:dyDescent="0.2"/>
    <row r="32351" x14ac:dyDescent="0.2"/>
    <row r="32352" x14ac:dyDescent="0.2"/>
    <row r="32353" x14ac:dyDescent="0.2"/>
    <row r="32354" x14ac:dyDescent="0.2"/>
    <row r="32355" x14ac:dyDescent="0.2"/>
    <row r="32356" x14ac:dyDescent="0.2"/>
    <row r="32357" x14ac:dyDescent="0.2"/>
    <row r="32358" x14ac:dyDescent="0.2"/>
    <row r="32359" x14ac:dyDescent="0.2"/>
    <row r="32360" x14ac:dyDescent="0.2"/>
    <row r="32361" x14ac:dyDescent="0.2"/>
    <row r="32362" x14ac:dyDescent="0.2"/>
    <row r="32363" x14ac:dyDescent="0.2"/>
    <row r="32364" x14ac:dyDescent="0.2"/>
    <row r="32365" x14ac:dyDescent="0.2"/>
    <row r="32366" x14ac:dyDescent="0.2"/>
    <row r="32367" x14ac:dyDescent="0.2"/>
    <row r="32368" x14ac:dyDescent="0.2"/>
    <row r="32369" x14ac:dyDescent="0.2"/>
    <row r="32370" x14ac:dyDescent="0.2"/>
    <row r="32371" x14ac:dyDescent="0.2"/>
    <row r="32372" x14ac:dyDescent="0.2"/>
    <row r="32373" x14ac:dyDescent="0.2"/>
    <row r="32374" x14ac:dyDescent="0.2"/>
    <row r="32375" x14ac:dyDescent="0.2"/>
    <row r="32376" x14ac:dyDescent="0.2"/>
    <row r="32377" x14ac:dyDescent="0.2"/>
    <row r="32378" x14ac:dyDescent="0.2"/>
    <row r="32379" x14ac:dyDescent="0.2"/>
    <row r="32380" x14ac:dyDescent="0.2"/>
    <row r="32381" x14ac:dyDescent="0.2"/>
    <row r="32382" x14ac:dyDescent="0.2"/>
    <row r="32383" x14ac:dyDescent="0.2"/>
    <row r="32384" x14ac:dyDescent="0.2"/>
    <row r="32385" x14ac:dyDescent="0.2"/>
    <row r="32386" x14ac:dyDescent="0.2"/>
    <row r="32387" x14ac:dyDescent="0.2"/>
    <row r="32388" x14ac:dyDescent="0.2"/>
    <row r="32389" x14ac:dyDescent="0.2"/>
    <row r="32390" x14ac:dyDescent="0.2"/>
    <row r="32391" x14ac:dyDescent="0.2"/>
    <row r="32392" x14ac:dyDescent="0.2"/>
    <row r="32393" x14ac:dyDescent="0.2"/>
    <row r="32394" x14ac:dyDescent="0.2"/>
    <row r="32395" x14ac:dyDescent="0.2"/>
    <row r="32396" x14ac:dyDescent="0.2"/>
    <row r="32397" x14ac:dyDescent="0.2"/>
    <row r="32398" x14ac:dyDescent="0.2"/>
    <row r="32399" x14ac:dyDescent="0.2"/>
    <row r="32400" x14ac:dyDescent="0.2"/>
    <row r="32401" x14ac:dyDescent="0.2"/>
    <row r="32402" x14ac:dyDescent="0.2"/>
    <row r="32403" x14ac:dyDescent="0.2"/>
    <row r="32404" x14ac:dyDescent="0.2"/>
    <row r="32405" x14ac:dyDescent="0.2"/>
    <row r="32406" x14ac:dyDescent="0.2"/>
    <row r="32407" x14ac:dyDescent="0.2"/>
    <row r="32408" x14ac:dyDescent="0.2"/>
    <row r="32409" x14ac:dyDescent="0.2"/>
    <row r="32410" x14ac:dyDescent="0.2"/>
    <row r="32411" x14ac:dyDescent="0.2"/>
    <row r="32412" x14ac:dyDescent="0.2"/>
    <row r="32413" x14ac:dyDescent="0.2"/>
    <row r="32414" x14ac:dyDescent="0.2"/>
    <row r="32415" x14ac:dyDescent="0.2"/>
    <row r="32416" x14ac:dyDescent="0.2"/>
    <row r="32417" x14ac:dyDescent="0.2"/>
    <row r="32418" x14ac:dyDescent="0.2"/>
    <row r="32419" x14ac:dyDescent="0.2"/>
    <row r="32420" x14ac:dyDescent="0.2"/>
    <row r="32421" x14ac:dyDescent="0.2"/>
    <row r="32422" x14ac:dyDescent="0.2"/>
    <row r="32423" x14ac:dyDescent="0.2"/>
    <row r="32424" x14ac:dyDescent="0.2"/>
    <row r="32425" x14ac:dyDescent="0.2"/>
    <row r="32426" x14ac:dyDescent="0.2"/>
    <row r="32427" x14ac:dyDescent="0.2"/>
    <row r="32428" x14ac:dyDescent="0.2"/>
    <row r="32429" x14ac:dyDescent="0.2"/>
    <row r="32430" x14ac:dyDescent="0.2"/>
    <row r="32431" x14ac:dyDescent="0.2"/>
    <row r="32432" x14ac:dyDescent="0.2"/>
    <row r="32433" x14ac:dyDescent="0.2"/>
    <row r="32434" x14ac:dyDescent="0.2"/>
    <row r="32435" x14ac:dyDescent="0.2"/>
    <row r="32436" x14ac:dyDescent="0.2"/>
    <row r="32437" x14ac:dyDescent="0.2"/>
    <row r="32438" x14ac:dyDescent="0.2"/>
    <row r="32439" x14ac:dyDescent="0.2"/>
    <row r="32440" x14ac:dyDescent="0.2"/>
    <row r="32441" x14ac:dyDescent="0.2"/>
    <row r="32442" x14ac:dyDescent="0.2"/>
    <row r="32443" x14ac:dyDescent="0.2"/>
    <row r="32444" x14ac:dyDescent="0.2"/>
    <row r="32445" x14ac:dyDescent="0.2"/>
    <row r="32446" x14ac:dyDescent="0.2"/>
    <row r="32447" x14ac:dyDescent="0.2"/>
    <row r="32448" x14ac:dyDescent="0.2"/>
    <row r="32449" x14ac:dyDescent="0.2"/>
    <row r="32450" x14ac:dyDescent="0.2"/>
    <row r="32451" x14ac:dyDescent="0.2"/>
    <row r="32452" x14ac:dyDescent="0.2"/>
    <row r="32453" x14ac:dyDescent="0.2"/>
    <row r="32454" x14ac:dyDescent="0.2"/>
    <row r="32455" x14ac:dyDescent="0.2"/>
    <row r="32456" x14ac:dyDescent="0.2"/>
    <row r="32457" x14ac:dyDescent="0.2"/>
    <row r="32458" x14ac:dyDescent="0.2"/>
    <row r="32459" x14ac:dyDescent="0.2"/>
    <row r="32460" x14ac:dyDescent="0.2"/>
    <row r="32461" x14ac:dyDescent="0.2"/>
    <row r="32462" x14ac:dyDescent="0.2"/>
    <row r="32463" x14ac:dyDescent="0.2"/>
    <row r="32464" x14ac:dyDescent="0.2"/>
    <row r="32465" x14ac:dyDescent="0.2"/>
    <row r="32466" x14ac:dyDescent="0.2"/>
    <row r="32467" x14ac:dyDescent="0.2"/>
    <row r="32468" x14ac:dyDescent="0.2"/>
    <row r="32469" x14ac:dyDescent="0.2"/>
    <row r="32470" x14ac:dyDescent="0.2"/>
    <row r="32471" x14ac:dyDescent="0.2"/>
    <row r="32472" x14ac:dyDescent="0.2"/>
    <row r="32473" x14ac:dyDescent="0.2"/>
    <row r="32474" x14ac:dyDescent="0.2"/>
    <row r="32475" x14ac:dyDescent="0.2"/>
    <row r="32476" x14ac:dyDescent="0.2"/>
    <row r="32477" x14ac:dyDescent="0.2"/>
    <row r="32478" x14ac:dyDescent="0.2"/>
    <row r="32479" x14ac:dyDescent="0.2"/>
    <row r="32480" x14ac:dyDescent="0.2"/>
    <row r="32481" x14ac:dyDescent="0.2"/>
    <row r="32482" x14ac:dyDescent="0.2"/>
    <row r="32483" x14ac:dyDescent="0.2"/>
    <row r="32484" x14ac:dyDescent="0.2"/>
    <row r="32485" x14ac:dyDescent="0.2"/>
    <row r="32486" x14ac:dyDescent="0.2"/>
    <row r="32487" x14ac:dyDescent="0.2"/>
    <row r="32488" x14ac:dyDescent="0.2"/>
    <row r="32489" x14ac:dyDescent="0.2"/>
    <row r="32490" x14ac:dyDescent="0.2"/>
    <row r="32491" x14ac:dyDescent="0.2"/>
    <row r="32492" x14ac:dyDescent="0.2"/>
    <row r="32493" x14ac:dyDescent="0.2"/>
    <row r="32494" x14ac:dyDescent="0.2"/>
    <row r="32495" x14ac:dyDescent="0.2"/>
    <row r="32496" x14ac:dyDescent="0.2"/>
    <row r="32497" x14ac:dyDescent="0.2"/>
    <row r="32498" x14ac:dyDescent="0.2"/>
    <row r="32499" x14ac:dyDescent="0.2"/>
    <row r="32500" x14ac:dyDescent="0.2"/>
    <row r="32501" x14ac:dyDescent="0.2"/>
    <row r="32502" x14ac:dyDescent="0.2"/>
    <row r="32503" x14ac:dyDescent="0.2"/>
    <row r="32504" x14ac:dyDescent="0.2"/>
    <row r="32505" x14ac:dyDescent="0.2"/>
    <row r="32506" x14ac:dyDescent="0.2"/>
    <row r="32507" x14ac:dyDescent="0.2"/>
    <row r="32508" x14ac:dyDescent="0.2"/>
    <row r="32509" x14ac:dyDescent="0.2"/>
    <row r="32510" x14ac:dyDescent="0.2"/>
    <row r="32511" x14ac:dyDescent="0.2"/>
    <row r="32512" x14ac:dyDescent="0.2"/>
    <row r="32513" x14ac:dyDescent="0.2"/>
    <row r="32514" x14ac:dyDescent="0.2"/>
    <row r="32515" x14ac:dyDescent="0.2"/>
    <row r="32516" x14ac:dyDescent="0.2"/>
    <row r="32517" x14ac:dyDescent="0.2"/>
    <row r="32518" x14ac:dyDescent="0.2"/>
    <row r="32519" x14ac:dyDescent="0.2"/>
    <row r="32520" x14ac:dyDescent="0.2"/>
    <row r="32521" x14ac:dyDescent="0.2"/>
    <row r="32522" x14ac:dyDescent="0.2"/>
    <row r="32523" x14ac:dyDescent="0.2"/>
    <row r="32524" x14ac:dyDescent="0.2"/>
    <row r="32525" x14ac:dyDescent="0.2"/>
    <row r="32526" x14ac:dyDescent="0.2"/>
    <row r="32527" x14ac:dyDescent="0.2"/>
    <row r="32528" x14ac:dyDescent="0.2"/>
    <row r="32529" x14ac:dyDescent="0.2"/>
    <row r="32530" x14ac:dyDescent="0.2"/>
    <row r="32531" x14ac:dyDescent="0.2"/>
    <row r="32532" x14ac:dyDescent="0.2"/>
    <row r="32533" x14ac:dyDescent="0.2"/>
    <row r="32534" x14ac:dyDescent="0.2"/>
    <row r="32535" x14ac:dyDescent="0.2"/>
    <row r="32536" x14ac:dyDescent="0.2"/>
    <row r="32537" x14ac:dyDescent="0.2"/>
    <row r="32538" x14ac:dyDescent="0.2"/>
    <row r="32539" x14ac:dyDescent="0.2"/>
    <row r="32540" x14ac:dyDescent="0.2"/>
    <row r="32541" x14ac:dyDescent="0.2"/>
    <row r="32542" x14ac:dyDescent="0.2"/>
    <row r="32543" x14ac:dyDescent="0.2"/>
    <row r="32544" x14ac:dyDescent="0.2"/>
    <row r="32545" x14ac:dyDescent="0.2"/>
    <row r="32546" x14ac:dyDescent="0.2"/>
    <row r="32547" x14ac:dyDescent="0.2"/>
    <row r="32548" x14ac:dyDescent="0.2"/>
    <row r="32549" x14ac:dyDescent="0.2"/>
    <row r="32550" x14ac:dyDescent="0.2"/>
    <row r="32551" x14ac:dyDescent="0.2"/>
    <row r="32552" x14ac:dyDescent="0.2"/>
    <row r="32553" x14ac:dyDescent="0.2"/>
    <row r="32554" x14ac:dyDescent="0.2"/>
    <row r="32555" x14ac:dyDescent="0.2"/>
    <row r="32556" x14ac:dyDescent="0.2"/>
    <row r="32557" x14ac:dyDescent="0.2"/>
    <row r="32558" x14ac:dyDescent="0.2"/>
    <row r="32559" x14ac:dyDescent="0.2"/>
    <row r="32560" x14ac:dyDescent="0.2"/>
    <row r="32561" x14ac:dyDescent="0.2"/>
    <row r="32562" x14ac:dyDescent="0.2"/>
    <row r="32563" x14ac:dyDescent="0.2"/>
    <row r="32564" x14ac:dyDescent="0.2"/>
    <row r="32565" x14ac:dyDescent="0.2"/>
    <row r="32566" x14ac:dyDescent="0.2"/>
    <row r="32567" x14ac:dyDescent="0.2"/>
    <row r="32568" x14ac:dyDescent="0.2"/>
    <row r="32569" x14ac:dyDescent="0.2"/>
    <row r="32570" x14ac:dyDescent="0.2"/>
    <row r="32571" x14ac:dyDescent="0.2"/>
    <row r="32572" x14ac:dyDescent="0.2"/>
    <row r="32573" x14ac:dyDescent="0.2"/>
    <row r="32574" x14ac:dyDescent="0.2"/>
    <row r="32575" x14ac:dyDescent="0.2"/>
    <row r="32576" x14ac:dyDescent="0.2"/>
    <row r="32577" x14ac:dyDescent="0.2"/>
    <row r="32578" x14ac:dyDescent="0.2"/>
    <row r="32579" x14ac:dyDescent="0.2"/>
    <row r="32580" x14ac:dyDescent="0.2"/>
    <row r="32581" x14ac:dyDescent="0.2"/>
    <row r="32582" x14ac:dyDescent="0.2"/>
    <row r="32583" x14ac:dyDescent="0.2"/>
    <row r="32584" x14ac:dyDescent="0.2"/>
    <row r="32585" x14ac:dyDescent="0.2"/>
    <row r="32586" x14ac:dyDescent="0.2"/>
    <row r="32587" x14ac:dyDescent="0.2"/>
    <row r="32588" x14ac:dyDescent="0.2"/>
    <row r="32589" x14ac:dyDescent="0.2"/>
    <row r="32590" x14ac:dyDescent="0.2"/>
    <row r="32591" x14ac:dyDescent="0.2"/>
    <row r="32592" x14ac:dyDescent="0.2"/>
    <row r="32593" x14ac:dyDescent="0.2"/>
    <row r="32594" x14ac:dyDescent="0.2"/>
    <row r="32595" x14ac:dyDescent="0.2"/>
    <row r="32596" x14ac:dyDescent="0.2"/>
    <row r="32597" x14ac:dyDescent="0.2"/>
    <row r="32598" x14ac:dyDescent="0.2"/>
    <row r="32599" x14ac:dyDescent="0.2"/>
    <row r="32600" x14ac:dyDescent="0.2"/>
    <row r="32601" x14ac:dyDescent="0.2"/>
    <row r="32602" x14ac:dyDescent="0.2"/>
    <row r="32603" x14ac:dyDescent="0.2"/>
    <row r="32604" x14ac:dyDescent="0.2"/>
    <row r="32605" x14ac:dyDescent="0.2"/>
    <row r="32606" x14ac:dyDescent="0.2"/>
    <row r="32607" x14ac:dyDescent="0.2"/>
    <row r="32608" x14ac:dyDescent="0.2"/>
    <row r="32609" x14ac:dyDescent="0.2"/>
    <row r="32610" x14ac:dyDescent="0.2"/>
    <row r="32611" x14ac:dyDescent="0.2"/>
    <row r="32612" x14ac:dyDescent="0.2"/>
    <row r="32613" x14ac:dyDescent="0.2"/>
    <row r="32614" x14ac:dyDescent="0.2"/>
    <row r="32615" x14ac:dyDescent="0.2"/>
    <row r="32616" x14ac:dyDescent="0.2"/>
    <row r="32617" x14ac:dyDescent="0.2"/>
    <row r="32618" x14ac:dyDescent="0.2"/>
    <row r="32619" x14ac:dyDescent="0.2"/>
    <row r="32620" x14ac:dyDescent="0.2"/>
    <row r="32621" x14ac:dyDescent="0.2"/>
    <row r="32622" x14ac:dyDescent="0.2"/>
    <row r="32623" x14ac:dyDescent="0.2"/>
    <row r="32624" x14ac:dyDescent="0.2"/>
    <row r="32625" x14ac:dyDescent="0.2"/>
    <row r="32626" x14ac:dyDescent="0.2"/>
    <row r="32627" x14ac:dyDescent="0.2"/>
    <row r="32628" x14ac:dyDescent="0.2"/>
    <row r="32629" x14ac:dyDescent="0.2"/>
    <row r="32630" x14ac:dyDescent="0.2"/>
    <row r="32631" x14ac:dyDescent="0.2"/>
    <row r="32632" x14ac:dyDescent="0.2"/>
    <row r="32633" x14ac:dyDescent="0.2"/>
    <row r="32634" x14ac:dyDescent="0.2"/>
    <row r="32635" x14ac:dyDescent="0.2"/>
    <row r="32636" x14ac:dyDescent="0.2"/>
    <row r="32637" x14ac:dyDescent="0.2"/>
    <row r="32638" x14ac:dyDescent="0.2"/>
    <row r="32639" x14ac:dyDescent="0.2"/>
    <row r="32640" x14ac:dyDescent="0.2"/>
    <row r="32641" x14ac:dyDescent="0.2"/>
    <row r="32642" x14ac:dyDescent="0.2"/>
    <row r="32643" x14ac:dyDescent="0.2"/>
    <row r="32644" x14ac:dyDescent="0.2"/>
    <row r="32645" x14ac:dyDescent="0.2"/>
    <row r="32646" x14ac:dyDescent="0.2"/>
    <row r="32647" x14ac:dyDescent="0.2"/>
    <row r="32648" x14ac:dyDescent="0.2"/>
    <row r="32649" x14ac:dyDescent="0.2"/>
    <row r="32650" x14ac:dyDescent="0.2"/>
    <row r="32651" x14ac:dyDescent="0.2"/>
    <row r="32652" x14ac:dyDescent="0.2"/>
    <row r="32653" x14ac:dyDescent="0.2"/>
    <row r="32654" x14ac:dyDescent="0.2"/>
    <row r="32655" x14ac:dyDescent="0.2"/>
    <row r="32656" x14ac:dyDescent="0.2"/>
    <row r="32657" x14ac:dyDescent="0.2"/>
    <row r="32658" x14ac:dyDescent="0.2"/>
    <row r="32659" x14ac:dyDescent="0.2"/>
    <row r="32660" x14ac:dyDescent="0.2"/>
    <row r="32661" x14ac:dyDescent="0.2"/>
    <row r="32662" x14ac:dyDescent="0.2"/>
    <row r="32663" x14ac:dyDescent="0.2"/>
    <row r="32664" x14ac:dyDescent="0.2"/>
    <row r="32665" x14ac:dyDescent="0.2"/>
    <row r="32666" x14ac:dyDescent="0.2"/>
    <row r="32667" x14ac:dyDescent="0.2"/>
    <row r="32668" x14ac:dyDescent="0.2"/>
    <row r="32669" x14ac:dyDescent="0.2"/>
    <row r="32670" x14ac:dyDescent="0.2"/>
    <row r="32671" x14ac:dyDescent="0.2"/>
    <row r="32672" x14ac:dyDescent="0.2"/>
    <row r="32673" x14ac:dyDescent="0.2"/>
    <row r="32674" x14ac:dyDescent="0.2"/>
    <row r="32675" x14ac:dyDescent="0.2"/>
    <row r="32676" x14ac:dyDescent="0.2"/>
    <row r="32677" x14ac:dyDescent="0.2"/>
    <row r="32678" x14ac:dyDescent="0.2"/>
    <row r="32679" x14ac:dyDescent="0.2"/>
    <row r="32680" x14ac:dyDescent="0.2"/>
    <row r="32681" x14ac:dyDescent="0.2"/>
    <row r="32682" x14ac:dyDescent="0.2"/>
    <row r="32683" x14ac:dyDescent="0.2"/>
    <row r="32684" x14ac:dyDescent="0.2"/>
    <row r="32685" x14ac:dyDescent="0.2"/>
    <row r="32686" x14ac:dyDescent="0.2"/>
    <row r="32687" x14ac:dyDescent="0.2"/>
    <row r="32688" x14ac:dyDescent="0.2"/>
    <row r="32689" x14ac:dyDescent="0.2"/>
    <row r="32690" x14ac:dyDescent="0.2"/>
    <row r="32691" x14ac:dyDescent="0.2"/>
    <row r="32692" x14ac:dyDescent="0.2"/>
    <row r="32693" x14ac:dyDescent="0.2"/>
    <row r="32694" x14ac:dyDescent="0.2"/>
    <row r="32695" x14ac:dyDescent="0.2"/>
    <row r="32696" x14ac:dyDescent="0.2"/>
    <row r="32697" x14ac:dyDescent="0.2"/>
    <row r="32698" x14ac:dyDescent="0.2"/>
    <row r="32699" x14ac:dyDescent="0.2"/>
    <row r="32700" x14ac:dyDescent="0.2"/>
    <row r="32701" x14ac:dyDescent="0.2"/>
    <row r="32702" x14ac:dyDescent="0.2"/>
    <row r="32703" x14ac:dyDescent="0.2"/>
    <row r="32704" x14ac:dyDescent="0.2"/>
    <row r="32705" x14ac:dyDescent="0.2"/>
    <row r="32706" x14ac:dyDescent="0.2"/>
    <row r="32707" x14ac:dyDescent="0.2"/>
    <row r="32708" x14ac:dyDescent="0.2"/>
    <row r="32709" x14ac:dyDescent="0.2"/>
    <row r="32710" x14ac:dyDescent="0.2"/>
    <row r="32711" x14ac:dyDescent="0.2"/>
    <row r="32712" x14ac:dyDescent="0.2"/>
    <row r="32713" x14ac:dyDescent="0.2"/>
    <row r="32714" x14ac:dyDescent="0.2"/>
    <row r="32715" x14ac:dyDescent="0.2"/>
    <row r="32716" x14ac:dyDescent="0.2"/>
    <row r="32717" x14ac:dyDescent="0.2"/>
    <row r="32718" x14ac:dyDescent="0.2"/>
    <row r="32719" x14ac:dyDescent="0.2"/>
    <row r="32720" x14ac:dyDescent="0.2"/>
    <row r="32721" x14ac:dyDescent="0.2"/>
    <row r="32722" x14ac:dyDescent="0.2"/>
    <row r="32723" x14ac:dyDescent="0.2"/>
    <row r="32724" x14ac:dyDescent="0.2"/>
    <row r="32725" x14ac:dyDescent="0.2"/>
    <row r="32726" x14ac:dyDescent="0.2"/>
    <row r="32727" x14ac:dyDescent="0.2"/>
    <row r="32728" x14ac:dyDescent="0.2"/>
    <row r="32729" x14ac:dyDescent="0.2"/>
    <row r="32730" x14ac:dyDescent="0.2"/>
    <row r="32731" x14ac:dyDescent="0.2"/>
    <row r="32732" x14ac:dyDescent="0.2"/>
    <row r="32733" x14ac:dyDescent="0.2"/>
    <row r="32734" x14ac:dyDescent="0.2"/>
    <row r="32735" x14ac:dyDescent="0.2"/>
    <row r="32736" x14ac:dyDescent="0.2"/>
    <row r="32737" x14ac:dyDescent="0.2"/>
    <row r="32738" x14ac:dyDescent="0.2"/>
    <row r="32739" x14ac:dyDescent="0.2"/>
    <row r="32740" x14ac:dyDescent="0.2"/>
    <row r="32741" x14ac:dyDescent="0.2"/>
    <row r="32742" x14ac:dyDescent="0.2"/>
    <row r="32743" x14ac:dyDescent="0.2"/>
    <row r="32744" x14ac:dyDescent="0.2"/>
    <row r="32745" x14ac:dyDescent="0.2"/>
    <row r="32746" x14ac:dyDescent="0.2"/>
    <row r="32747" x14ac:dyDescent="0.2"/>
    <row r="32748" x14ac:dyDescent="0.2"/>
    <row r="32749" x14ac:dyDescent="0.2"/>
    <row r="32750" x14ac:dyDescent="0.2"/>
    <row r="32751" x14ac:dyDescent="0.2"/>
    <row r="32752" x14ac:dyDescent="0.2"/>
    <row r="32753" x14ac:dyDescent="0.2"/>
    <row r="32754" x14ac:dyDescent="0.2"/>
    <row r="32755" x14ac:dyDescent="0.2"/>
    <row r="32756" x14ac:dyDescent="0.2"/>
    <row r="32757" x14ac:dyDescent="0.2"/>
    <row r="32758" x14ac:dyDescent="0.2"/>
    <row r="32759" x14ac:dyDescent="0.2"/>
    <row r="32760" x14ac:dyDescent="0.2"/>
    <row r="32761" x14ac:dyDescent="0.2"/>
    <row r="32762" x14ac:dyDescent="0.2"/>
    <row r="32763" x14ac:dyDescent="0.2"/>
    <row r="32764" x14ac:dyDescent="0.2"/>
    <row r="32765" x14ac:dyDescent="0.2"/>
    <row r="32766" x14ac:dyDescent="0.2"/>
    <row r="32767" x14ac:dyDescent="0.2"/>
    <row r="32768" x14ac:dyDescent="0.2"/>
    <row r="32769" x14ac:dyDescent="0.2"/>
    <row r="32770" x14ac:dyDescent="0.2"/>
    <row r="32771" x14ac:dyDescent="0.2"/>
    <row r="32772" x14ac:dyDescent="0.2"/>
    <row r="32773" x14ac:dyDescent="0.2"/>
    <row r="32774" x14ac:dyDescent="0.2"/>
    <row r="32775" x14ac:dyDescent="0.2"/>
    <row r="32776" x14ac:dyDescent="0.2"/>
    <row r="32777" x14ac:dyDescent="0.2"/>
    <row r="32778" x14ac:dyDescent="0.2"/>
    <row r="32779" x14ac:dyDescent="0.2"/>
    <row r="32780" x14ac:dyDescent="0.2"/>
    <row r="32781" x14ac:dyDescent="0.2"/>
    <row r="32782" x14ac:dyDescent="0.2"/>
    <row r="32783" x14ac:dyDescent="0.2"/>
    <row r="32784" x14ac:dyDescent="0.2"/>
    <row r="32785" x14ac:dyDescent="0.2"/>
    <row r="32786" x14ac:dyDescent="0.2"/>
    <row r="32787" x14ac:dyDescent="0.2"/>
    <row r="32788" x14ac:dyDescent="0.2"/>
    <row r="32789" x14ac:dyDescent="0.2"/>
    <row r="32790" x14ac:dyDescent="0.2"/>
    <row r="32791" x14ac:dyDescent="0.2"/>
    <row r="32792" x14ac:dyDescent="0.2"/>
    <row r="32793" x14ac:dyDescent="0.2"/>
    <row r="32794" x14ac:dyDescent="0.2"/>
    <row r="32795" x14ac:dyDescent="0.2"/>
    <row r="32796" x14ac:dyDescent="0.2"/>
    <row r="32797" x14ac:dyDescent="0.2"/>
    <row r="32798" x14ac:dyDescent="0.2"/>
    <row r="32799" x14ac:dyDescent="0.2"/>
    <row r="32800" x14ac:dyDescent="0.2"/>
    <row r="32801" x14ac:dyDescent="0.2"/>
    <row r="32802" x14ac:dyDescent="0.2"/>
    <row r="32803" x14ac:dyDescent="0.2"/>
    <row r="32804" x14ac:dyDescent="0.2"/>
    <row r="32805" x14ac:dyDescent="0.2"/>
    <row r="32806" x14ac:dyDescent="0.2"/>
    <row r="32807" x14ac:dyDescent="0.2"/>
    <row r="32808" x14ac:dyDescent="0.2"/>
    <row r="32809" x14ac:dyDescent="0.2"/>
    <row r="32810" x14ac:dyDescent="0.2"/>
    <row r="32811" x14ac:dyDescent="0.2"/>
    <row r="32812" x14ac:dyDescent="0.2"/>
    <row r="32813" x14ac:dyDescent="0.2"/>
    <row r="32814" x14ac:dyDescent="0.2"/>
    <row r="32815" x14ac:dyDescent="0.2"/>
    <row r="32816" x14ac:dyDescent="0.2"/>
    <row r="32817" x14ac:dyDescent="0.2"/>
    <row r="32818" x14ac:dyDescent="0.2"/>
    <row r="32819" x14ac:dyDescent="0.2"/>
    <row r="32820" x14ac:dyDescent="0.2"/>
    <row r="32821" x14ac:dyDescent="0.2"/>
    <row r="32822" x14ac:dyDescent="0.2"/>
    <row r="32823" x14ac:dyDescent="0.2"/>
    <row r="32824" x14ac:dyDescent="0.2"/>
    <row r="32825" x14ac:dyDescent="0.2"/>
    <row r="32826" x14ac:dyDescent="0.2"/>
    <row r="32827" x14ac:dyDescent="0.2"/>
    <row r="32828" x14ac:dyDescent="0.2"/>
    <row r="32829" x14ac:dyDescent="0.2"/>
    <row r="32830" x14ac:dyDescent="0.2"/>
    <row r="32831" x14ac:dyDescent="0.2"/>
    <row r="32832" x14ac:dyDescent="0.2"/>
    <row r="32833" x14ac:dyDescent="0.2"/>
    <row r="32834" x14ac:dyDescent="0.2"/>
    <row r="32835" x14ac:dyDescent="0.2"/>
    <row r="32836" x14ac:dyDescent="0.2"/>
    <row r="32837" x14ac:dyDescent="0.2"/>
    <row r="32838" x14ac:dyDescent="0.2"/>
    <row r="32839" x14ac:dyDescent="0.2"/>
    <row r="32840" x14ac:dyDescent="0.2"/>
    <row r="32841" x14ac:dyDescent="0.2"/>
    <row r="32842" x14ac:dyDescent="0.2"/>
    <row r="32843" x14ac:dyDescent="0.2"/>
    <row r="32844" x14ac:dyDescent="0.2"/>
    <row r="32845" x14ac:dyDescent="0.2"/>
    <row r="32846" x14ac:dyDescent="0.2"/>
    <row r="32847" x14ac:dyDescent="0.2"/>
    <row r="32848" x14ac:dyDescent="0.2"/>
    <row r="32849" x14ac:dyDescent="0.2"/>
    <row r="32850" x14ac:dyDescent="0.2"/>
    <row r="32851" x14ac:dyDescent="0.2"/>
    <row r="32852" x14ac:dyDescent="0.2"/>
    <row r="32853" x14ac:dyDescent="0.2"/>
    <row r="32854" x14ac:dyDescent="0.2"/>
    <row r="32855" x14ac:dyDescent="0.2"/>
    <row r="32856" x14ac:dyDescent="0.2"/>
    <row r="32857" x14ac:dyDescent="0.2"/>
    <row r="32858" x14ac:dyDescent="0.2"/>
    <row r="32859" x14ac:dyDescent="0.2"/>
    <row r="32860" x14ac:dyDescent="0.2"/>
    <row r="32861" x14ac:dyDescent="0.2"/>
    <row r="32862" x14ac:dyDescent="0.2"/>
    <row r="32863" x14ac:dyDescent="0.2"/>
    <row r="32864" x14ac:dyDescent="0.2"/>
    <row r="32865" x14ac:dyDescent="0.2"/>
    <row r="32866" x14ac:dyDescent="0.2"/>
    <row r="32867" x14ac:dyDescent="0.2"/>
    <row r="32868" x14ac:dyDescent="0.2"/>
    <row r="32869" x14ac:dyDescent="0.2"/>
    <row r="32870" x14ac:dyDescent="0.2"/>
    <row r="32871" x14ac:dyDescent="0.2"/>
    <row r="32872" x14ac:dyDescent="0.2"/>
    <row r="32873" x14ac:dyDescent="0.2"/>
    <row r="32874" x14ac:dyDescent="0.2"/>
    <row r="32875" x14ac:dyDescent="0.2"/>
    <row r="32876" x14ac:dyDescent="0.2"/>
    <row r="32877" x14ac:dyDescent="0.2"/>
    <row r="32878" x14ac:dyDescent="0.2"/>
    <row r="32879" x14ac:dyDescent="0.2"/>
    <row r="32880" x14ac:dyDescent="0.2"/>
    <row r="32881" x14ac:dyDescent="0.2"/>
    <row r="32882" x14ac:dyDescent="0.2"/>
    <row r="32883" x14ac:dyDescent="0.2"/>
    <row r="32884" x14ac:dyDescent="0.2"/>
    <row r="32885" x14ac:dyDescent="0.2"/>
    <row r="32886" x14ac:dyDescent="0.2"/>
    <row r="32887" x14ac:dyDescent="0.2"/>
    <row r="32888" x14ac:dyDescent="0.2"/>
    <row r="32889" x14ac:dyDescent="0.2"/>
    <row r="32890" x14ac:dyDescent="0.2"/>
    <row r="32891" x14ac:dyDescent="0.2"/>
    <row r="32892" x14ac:dyDescent="0.2"/>
    <row r="32893" x14ac:dyDescent="0.2"/>
    <row r="32894" x14ac:dyDescent="0.2"/>
    <row r="32895" x14ac:dyDescent="0.2"/>
    <row r="32896" x14ac:dyDescent="0.2"/>
    <row r="32897" x14ac:dyDescent="0.2"/>
    <row r="32898" x14ac:dyDescent="0.2"/>
    <row r="32899" x14ac:dyDescent="0.2"/>
    <row r="32900" x14ac:dyDescent="0.2"/>
    <row r="32901" x14ac:dyDescent="0.2"/>
    <row r="32902" x14ac:dyDescent="0.2"/>
    <row r="32903" x14ac:dyDescent="0.2"/>
    <row r="32904" x14ac:dyDescent="0.2"/>
    <row r="32905" x14ac:dyDescent="0.2"/>
    <row r="32906" x14ac:dyDescent="0.2"/>
    <row r="32907" x14ac:dyDescent="0.2"/>
    <row r="32908" x14ac:dyDescent="0.2"/>
    <row r="32909" x14ac:dyDescent="0.2"/>
    <row r="32910" x14ac:dyDescent="0.2"/>
    <row r="32911" x14ac:dyDescent="0.2"/>
    <row r="32912" x14ac:dyDescent="0.2"/>
    <row r="32913" x14ac:dyDescent="0.2"/>
    <row r="32914" x14ac:dyDescent="0.2"/>
    <row r="32915" x14ac:dyDescent="0.2"/>
    <row r="32916" x14ac:dyDescent="0.2"/>
    <row r="32917" x14ac:dyDescent="0.2"/>
    <row r="32918" x14ac:dyDescent="0.2"/>
    <row r="32919" x14ac:dyDescent="0.2"/>
    <row r="32920" x14ac:dyDescent="0.2"/>
    <row r="32921" x14ac:dyDescent="0.2"/>
    <row r="32922" x14ac:dyDescent="0.2"/>
    <row r="32923" x14ac:dyDescent="0.2"/>
    <row r="32924" x14ac:dyDescent="0.2"/>
    <row r="32925" x14ac:dyDescent="0.2"/>
    <row r="32926" x14ac:dyDescent="0.2"/>
    <row r="32927" x14ac:dyDescent="0.2"/>
    <row r="32928" x14ac:dyDescent="0.2"/>
    <row r="32929" x14ac:dyDescent="0.2"/>
    <row r="32930" x14ac:dyDescent="0.2"/>
    <row r="32931" x14ac:dyDescent="0.2"/>
    <row r="32932" x14ac:dyDescent="0.2"/>
    <row r="32933" x14ac:dyDescent="0.2"/>
    <row r="32934" x14ac:dyDescent="0.2"/>
    <row r="32935" x14ac:dyDescent="0.2"/>
    <row r="32936" x14ac:dyDescent="0.2"/>
    <row r="32937" x14ac:dyDescent="0.2"/>
    <row r="32938" x14ac:dyDescent="0.2"/>
    <row r="32939" x14ac:dyDescent="0.2"/>
    <row r="32940" x14ac:dyDescent="0.2"/>
    <row r="32941" x14ac:dyDescent="0.2"/>
    <row r="32942" x14ac:dyDescent="0.2"/>
    <row r="32943" x14ac:dyDescent="0.2"/>
    <row r="32944" x14ac:dyDescent="0.2"/>
    <row r="32945" x14ac:dyDescent="0.2"/>
    <row r="32946" x14ac:dyDescent="0.2"/>
    <row r="32947" x14ac:dyDescent="0.2"/>
    <row r="32948" x14ac:dyDescent="0.2"/>
    <row r="32949" x14ac:dyDescent="0.2"/>
    <row r="32950" x14ac:dyDescent="0.2"/>
    <row r="32951" x14ac:dyDescent="0.2"/>
    <row r="32952" x14ac:dyDescent="0.2"/>
    <row r="32953" x14ac:dyDescent="0.2"/>
    <row r="32954" x14ac:dyDescent="0.2"/>
    <row r="32955" x14ac:dyDescent="0.2"/>
    <row r="32956" x14ac:dyDescent="0.2"/>
    <row r="32957" x14ac:dyDescent="0.2"/>
    <row r="32958" x14ac:dyDescent="0.2"/>
    <row r="32959" x14ac:dyDescent="0.2"/>
    <row r="32960" x14ac:dyDescent="0.2"/>
    <row r="32961" x14ac:dyDescent="0.2"/>
    <row r="32962" x14ac:dyDescent="0.2"/>
    <row r="32963" x14ac:dyDescent="0.2"/>
    <row r="32964" x14ac:dyDescent="0.2"/>
    <row r="32965" x14ac:dyDescent="0.2"/>
    <row r="32966" x14ac:dyDescent="0.2"/>
    <row r="32967" x14ac:dyDescent="0.2"/>
    <row r="32968" x14ac:dyDescent="0.2"/>
    <row r="32969" x14ac:dyDescent="0.2"/>
    <row r="32970" x14ac:dyDescent="0.2"/>
    <row r="32971" x14ac:dyDescent="0.2"/>
    <row r="32972" x14ac:dyDescent="0.2"/>
    <row r="32973" x14ac:dyDescent="0.2"/>
    <row r="32974" x14ac:dyDescent="0.2"/>
    <row r="32975" x14ac:dyDescent="0.2"/>
    <row r="32976" x14ac:dyDescent="0.2"/>
    <row r="32977" x14ac:dyDescent="0.2"/>
    <row r="32978" x14ac:dyDescent="0.2"/>
    <row r="32979" x14ac:dyDescent="0.2"/>
    <row r="32980" x14ac:dyDescent="0.2"/>
    <row r="32981" x14ac:dyDescent="0.2"/>
    <row r="32982" x14ac:dyDescent="0.2"/>
    <row r="32983" x14ac:dyDescent="0.2"/>
    <row r="32984" x14ac:dyDescent="0.2"/>
    <row r="32985" x14ac:dyDescent="0.2"/>
    <row r="32986" x14ac:dyDescent="0.2"/>
    <row r="32987" x14ac:dyDescent="0.2"/>
    <row r="32988" x14ac:dyDescent="0.2"/>
    <row r="32989" x14ac:dyDescent="0.2"/>
    <row r="32990" x14ac:dyDescent="0.2"/>
    <row r="32991" x14ac:dyDescent="0.2"/>
    <row r="32992" x14ac:dyDescent="0.2"/>
    <row r="32993" x14ac:dyDescent="0.2"/>
    <row r="32994" x14ac:dyDescent="0.2"/>
    <row r="32995" x14ac:dyDescent="0.2"/>
    <row r="32996" x14ac:dyDescent="0.2"/>
    <row r="32997" x14ac:dyDescent="0.2"/>
    <row r="32998" x14ac:dyDescent="0.2"/>
    <row r="32999" x14ac:dyDescent="0.2"/>
    <row r="33000" x14ac:dyDescent="0.2"/>
    <row r="33001" x14ac:dyDescent="0.2"/>
    <row r="33002" x14ac:dyDescent="0.2"/>
    <row r="33003" x14ac:dyDescent="0.2"/>
    <row r="33004" x14ac:dyDescent="0.2"/>
    <row r="33005" x14ac:dyDescent="0.2"/>
    <row r="33006" x14ac:dyDescent="0.2"/>
    <row r="33007" x14ac:dyDescent="0.2"/>
    <row r="33008" x14ac:dyDescent="0.2"/>
    <row r="33009" x14ac:dyDescent="0.2"/>
    <row r="33010" x14ac:dyDescent="0.2"/>
    <row r="33011" x14ac:dyDescent="0.2"/>
    <row r="33012" x14ac:dyDescent="0.2"/>
    <row r="33013" x14ac:dyDescent="0.2"/>
    <row r="33014" x14ac:dyDescent="0.2"/>
    <row r="33015" x14ac:dyDescent="0.2"/>
    <row r="33016" x14ac:dyDescent="0.2"/>
    <row r="33017" x14ac:dyDescent="0.2"/>
    <row r="33018" x14ac:dyDescent="0.2"/>
    <row r="33019" x14ac:dyDescent="0.2"/>
    <row r="33020" x14ac:dyDescent="0.2"/>
    <row r="33021" x14ac:dyDescent="0.2"/>
    <row r="33022" x14ac:dyDescent="0.2"/>
    <row r="33023" x14ac:dyDescent="0.2"/>
    <row r="33024" x14ac:dyDescent="0.2"/>
    <row r="33025" x14ac:dyDescent="0.2"/>
    <row r="33026" x14ac:dyDescent="0.2"/>
    <row r="33027" x14ac:dyDescent="0.2"/>
    <row r="33028" x14ac:dyDescent="0.2"/>
    <row r="33029" x14ac:dyDescent="0.2"/>
    <row r="33030" x14ac:dyDescent="0.2"/>
    <row r="33031" x14ac:dyDescent="0.2"/>
    <row r="33032" x14ac:dyDescent="0.2"/>
    <row r="33033" x14ac:dyDescent="0.2"/>
    <row r="33034" x14ac:dyDescent="0.2"/>
    <row r="33035" x14ac:dyDescent="0.2"/>
    <row r="33036" x14ac:dyDescent="0.2"/>
    <row r="33037" x14ac:dyDescent="0.2"/>
    <row r="33038" x14ac:dyDescent="0.2"/>
    <row r="33039" x14ac:dyDescent="0.2"/>
    <row r="33040" x14ac:dyDescent="0.2"/>
    <row r="33041" x14ac:dyDescent="0.2"/>
    <row r="33042" x14ac:dyDescent="0.2"/>
    <row r="33043" x14ac:dyDescent="0.2"/>
    <row r="33044" x14ac:dyDescent="0.2"/>
    <row r="33045" x14ac:dyDescent="0.2"/>
    <row r="33046" x14ac:dyDescent="0.2"/>
    <row r="33047" x14ac:dyDescent="0.2"/>
    <row r="33048" x14ac:dyDescent="0.2"/>
    <row r="33049" x14ac:dyDescent="0.2"/>
    <row r="33050" x14ac:dyDescent="0.2"/>
    <row r="33051" x14ac:dyDescent="0.2"/>
    <row r="33052" x14ac:dyDescent="0.2"/>
    <row r="33053" x14ac:dyDescent="0.2"/>
    <row r="33054" x14ac:dyDescent="0.2"/>
    <row r="33055" x14ac:dyDescent="0.2"/>
    <row r="33056" x14ac:dyDescent="0.2"/>
    <row r="33057" x14ac:dyDescent="0.2"/>
    <row r="33058" x14ac:dyDescent="0.2"/>
    <row r="33059" x14ac:dyDescent="0.2"/>
    <row r="33060" x14ac:dyDescent="0.2"/>
    <row r="33061" x14ac:dyDescent="0.2"/>
    <row r="33062" x14ac:dyDescent="0.2"/>
    <row r="33063" x14ac:dyDescent="0.2"/>
    <row r="33064" x14ac:dyDescent="0.2"/>
    <row r="33065" x14ac:dyDescent="0.2"/>
    <row r="33066" x14ac:dyDescent="0.2"/>
    <row r="33067" x14ac:dyDescent="0.2"/>
    <row r="33068" x14ac:dyDescent="0.2"/>
    <row r="33069" x14ac:dyDescent="0.2"/>
    <row r="33070" x14ac:dyDescent="0.2"/>
    <row r="33071" x14ac:dyDescent="0.2"/>
    <row r="33072" x14ac:dyDescent="0.2"/>
    <row r="33073" x14ac:dyDescent="0.2"/>
    <row r="33074" x14ac:dyDescent="0.2"/>
    <row r="33075" x14ac:dyDescent="0.2"/>
    <row r="33076" x14ac:dyDescent="0.2"/>
    <row r="33077" x14ac:dyDescent="0.2"/>
    <row r="33078" x14ac:dyDescent="0.2"/>
    <row r="33079" x14ac:dyDescent="0.2"/>
    <row r="33080" x14ac:dyDescent="0.2"/>
    <row r="33081" x14ac:dyDescent="0.2"/>
    <row r="33082" x14ac:dyDescent="0.2"/>
    <row r="33083" x14ac:dyDescent="0.2"/>
    <row r="33084" x14ac:dyDescent="0.2"/>
    <row r="33085" x14ac:dyDescent="0.2"/>
    <row r="33086" x14ac:dyDescent="0.2"/>
    <row r="33087" x14ac:dyDescent="0.2"/>
    <row r="33088" x14ac:dyDescent="0.2"/>
    <row r="33089" x14ac:dyDescent="0.2"/>
    <row r="33090" x14ac:dyDescent="0.2"/>
    <row r="33091" x14ac:dyDescent="0.2"/>
    <row r="33092" x14ac:dyDescent="0.2"/>
    <row r="33093" x14ac:dyDescent="0.2"/>
    <row r="33094" x14ac:dyDescent="0.2"/>
    <row r="33095" x14ac:dyDescent="0.2"/>
    <row r="33096" x14ac:dyDescent="0.2"/>
    <row r="33097" x14ac:dyDescent="0.2"/>
    <row r="33098" x14ac:dyDescent="0.2"/>
    <row r="33099" x14ac:dyDescent="0.2"/>
    <row r="33100" x14ac:dyDescent="0.2"/>
    <row r="33101" x14ac:dyDescent="0.2"/>
    <row r="33102" x14ac:dyDescent="0.2"/>
    <row r="33103" x14ac:dyDescent="0.2"/>
    <row r="33104" x14ac:dyDescent="0.2"/>
    <row r="33105" x14ac:dyDescent="0.2"/>
    <row r="33106" x14ac:dyDescent="0.2"/>
    <row r="33107" x14ac:dyDescent="0.2"/>
    <row r="33108" x14ac:dyDescent="0.2"/>
    <row r="33109" x14ac:dyDescent="0.2"/>
    <row r="33110" x14ac:dyDescent="0.2"/>
    <row r="33111" x14ac:dyDescent="0.2"/>
    <row r="33112" x14ac:dyDescent="0.2"/>
    <row r="33113" x14ac:dyDescent="0.2"/>
    <row r="33114" x14ac:dyDescent="0.2"/>
    <row r="33115" x14ac:dyDescent="0.2"/>
    <row r="33116" x14ac:dyDescent="0.2"/>
    <row r="33117" x14ac:dyDescent="0.2"/>
    <row r="33118" x14ac:dyDescent="0.2"/>
    <row r="33119" x14ac:dyDescent="0.2"/>
    <row r="33120" x14ac:dyDescent="0.2"/>
    <row r="33121" x14ac:dyDescent="0.2"/>
    <row r="33122" x14ac:dyDescent="0.2"/>
    <row r="33123" x14ac:dyDescent="0.2"/>
    <row r="33124" x14ac:dyDescent="0.2"/>
    <row r="33125" x14ac:dyDescent="0.2"/>
    <row r="33126" x14ac:dyDescent="0.2"/>
    <row r="33127" x14ac:dyDescent="0.2"/>
    <row r="33128" x14ac:dyDescent="0.2"/>
    <row r="33129" x14ac:dyDescent="0.2"/>
    <row r="33130" x14ac:dyDescent="0.2"/>
    <row r="33131" x14ac:dyDescent="0.2"/>
    <row r="33132" x14ac:dyDescent="0.2"/>
    <row r="33133" x14ac:dyDescent="0.2"/>
    <row r="33134" x14ac:dyDescent="0.2"/>
    <row r="33135" x14ac:dyDescent="0.2"/>
    <row r="33136" x14ac:dyDescent="0.2"/>
    <row r="33137" x14ac:dyDescent="0.2"/>
    <row r="33138" x14ac:dyDescent="0.2"/>
    <row r="33139" x14ac:dyDescent="0.2"/>
    <row r="33140" x14ac:dyDescent="0.2"/>
    <row r="33141" x14ac:dyDescent="0.2"/>
    <row r="33142" x14ac:dyDescent="0.2"/>
    <row r="33143" x14ac:dyDescent="0.2"/>
    <row r="33144" x14ac:dyDescent="0.2"/>
    <row r="33145" x14ac:dyDescent="0.2"/>
    <row r="33146" x14ac:dyDescent="0.2"/>
    <row r="33147" x14ac:dyDescent="0.2"/>
    <row r="33148" x14ac:dyDescent="0.2"/>
    <row r="33149" x14ac:dyDescent="0.2"/>
    <row r="33150" x14ac:dyDescent="0.2"/>
    <row r="33151" x14ac:dyDescent="0.2"/>
    <row r="33152" x14ac:dyDescent="0.2"/>
    <row r="33153" x14ac:dyDescent="0.2"/>
    <row r="33154" x14ac:dyDescent="0.2"/>
    <row r="33155" x14ac:dyDescent="0.2"/>
    <row r="33156" x14ac:dyDescent="0.2"/>
    <row r="33157" x14ac:dyDescent="0.2"/>
    <row r="33158" x14ac:dyDescent="0.2"/>
    <row r="33159" x14ac:dyDescent="0.2"/>
    <row r="33160" x14ac:dyDescent="0.2"/>
    <row r="33161" x14ac:dyDescent="0.2"/>
    <row r="33162" x14ac:dyDescent="0.2"/>
    <row r="33163" x14ac:dyDescent="0.2"/>
    <row r="33164" x14ac:dyDescent="0.2"/>
    <row r="33165" x14ac:dyDescent="0.2"/>
    <row r="33166" x14ac:dyDescent="0.2"/>
    <row r="33167" x14ac:dyDescent="0.2"/>
    <row r="33168" x14ac:dyDescent="0.2"/>
    <row r="33169" x14ac:dyDescent="0.2"/>
    <row r="33170" x14ac:dyDescent="0.2"/>
    <row r="33171" x14ac:dyDescent="0.2"/>
    <row r="33172" x14ac:dyDescent="0.2"/>
    <row r="33173" x14ac:dyDescent="0.2"/>
    <row r="33174" x14ac:dyDescent="0.2"/>
    <row r="33175" x14ac:dyDescent="0.2"/>
    <row r="33176" x14ac:dyDescent="0.2"/>
    <row r="33177" x14ac:dyDescent="0.2"/>
    <row r="33178" x14ac:dyDescent="0.2"/>
    <row r="33179" x14ac:dyDescent="0.2"/>
    <row r="33180" x14ac:dyDescent="0.2"/>
    <row r="33181" x14ac:dyDescent="0.2"/>
    <row r="33182" x14ac:dyDescent="0.2"/>
    <row r="33183" x14ac:dyDescent="0.2"/>
    <row r="33184" x14ac:dyDescent="0.2"/>
    <row r="33185" x14ac:dyDescent="0.2"/>
    <row r="33186" x14ac:dyDescent="0.2"/>
    <row r="33187" x14ac:dyDescent="0.2"/>
    <row r="33188" x14ac:dyDescent="0.2"/>
    <row r="33189" x14ac:dyDescent="0.2"/>
    <row r="33190" x14ac:dyDescent="0.2"/>
    <row r="33191" x14ac:dyDescent="0.2"/>
    <row r="33192" x14ac:dyDescent="0.2"/>
    <row r="33193" x14ac:dyDescent="0.2"/>
    <row r="33194" x14ac:dyDescent="0.2"/>
    <row r="33195" x14ac:dyDescent="0.2"/>
    <row r="33196" x14ac:dyDescent="0.2"/>
    <row r="33197" x14ac:dyDescent="0.2"/>
    <row r="33198" x14ac:dyDescent="0.2"/>
    <row r="33199" x14ac:dyDescent="0.2"/>
    <row r="33200" x14ac:dyDescent="0.2"/>
    <row r="33201" x14ac:dyDescent="0.2"/>
    <row r="33202" x14ac:dyDescent="0.2"/>
    <row r="33203" x14ac:dyDescent="0.2"/>
    <row r="33204" x14ac:dyDescent="0.2"/>
    <row r="33205" x14ac:dyDescent="0.2"/>
    <row r="33206" x14ac:dyDescent="0.2"/>
    <row r="33207" x14ac:dyDescent="0.2"/>
    <row r="33208" x14ac:dyDescent="0.2"/>
    <row r="33209" x14ac:dyDescent="0.2"/>
    <row r="33210" x14ac:dyDescent="0.2"/>
    <row r="33211" x14ac:dyDescent="0.2"/>
    <row r="33212" x14ac:dyDescent="0.2"/>
    <row r="33213" x14ac:dyDescent="0.2"/>
    <row r="33214" x14ac:dyDescent="0.2"/>
    <row r="33215" x14ac:dyDescent="0.2"/>
    <row r="33216" x14ac:dyDescent="0.2"/>
    <row r="33217" x14ac:dyDescent="0.2"/>
    <row r="33218" x14ac:dyDescent="0.2"/>
    <row r="33219" x14ac:dyDescent="0.2"/>
    <row r="33220" x14ac:dyDescent="0.2"/>
    <row r="33221" x14ac:dyDescent="0.2"/>
    <row r="33222" x14ac:dyDescent="0.2"/>
    <row r="33223" x14ac:dyDescent="0.2"/>
    <row r="33224" x14ac:dyDescent="0.2"/>
    <row r="33225" x14ac:dyDescent="0.2"/>
    <row r="33226" x14ac:dyDescent="0.2"/>
    <row r="33227" x14ac:dyDescent="0.2"/>
    <row r="33228" x14ac:dyDescent="0.2"/>
    <row r="33229" x14ac:dyDescent="0.2"/>
    <row r="33230" x14ac:dyDescent="0.2"/>
    <row r="33231" x14ac:dyDescent="0.2"/>
    <row r="33232" x14ac:dyDescent="0.2"/>
    <row r="33233" x14ac:dyDescent="0.2"/>
    <row r="33234" x14ac:dyDescent="0.2"/>
    <row r="33235" x14ac:dyDescent="0.2"/>
    <row r="33236" x14ac:dyDescent="0.2"/>
    <row r="33237" x14ac:dyDescent="0.2"/>
    <row r="33238" x14ac:dyDescent="0.2"/>
    <row r="33239" x14ac:dyDescent="0.2"/>
    <row r="33240" x14ac:dyDescent="0.2"/>
    <row r="33241" x14ac:dyDescent="0.2"/>
    <row r="33242" x14ac:dyDescent="0.2"/>
    <row r="33243" x14ac:dyDescent="0.2"/>
    <row r="33244" x14ac:dyDescent="0.2"/>
    <row r="33245" x14ac:dyDescent="0.2"/>
    <row r="33246" x14ac:dyDescent="0.2"/>
    <row r="33247" x14ac:dyDescent="0.2"/>
    <row r="33248" x14ac:dyDescent="0.2"/>
    <row r="33249" x14ac:dyDescent="0.2"/>
    <row r="33250" x14ac:dyDescent="0.2"/>
    <row r="33251" x14ac:dyDescent="0.2"/>
    <row r="33252" x14ac:dyDescent="0.2"/>
    <row r="33253" x14ac:dyDescent="0.2"/>
    <row r="33254" x14ac:dyDescent="0.2"/>
    <row r="33255" x14ac:dyDescent="0.2"/>
    <row r="33256" x14ac:dyDescent="0.2"/>
    <row r="33257" x14ac:dyDescent="0.2"/>
    <row r="33258" x14ac:dyDescent="0.2"/>
    <row r="33259" x14ac:dyDescent="0.2"/>
    <row r="33260" x14ac:dyDescent="0.2"/>
    <row r="33261" x14ac:dyDescent="0.2"/>
    <row r="33262" x14ac:dyDescent="0.2"/>
    <row r="33263" x14ac:dyDescent="0.2"/>
    <row r="33264" x14ac:dyDescent="0.2"/>
    <row r="33265" x14ac:dyDescent="0.2"/>
    <row r="33266" x14ac:dyDescent="0.2"/>
    <row r="33267" x14ac:dyDescent="0.2"/>
    <row r="33268" x14ac:dyDescent="0.2"/>
    <row r="33269" x14ac:dyDescent="0.2"/>
    <row r="33270" x14ac:dyDescent="0.2"/>
    <row r="33271" x14ac:dyDescent="0.2"/>
    <row r="33272" x14ac:dyDescent="0.2"/>
    <row r="33273" x14ac:dyDescent="0.2"/>
    <row r="33274" x14ac:dyDescent="0.2"/>
    <row r="33275" x14ac:dyDescent="0.2"/>
    <row r="33276" x14ac:dyDescent="0.2"/>
    <row r="33277" x14ac:dyDescent="0.2"/>
    <row r="33278" x14ac:dyDescent="0.2"/>
    <row r="33279" x14ac:dyDescent="0.2"/>
    <row r="33280" x14ac:dyDescent="0.2"/>
    <row r="33281" x14ac:dyDescent="0.2"/>
    <row r="33282" x14ac:dyDescent="0.2"/>
    <row r="33283" x14ac:dyDescent="0.2"/>
    <row r="33284" x14ac:dyDescent="0.2"/>
    <row r="33285" x14ac:dyDescent="0.2"/>
    <row r="33286" x14ac:dyDescent="0.2"/>
    <row r="33287" x14ac:dyDescent="0.2"/>
    <row r="33288" x14ac:dyDescent="0.2"/>
    <row r="33289" x14ac:dyDescent="0.2"/>
    <row r="33290" x14ac:dyDescent="0.2"/>
    <row r="33291" x14ac:dyDescent="0.2"/>
    <row r="33292" x14ac:dyDescent="0.2"/>
    <row r="33293" x14ac:dyDescent="0.2"/>
    <row r="33294" x14ac:dyDescent="0.2"/>
    <row r="33295" x14ac:dyDescent="0.2"/>
    <row r="33296" x14ac:dyDescent="0.2"/>
    <row r="33297" x14ac:dyDescent="0.2"/>
    <row r="33298" x14ac:dyDescent="0.2"/>
    <row r="33299" x14ac:dyDescent="0.2"/>
    <row r="33300" x14ac:dyDescent="0.2"/>
    <row r="33301" x14ac:dyDescent="0.2"/>
    <row r="33302" x14ac:dyDescent="0.2"/>
    <row r="33303" x14ac:dyDescent="0.2"/>
    <row r="33304" x14ac:dyDescent="0.2"/>
    <row r="33305" x14ac:dyDescent="0.2"/>
    <row r="33306" x14ac:dyDescent="0.2"/>
    <row r="33307" x14ac:dyDescent="0.2"/>
    <row r="33308" x14ac:dyDescent="0.2"/>
    <row r="33309" x14ac:dyDescent="0.2"/>
    <row r="33310" x14ac:dyDescent="0.2"/>
    <row r="33311" x14ac:dyDescent="0.2"/>
    <row r="33312" x14ac:dyDescent="0.2"/>
    <row r="33313" x14ac:dyDescent="0.2"/>
    <row r="33314" x14ac:dyDescent="0.2"/>
    <row r="33315" x14ac:dyDescent="0.2"/>
    <row r="33316" x14ac:dyDescent="0.2"/>
    <row r="33317" x14ac:dyDescent="0.2"/>
    <row r="33318" x14ac:dyDescent="0.2"/>
    <row r="33319" x14ac:dyDescent="0.2"/>
    <row r="33320" x14ac:dyDescent="0.2"/>
    <row r="33321" x14ac:dyDescent="0.2"/>
    <row r="33322" x14ac:dyDescent="0.2"/>
    <row r="33323" x14ac:dyDescent="0.2"/>
    <row r="33324" x14ac:dyDescent="0.2"/>
    <row r="33325" x14ac:dyDescent="0.2"/>
    <row r="33326" x14ac:dyDescent="0.2"/>
    <row r="33327" x14ac:dyDescent="0.2"/>
    <row r="33328" x14ac:dyDescent="0.2"/>
    <row r="33329" x14ac:dyDescent="0.2"/>
    <row r="33330" x14ac:dyDescent="0.2"/>
    <row r="33331" x14ac:dyDescent="0.2"/>
    <row r="33332" x14ac:dyDescent="0.2"/>
    <row r="33333" x14ac:dyDescent="0.2"/>
    <row r="33334" x14ac:dyDescent="0.2"/>
    <row r="33335" x14ac:dyDescent="0.2"/>
    <row r="33336" x14ac:dyDescent="0.2"/>
    <row r="33337" x14ac:dyDescent="0.2"/>
    <row r="33338" x14ac:dyDescent="0.2"/>
    <row r="33339" x14ac:dyDescent="0.2"/>
    <row r="33340" x14ac:dyDescent="0.2"/>
    <row r="33341" x14ac:dyDescent="0.2"/>
    <row r="33342" x14ac:dyDescent="0.2"/>
    <row r="33343" x14ac:dyDescent="0.2"/>
    <row r="33344" x14ac:dyDescent="0.2"/>
    <row r="33345" x14ac:dyDescent="0.2"/>
    <row r="33346" x14ac:dyDescent="0.2"/>
    <row r="33347" x14ac:dyDescent="0.2"/>
    <row r="33348" x14ac:dyDescent="0.2"/>
    <row r="33349" x14ac:dyDescent="0.2"/>
    <row r="33350" x14ac:dyDescent="0.2"/>
    <row r="33351" x14ac:dyDescent="0.2"/>
    <row r="33352" x14ac:dyDescent="0.2"/>
    <row r="33353" x14ac:dyDescent="0.2"/>
    <row r="33354" x14ac:dyDescent="0.2"/>
    <row r="33355" x14ac:dyDescent="0.2"/>
    <row r="33356" x14ac:dyDescent="0.2"/>
    <row r="33357" x14ac:dyDescent="0.2"/>
    <row r="33358" x14ac:dyDescent="0.2"/>
    <row r="33359" x14ac:dyDescent="0.2"/>
    <row r="33360" x14ac:dyDescent="0.2"/>
    <row r="33361" x14ac:dyDescent="0.2"/>
    <row r="33362" x14ac:dyDescent="0.2"/>
    <row r="33363" x14ac:dyDescent="0.2"/>
    <row r="33364" x14ac:dyDescent="0.2"/>
    <row r="33365" x14ac:dyDescent="0.2"/>
    <row r="33366" x14ac:dyDescent="0.2"/>
    <row r="33367" x14ac:dyDescent="0.2"/>
    <row r="33368" x14ac:dyDescent="0.2"/>
    <row r="33369" x14ac:dyDescent="0.2"/>
    <row r="33370" x14ac:dyDescent="0.2"/>
    <row r="33371" x14ac:dyDescent="0.2"/>
    <row r="33372" x14ac:dyDescent="0.2"/>
    <row r="33373" x14ac:dyDescent="0.2"/>
    <row r="33374" x14ac:dyDescent="0.2"/>
    <row r="33375" x14ac:dyDescent="0.2"/>
    <row r="33376" x14ac:dyDescent="0.2"/>
    <row r="33377" x14ac:dyDescent="0.2"/>
    <row r="33378" x14ac:dyDescent="0.2"/>
    <row r="33379" x14ac:dyDescent="0.2"/>
    <row r="33380" x14ac:dyDescent="0.2"/>
    <row r="33381" x14ac:dyDescent="0.2"/>
    <row r="33382" x14ac:dyDescent="0.2"/>
    <row r="33383" x14ac:dyDescent="0.2"/>
    <row r="33384" x14ac:dyDescent="0.2"/>
    <row r="33385" x14ac:dyDescent="0.2"/>
    <row r="33386" x14ac:dyDescent="0.2"/>
    <row r="33387" x14ac:dyDescent="0.2"/>
    <row r="33388" x14ac:dyDescent="0.2"/>
    <row r="33389" x14ac:dyDescent="0.2"/>
    <row r="33390" x14ac:dyDescent="0.2"/>
    <row r="33391" x14ac:dyDescent="0.2"/>
    <row r="33392" x14ac:dyDescent="0.2"/>
    <row r="33393" x14ac:dyDescent="0.2"/>
    <row r="33394" x14ac:dyDescent="0.2"/>
    <row r="33395" x14ac:dyDescent="0.2"/>
    <row r="33396" x14ac:dyDescent="0.2"/>
    <row r="33397" x14ac:dyDescent="0.2"/>
    <row r="33398" x14ac:dyDescent="0.2"/>
    <row r="33399" x14ac:dyDescent="0.2"/>
    <row r="33400" x14ac:dyDescent="0.2"/>
    <row r="33401" x14ac:dyDescent="0.2"/>
    <row r="33402" x14ac:dyDescent="0.2"/>
    <row r="33403" x14ac:dyDescent="0.2"/>
    <row r="33404" x14ac:dyDescent="0.2"/>
    <row r="33405" x14ac:dyDescent="0.2"/>
    <row r="33406" x14ac:dyDescent="0.2"/>
    <row r="33407" x14ac:dyDescent="0.2"/>
    <row r="33408" x14ac:dyDescent="0.2"/>
    <row r="33409" x14ac:dyDescent="0.2"/>
    <row r="33410" x14ac:dyDescent="0.2"/>
    <row r="33411" x14ac:dyDescent="0.2"/>
    <row r="33412" x14ac:dyDescent="0.2"/>
    <row r="33413" x14ac:dyDescent="0.2"/>
    <row r="33414" x14ac:dyDescent="0.2"/>
    <row r="33415" x14ac:dyDescent="0.2"/>
    <row r="33416" x14ac:dyDescent="0.2"/>
    <row r="33417" x14ac:dyDescent="0.2"/>
    <row r="33418" x14ac:dyDescent="0.2"/>
    <row r="33419" x14ac:dyDescent="0.2"/>
    <row r="33420" x14ac:dyDescent="0.2"/>
    <row r="33421" x14ac:dyDescent="0.2"/>
    <row r="33422" x14ac:dyDescent="0.2"/>
    <row r="33423" x14ac:dyDescent="0.2"/>
    <row r="33424" x14ac:dyDescent="0.2"/>
    <row r="33425" x14ac:dyDescent="0.2"/>
    <row r="33426" x14ac:dyDescent="0.2"/>
    <row r="33427" x14ac:dyDescent="0.2"/>
    <row r="33428" x14ac:dyDescent="0.2"/>
    <row r="33429" x14ac:dyDescent="0.2"/>
    <row r="33430" x14ac:dyDescent="0.2"/>
    <row r="33431" x14ac:dyDescent="0.2"/>
    <row r="33432" x14ac:dyDescent="0.2"/>
    <row r="33433" x14ac:dyDescent="0.2"/>
    <row r="33434" x14ac:dyDescent="0.2"/>
    <row r="33435" x14ac:dyDescent="0.2"/>
    <row r="33436" x14ac:dyDescent="0.2"/>
    <row r="33437" x14ac:dyDescent="0.2"/>
    <row r="33438" x14ac:dyDescent="0.2"/>
    <row r="33439" x14ac:dyDescent="0.2"/>
    <row r="33440" x14ac:dyDescent="0.2"/>
    <row r="33441" x14ac:dyDescent="0.2"/>
    <row r="33442" x14ac:dyDescent="0.2"/>
    <row r="33443" x14ac:dyDescent="0.2"/>
    <row r="33444" x14ac:dyDescent="0.2"/>
    <row r="33445" x14ac:dyDescent="0.2"/>
    <row r="33446" x14ac:dyDescent="0.2"/>
    <row r="33447" x14ac:dyDescent="0.2"/>
    <row r="33448" x14ac:dyDescent="0.2"/>
    <row r="33449" x14ac:dyDescent="0.2"/>
    <row r="33450" x14ac:dyDescent="0.2"/>
    <row r="33451" x14ac:dyDescent="0.2"/>
    <row r="33452" x14ac:dyDescent="0.2"/>
    <row r="33453" x14ac:dyDescent="0.2"/>
    <row r="33454" x14ac:dyDescent="0.2"/>
    <row r="33455" x14ac:dyDescent="0.2"/>
    <row r="33456" x14ac:dyDescent="0.2"/>
    <row r="33457" x14ac:dyDescent="0.2"/>
    <row r="33458" x14ac:dyDescent="0.2"/>
    <row r="33459" x14ac:dyDescent="0.2"/>
    <row r="33460" x14ac:dyDescent="0.2"/>
    <row r="33461" x14ac:dyDescent="0.2"/>
    <row r="33462" x14ac:dyDescent="0.2"/>
    <row r="33463" x14ac:dyDescent="0.2"/>
    <row r="33464" x14ac:dyDescent="0.2"/>
    <row r="33465" x14ac:dyDescent="0.2"/>
    <row r="33466" x14ac:dyDescent="0.2"/>
    <row r="33467" x14ac:dyDescent="0.2"/>
    <row r="33468" x14ac:dyDescent="0.2"/>
    <row r="33469" x14ac:dyDescent="0.2"/>
    <row r="33470" x14ac:dyDescent="0.2"/>
    <row r="33471" x14ac:dyDescent="0.2"/>
    <row r="33472" x14ac:dyDescent="0.2"/>
    <row r="33473" x14ac:dyDescent="0.2"/>
    <row r="33474" x14ac:dyDescent="0.2"/>
    <row r="33475" x14ac:dyDescent="0.2"/>
    <row r="33476" x14ac:dyDescent="0.2"/>
    <row r="33477" x14ac:dyDescent="0.2"/>
    <row r="33478" x14ac:dyDescent="0.2"/>
    <row r="33479" x14ac:dyDescent="0.2"/>
    <row r="33480" x14ac:dyDescent="0.2"/>
    <row r="33481" x14ac:dyDescent="0.2"/>
    <row r="33482" x14ac:dyDescent="0.2"/>
    <row r="33483" x14ac:dyDescent="0.2"/>
    <row r="33484" x14ac:dyDescent="0.2"/>
    <row r="33485" x14ac:dyDescent="0.2"/>
    <row r="33486" x14ac:dyDescent="0.2"/>
    <row r="33487" x14ac:dyDescent="0.2"/>
    <row r="33488" x14ac:dyDescent="0.2"/>
    <row r="33489" x14ac:dyDescent="0.2"/>
    <row r="33490" x14ac:dyDescent="0.2"/>
    <row r="33491" x14ac:dyDescent="0.2"/>
    <row r="33492" x14ac:dyDescent="0.2"/>
    <row r="33493" x14ac:dyDescent="0.2"/>
    <row r="33494" x14ac:dyDescent="0.2"/>
    <row r="33495" x14ac:dyDescent="0.2"/>
    <row r="33496" x14ac:dyDescent="0.2"/>
    <row r="33497" x14ac:dyDescent="0.2"/>
    <row r="33498" x14ac:dyDescent="0.2"/>
    <row r="33499" x14ac:dyDescent="0.2"/>
    <row r="33500" x14ac:dyDescent="0.2"/>
    <row r="33501" x14ac:dyDescent="0.2"/>
    <row r="33502" x14ac:dyDescent="0.2"/>
    <row r="33503" x14ac:dyDescent="0.2"/>
    <row r="33504" x14ac:dyDescent="0.2"/>
    <row r="33505" x14ac:dyDescent="0.2"/>
    <row r="33506" x14ac:dyDescent="0.2"/>
    <row r="33507" x14ac:dyDescent="0.2"/>
    <row r="33508" x14ac:dyDescent="0.2"/>
    <row r="33509" x14ac:dyDescent="0.2"/>
    <row r="33510" x14ac:dyDescent="0.2"/>
    <row r="33511" x14ac:dyDescent="0.2"/>
    <row r="33512" x14ac:dyDescent="0.2"/>
    <row r="33513" x14ac:dyDescent="0.2"/>
    <row r="33514" x14ac:dyDescent="0.2"/>
    <row r="33515" x14ac:dyDescent="0.2"/>
    <row r="33516" x14ac:dyDescent="0.2"/>
    <row r="33517" x14ac:dyDescent="0.2"/>
    <row r="33518" x14ac:dyDescent="0.2"/>
    <row r="33519" x14ac:dyDescent="0.2"/>
    <row r="33520" x14ac:dyDescent="0.2"/>
    <row r="33521" x14ac:dyDescent="0.2"/>
    <row r="33522" x14ac:dyDescent="0.2"/>
    <row r="33523" x14ac:dyDescent="0.2"/>
    <row r="33524" x14ac:dyDescent="0.2"/>
    <row r="33525" x14ac:dyDescent="0.2"/>
    <row r="33526" x14ac:dyDescent="0.2"/>
    <row r="33527" x14ac:dyDescent="0.2"/>
    <row r="33528" x14ac:dyDescent="0.2"/>
    <row r="33529" x14ac:dyDescent="0.2"/>
    <row r="33530" x14ac:dyDescent="0.2"/>
    <row r="33531" x14ac:dyDescent="0.2"/>
    <row r="33532" x14ac:dyDescent="0.2"/>
    <row r="33533" x14ac:dyDescent="0.2"/>
    <row r="33534" x14ac:dyDescent="0.2"/>
    <row r="33535" x14ac:dyDescent="0.2"/>
    <row r="33536" x14ac:dyDescent="0.2"/>
    <row r="33537" x14ac:dyDescent="0.2"/>
    <row r="33538" x14ac:dyDescent="0.2"/>
    <row r="33539" x14ac:dyDescent="0.2"/>
    <row r="33540" x14ac:dyDescent="0.2"/>
    <row r="33541" x14ac:dyDescent="0.2"/>
    <row r="33542" x14ac:dyDescent="0.2"/>
    <row r="33543" x14ac:dyDescent="0.2"/>
    <row r="33544" x14ac:dyDescent="0.2"/>
    <row r="33545" x14ac:dyDescent="0.2"/>
    <row r="33546" x14ac:dyDescent="0.2"/>
    <row r="33547" x14ac:dyDescent="0.2"/>
    <row r="33548" x14ac:dyDescent="0.2"/>
    <row r="33549" x14ac:dyDescent="0.2"/>
    <row r="33550" x14ac:dyDescent="0.2"/>
    <row r="33551" x14ac:dyDescent="0.2"/>
    <row r="33552" x14ac:dyDescent="0.2"/>
    <row r="33553" x14ac:dyDescent="0.2"/>
    <row r="33554" x14ac:dyDescent="0.2"/>
    <row r="33555" x14ac:dyDescent="0.2"/>
    <row r="33556" x14ac:dyDescent="0.2"/>
    <row r="33557" x14ac:dyDescent="0.2"/>
    <row r="33558" x14ac:dyDescent="0.2"/>
    <row r="33559" x14ac:dyDescent="0.2"/>
    <row r="33560" x14ac:dyDescent="0.2"/>
    <row r="33561" x14ac:dyDescent="0.2"/>
    <row r="33562" x14ac:dyDescent="0.2"/>
    <row r="33563" x14ac:dyDescent="0.2"/>
    <row r="33564" x14ac:dyDescent="0.2"/>
    <row r="33565" x14ac:dyDescent="0.2"/>
    <row r="33566" x14ac:dyDescent="0.2"/>
    <row r="33567" x14ac:dyDescent="0.2"/>
    <row r="33568" x14ac:dyDescent="0.2"/>
    <row r="33569" x14ac:dyDescent="0.2"/>
    <row r="33570" x14ac:dyDescent="0.2"/>
    <row r="33571" x14ac:dyDescent="0.2"/>
    <row r="33572" x14ac:dyDescent="0.2"/>
    <row r="33573" x14ac:dyDescent="0.2"/>
    <row r="33574" x14ac:dyDescent="0.2"/>
    <row r="33575" x14ac:dyDescent="0.2"/>
    <row r="33576" x14ac:dyDescent="0.2"/>
    <row r="33577" x14ac:dyDescent="0.2"/>
    <row r="33578" x14ac:dyDescent="0.2"/>
    <row r="33579" x14ac:dyDescent="0.2"/>
    <row r="33580" x14ac:dyDescent="0.2"/>
    <row r="33581" x14ac:dyDescent="0.2"/>
    <row r="33582" x14ac:dyDescent="0.2"/>
    <row r="33583" x14ac:dyDescent="0.2"/>
    <row r="33584" x14ac:dyDescent="0.2"/>
    <row r="33585" x14ac:dyDescent="0.2"/>
    <row r="33586" x14ac:dyDescent="0.2"/>
    <row r="33587" x14ac:dyDescent="0.2"/>
    <row r="33588" x14ac:dyDescent="0.2"/>
    <row r="33589" x14ac:dyDescent="0.2"/>
    <row r="33590" x14ac:dyDescent="0.2"/>
    <row r="33591" x14ac:dyDescent="0.2"/>
    <row r="33592" x14ac:dyDescent="0.2"/>
    <row r="33593" x14ac:dyDescent="0.2"/>
    <row r="33594" x14ac:dyDescent="0.2"/>
    <row r="33595" x14ac:dyDescent="0.2"/>
    <row r="33596" x14ac:dyDescent="0.2"/>
    <row r="33597" x14ac:dyDescent="0.2"/>
    <row r="33598" x14ac:dyDescent="0.2"/>
    <row r="33599" x14ac:dyDescent="0.2"/>
    <row r="33600" x14ac:dyDescent="0.2"/>
    <row r="33601" x14ac:dyDescent="0.2"/>
    <row r="33602" x14ac:dyDescent="0.2"/>
    <row r="33603" x14ac:dyDescent="0.2"/>
    <row r="33604" x14ac:dyDescent="0.2"/>
    <row r="33605" x14ac:dyDescent="0.2"/>
    <row r="33606" x14ac:dyDescent="0.2"/>
    <row r="33607" x14ac:dyDescent="0.2"/>
    <row r="33608" x14ac:dyDescent="0.2"/>
    <row r="33609" x14ac:dyDescent="0.2"/>
    <row r="33610" x14ac:dyDescent="0.2"/>
    <row r="33611" x14ac:dyDescent="0.2"/>
    <row r="33612" x14ac:dyDescent="0.2"/>
    <row r="33613" x14ac:dyDescent="0.2"/>
    <row r="33614" x14ac:dyDescent="0.2"/>
    <row r="33615" x14ac:dyDescent="0.2"/>
    <row r="33616" x14ac:dyDescent="0.2"/>
    <row r="33617" x14ac:dyDescent="0.2"/>
    <row r="33618" x14ac:dyDescent="0.2"/>
    <row r="33619" x14ac:dyDescent="0.2"/>
    <row r="33620" x14ac:dyDescent="0.2"/>
    <row r="33621" x14ac:dyDescent="0.2"/>
    <row r="33622" x14ac:dyDescent="0.2"/>
    <row r="33623" x14ac:dyDescent="0.2"/>
    <row r="33624" x14ac:dyDescent="0.2"/>
    <row r="33625" x14ac:dyDescent="0.2"/>
    <row r="33626" x14ac:dyDescent="0.2"/>
    <row r="33627" x14ac:dyDescent="0.2"/>
    <row r="33628" x14ac:dyDescent="0.2"/>
    <row r="33629" x14ac:dyDescent="0.2"/>
    <row r="33630" x14ac:dyDescent="0.2"/>
    <row r="33631" x14ac:dyDescent="0.2"/>
    <row r="33632" x14ac:dyDescent="0.2"/>
    <row r="33633" x14ac:dyDescent="0.2"/>
    <row r="33634" x14ac:dyDescent="0.2"/>
    <row r="33635" x14ac:dyDescent="0.2"/>
    <row r="33636" x14ac:dyDescent="0.2"/>
    <row r="33637" x14ac:dyDescent="0.2"/>
    <row r="33638" x14ac:dyDescent="0.2"/>
    <row r="33639" x14ac:dyDescent="0.2"/>
    <row r="33640" x14ac:dyDescent="0.2"/>
    <row r="33641" x14ac:dyDescent="0.2"/>
    <row r="33642" x14ac:dyDescent="0.2"/>
    <row r="33643" x14ac:dyDescent="0.2"/>
    <row r="33644" x14ac:dyDescent="0.2"/>
    <row r="33645" x14ac:dyDescent="0.2"/>
    <row r="33646" x14ac:dyDescent="0.2"/>
    <row r="33647" x14ac:dyDescent="0.2"/>
    <row r="33648" x14ac:dyDescent="0.2"/>
    <row r="33649" x14ac:dyDescent="0.2"/>
    <row r="33650" x14ac:dyDescent="0.2"/>
    <row r="33651" x14ac:dyDescent="0.2"/>
    <row r="33652" x14ac:dyDescent="0.2"/>
    <row r="33653" x14ac:dyDescent="0.2"/>
    <row r="33654" x14ac:dyDescent="0.2"/>
    <row r="33655" x14ac:dyDescent="0.2"/>
    <row r="33656" x14ac:dyDescent="0.2"/>
    <row r="33657" x14ac:dyDescent="0.2"/>
    <row r="33658" x14ac:dyDescent="0.2"/>
    <row r="33659" x14ac:dyDescent="0.2"/>
    <row r="33660" x14ac:dyDescent="0.2"/>
    <row r="33661" x14ac:dyDescent="0.2"/>
    <row r="33662" x14ac:dyDescent="0.2"/>
    <row r="33663" x14ac:dyDescent="0.2"/>
    <row r="33664" x14ac:dyDescent="0.2"/>
    <row r="33665" x14ac:dyDescent="0.2"/>
    <row r="33666" x14ac:dyDescent="0.2"/>
    <row r="33667" x14ac:dyDescent="0.2"/>
    <row r="33668" x14ac:dyDescent="0.2"/>
    <row r="33669" x14ac:dyDescent="0.2"/>
    <row r="33670" x14ac:dyDescent="0.2"/>
    <row r="33671" x14ac:dyDescent="0.2"/>
    <row r="33672" x14ac:dyDescent="0.2"/>
    <row r="33673" x14ac:dyDescent="0.2"/>
    <row r="33674" x14ac:dyDescent="0.2"/>
    <row r="33675" x14ac:dyDescent="0.2"/>
    <row r="33676" x14ac:dyDescent="0.2"/>
    <row r="33677" x14ac:dyDescent="0.2"/>
    <row r="33678" x14ac:dyDescent="0.2"/>
    <row r="33679" x14ac:dyDescent="0.2"/>
    <row r="33680" x14ac:dyDescent="0.2"/>
    <row r="33681" x14ac:dyDescent="0.2"/>
    <row r="33682" x14ac:dyDescent="0.2"/>
    <row r="33683" x14ac:dyDescent="0.2"/>
    <row r="33684" x14ac:dyDescent="0.2"/>
    <row r="33685" x14ac:dyDescent="0.2"/>
    <row r="33686" x14ac:dyDescent="0.2"/>
    <row r="33687" x14ac:dyDescent="0.2"/>
    <row r="33688" x14ac:dyDescent="0.2"/>
    <row r="33689" x14ac:dyDescent="0.2"/>
    <row r="33690" x14ac:dyDescent="0.2"/>
    <row r="33691" x14ac:dyDescent="0.2"/>
    <row r="33692" x14ac:dyDescent="0.2"/>
    <row r="33693" x14ac:dyDescent="0.2"/>
    <row r="33694" x14ac:dyDescent="0.2"/>
    <row r="33695" x14ac:dyDescent="0.2"/>
    <row r="33696" x14ac:dyDescent="0.2"/>
    <row r="33697" x14ac:dyDescent="0.2"/>
    <row r="33698" x14ac:dyDescent="0.2"/>
    <row r="33699" x14ac:dyDescent="0.2"/>
    <row r="33700" x14ac:dyDescent="0.2"/>
    <row r="33701" x14ac:dyDescent="0.2"/>
    <row r="33702" x14ac:dyDescent="0.2"/>
    <row r="33703" x14ac:dyDescent="0.2"/>
    <row r="33704" x14ac:dyDescent="0.2"/>
    <row r="33705" x14ac:dyDescent="0.2"/>
    <row r="33706" x14ac:dyDescent="0.2"/>
    <row r="33707" x14ac:dyDescent="0.2"/>
    <row r="33708" x14ac:dyDescent="0.2"/>
    <row r="33709" x14ac:dyDescent="0.2"/>
    <row r="33710" x14ac:dyDescent="0.2"/>
    <row r="33711" x14ac:dyDescent="0.2"/>
    <row r="33712" x14ac:dyDescent="0.2"/>
    <row r="33713" x14ac:dyDescent="0.2"/>
    <row r="33714" x14ac:dyDescent="0.2"/>
    <row r="33715" x14ac:dyDescent="0.2"/>
    <row r="33716" x14ac:dyDescent="0.2"/>
    <row r="33717" x14ac:dyDescent="0.2"/>
    <row r="33718" x14ac:dyDescent="0.2"/>
    <row r="33719" x14ac:dyDescent="0.2"/>
    <row r="33720" x14ac:dyDescent="0.2"/>
    <row r="33721" x14ac:dyDescent="0.2"/>
    <row r="33722" x14ac:dyDescent="0.2"/>
    <row r="33723" x14ac:dyDescent="0.2"/>
    <row r="33724" x14ac:dyDescent="0.2"/>
    <row r="33725" x14ac:dyDescent="0.2"/>
    <row r="33726" x14ac:dyDescent="0.2"/>
    <row r="33727" x14ac:dyDescent="0.2"/>
    <row r="33728" x14ac:dyDescent="0.2"/>
    <row r="33729" x14ac:dyDescent="0.2"/>
    <row r="33730" x14ac:dyDescent="0.2"/>
    <row r="33731" x14ac:dyDescent="0.2"/>
    <row r="33732" x14ac:dyDescent="0.2"/>
    <row r="33733" x14ac:dyDescent="0.2"/>
    <row r="33734" x14ac:dyDescent="0.2"/>
    <row r="33735" x14ac:dyDescent="0.2"/>
    <row r="33736" x14ac:dyDescent="0.2"/>
    <row r="33737" x14ac:dyDescent="0.2"/>
    <row r="33738" x14ac:dyDescent="0.2"/>
    <row r="33739" x14ac:dyDescent="0.2"/>
    <row r="33740" x14ac:dyDescent="0.2"/>
    <row r="33741" x14ac:dyDescent="0.2"/>
    <row r="33742" x14ac:dyDescent="0.2"/>
    <row r="33743" x14ac:dyDescent="0.2"/>
    <row r="33744" x14ac:dyDescent="0.2"/>
    <row r="33745" x14ac:dyDescent="0.2"/>
    <row r="33746" x14ac:dyDescent="0.2"/>
    <row r="33747" x14ac:dyDescent="0.2"/>
    <row r="33748" x14ac:dyDescent="0.2"/>
    <row r="33749" x14ac:dyDescent="0.2"/>
    <row r="33750" x14ac:dyDescent="0.2"/>
    <row r="33751" x14ac:dyDescent="0.2"/>
    <row r="33752" x14ac:dyDescent="0.2"/>
    <row r="33753" x14ac:dyDescent="0.2"/>
    <row r="33754" x14ac:dyDescent="0.2"/>
    <row r="33755" x14ac:dyDescent="0.2"/>
    <row r="33756" x14ac:dyDescent="0.2"/>
    <row r="33757" x14ac:dyDescent="0.2"/>
    <row r="33758" x14ac:dyDescent="0.2"/>
    <row r="33759" x14ac:dyDescent="0.2"/>
    <row r="33760" x14ac:dyDescent="0.2"/>
    <row r="33761" x14ac:dyDescent="0.2"/>
    <row r="33762" x14ac:dyDescent="0.2"/>
    <row r="33763" x14ac:dyDescent="0.2"/>
    <row r="33764" x14ac:dyDescent="0.2"/>
    <row r="33765" x14ac:dyDescent="0.2"/>
    <row r="33766" x14ac:dyDescent="0.2"/>
    <row r="33767" x14ac:dyDescent="0.2"/>
    <row r="33768" x14ac:dyDescent="0.2"/>
    <row r="33769" x14ac:dyDescent="0.2"/>
    <row r="33770" x14ac:dyDescent="0.2"/>
    <row r="33771" x14ac:dyDescent="0.2"/>
    <row r="33772" x14ac:dyDescent="0.2"/>
    <row r="33773" x14ac:dyDescent="0.2"/>
    <row r="33774" x14ac:dyDescent="0.2"/>
    <row r="33775" x14ac:dyDescent="0.2"/>
    <row r="33776" x14ac:dyDescent="0.2"/>
    <row r="33777" x14ac:dyDescent="0.2"/>
    <row r="33778" x14ac:dyDescent="0.2"/>
    <row r="33779" x14ac:dyDescent="0.2"/>
    <row r="33780" x14ac:dyDescent="0.2"/>
    <row r="33781" x14ac:dyDescent="0.2"/>
    <row r="33782" x14ac:dyDescent="0.2"/>
    <row r="33783" x14ac:dyDescent="0.2"/>
    <row r="33784" x14ac:dyDescent="0.2"/>
    <row r="33785" x14ac:dyDescent="0.2"/>
    <row r="33786" x14ac:dyDescent="0.2"/>
    <row r="33787" x14ac:dyDescent="0.2"/>
    <row r="33788" x14ac:dyDescent="0.2"/>
    <row r="33789" x14ac:dyDescent="0.2"/>
    <row r="33790" x14ac:dyDescent="0.2"/>
    <row r="33791" x14ac:dyDescent="0.2"/>
    <row r="33792" x14ac:dyDescent="0.2"/>
    <row r="33793" x14ac:dyDescent="0.2"/>
    <row r="33794" x14ac:dyDescent="0.2"/>
    <row r="33795" x14ac:dyDescent="0.2"/>
    <row r="33796" x14ac:dyDescent="0.2"/>
    <row r="33797" x14ac:dyDescent="0.2"/>
    <row r="33798" x14ac:dyDescent="0.2"/>
    <row r="33799" x14ac:dyDescent="0.2"/>
    <row r="33800" x14ac:dyDescent="0.2"/>
    <row r="33801" x14ac:dyDescent="0.2"/>
    <row r="33802" x14ac:dyDescent="0.2"/>
    <row r="33803" x14ac:dyDescent="0.2"/>
    <row r="33804" x14ac:dyDescent="0.2"/>
    <row r="33805" x14ac:dyDescent="0.2"/>
    <row r="33806" x14ac:dyDescent="0.2"/>
    <row r="33807" x14ac:dyDescent="0.2"/>
    <row r="33808" x14ac:dyDescent="0.2"/>
    <row r="33809" x14ac:dyDescent="0.2"/>
    <row r="33810" x14ac:dyDescent="0.2"/>
    <row r="33811" x14ac:dyDescent="0.2"/>
    <row r="33812" x14ac:dyDescent="0.2"/>
    <row r="33813" x14ac:dyDescent="0.2"/>
    <row r="33814" x14ac:dyDescent="0.2"/>
    <row r="33815" x14ac:dyDescent="0.2"/>
    <row r="33816" x14ac:dyDescent="0.2"/>
    <row r="33817" x14ac:dyDescent="0.2"/>
    <row r="33818" x14ac:dyDescent="0.2"/>
    <row r="33819" x14ac:dyDescent="0.2"/>
    <row r="33820" x14ac:dyDescent="0.2"/>
    <row r="33821" x14ac:dyDescent="0.2"/>
    <row r="33822" x14ac:dyDescent="0.2"/>
    <row r="33823" x14ac:dyDescent="0.2"/>
    <row r="33824" x14ac:dyDescent="0.2"/>
    <row r="33825" x14ac:dyDescent="0.2"/>
    <row r="33826" x14ac:dyDescent="0.2"/>
    <row r="33827" x14ac:dyDescent="0.2"/>
    <row r="33828" x14ac:dyDescent="0.2"/>
    <row r="33829" x14ac:dyDescent="0.2"/>
    <row r="33830" x14ac:dyDescent="0.2"/>
    <row r="33831" x14ac:dyDescent="0.2"/>
    <row r="33832" x14ac:dyDescent="0.2"/>
    <row r="33833" x14ac:dyDescent="0.2"/>
    <row r="33834" x14ac:dyDescent="0.2"/>
    <row r="33835" x14ac:dyDescent="0.2"/>
    <row r="33836" x14ac:dyDescent="0.2"/>
    <row r="33837" x14ac:dyDescent="0.2"/>
    <row r="33838" x14ac:dyDescent="0.2"/>
    <row r="33839" x14ac:dyDescent="0.2"/>
    <row r="33840" x14ac:dyDescent="0.2"/>
    <row r="33841" x14ac:dyDescent="0.2"/>
    <row r="33842" x14ac:dyDescent="0.2"/>
    <row r="33843" x14ac:dyDescent="0.2"/>
    <row r="33844" x14ac:dyDescent="0.2"/>
    <row r="33845" x14ac:dyDescent="0.2"/>
    <row r="33846" x14ac:dyDescent="0.2"/>
    <row r="33847" x14ac:dyDescent="0.2"/>
    <row r="33848" x14ac:dyDescent="0.2"/>
    <row r="33849" x14ac:dyDescent="0.2"/>
    <row r="33850" x14ac:dyDescent="0.2"/>
    <row r="33851" x14ac:dyDescent="0.2"/>
    <row r="33852" x14ac:dyDescent="0.2"/>
    <row r="33853" x14ac:dyDescent="0.2"/>
    <row r="33854" x14ac:dyDescent="0.2"/>
    <row r="33855" x14ac:dyDescent="0.2"/>
    <row r="33856" x14ac:dyDescent="0.2"/>
    <row r="33857" x14ac:dyDescent="0.2"/>
    <row r="33858" x14ac:dyDescent="0.2"/>
    <row r="33859" x14ac:dyDescent="0.2"/>
    <row r="33860" x14ac:dyDescent="0.2"/>
    <row r="33861" x14ac:dyDescent="0.2"/>
    <row r="33862" x14ac:dyDescent="0.2"/>
    <row r="33863" x14ac:dyDescent="0.2"/>
    <row r="33864" x14ac:dyDescent="0.2"/>
    <row r="33865" x14ac:dyDescent="0.2"/>
    <row r="33866" x14ac:dyDescent="0.2"/>
    <row r="33867" x14ac:dyDescent="0.2"/>
    <row r="33868" x14ac:dyDescent="0.2"/>
    <row r="33869" x14ac:dyDescent="0.2"/>
    <row r="33870" x14ac:dyDescent="0.2"/>
    <row r="33871" x14ac:dyDescent="0.2"/>
    <row r="33872" x14ac:dyDescent="0.2"/>
    <row r="33873" x14ac:dyDescent="0.2"/>
    <row r="33874" x14ac:dyDescent="0.2"/>
    <row r="33875" x14ac:dyDescent="0.2"/>
    <row r="33876" x14ac:dyDescent="0.2"/>
    <row r="33877" x14ac:dyDescent="0.2"/>
    <row r="33878" x14ac:dyDescent="0.2"/>
    <row r="33879" x14ac:dyDescent="0.2"/>
    <row r="33880" x14ac:dyDescent="0.2"/>
    <row r="33881" x14ac:dyDescent="0.2"/>
    <row r="33882" x14ac:dyDescent="0.2"/>
    <row r="33883" x14ac:dyDescent="0.2"/>
    <row r="33884" x14ac:dyDescent="0.2"/>
    <row r="33885" x14ac:dyDescent="0.2"/>
    <row r="33886" x14ac:dyDescent="0.2"/>
    <row r="33887" x14ac:dyDescent="0.2"/>
    <row r="33888" x14ac:dyDescent="0.2"/>
    <row r="33889" x14ac:dyDescent="0.2"/>
    <row r="33890" x14ac:dyDescent="0.2"/>
    <row r="33891" x14ac:dyDescent="0.2"/>
    <row r="33892" x14ac:dyDescent="0.2"/>
    <row r="33893" x14ac:dyDescent="0.2"/>
    <row r="33894" x14ac:dyDescent="0.2"/>
    <row r="33895" x14ac:dyDescent="0.2"/>
    <row r="33896" x14ac:dyDescent="0.2"/>
    <row r="33897" x14ac:dyDescent="0.2"/>
    <row r="33898" x14ac:dyDescent="0.2"/>
    <row r="33899" x14ac:dyDescent="0.2"/>
    <row r="33900" x14ac:dyDescent="0.2"/>
    <row r="33901" x14ac:dyDescent="0.2"/>
    <row r="33902" x14ac:dyDescent="0.2"/>
    <row r="33903" x14ac:dyDescent="0.2"/>
    <row r="33904" x14ac:dyDescent="0.2"/>
    <row r="33905" x14ac:dyDescent="0.2"/>
    <row r="33906" x14ac:dyDescent="0.2"/>
    <row r="33907" x14ac:dyDescent="0.2"/>
    <row r="33908" x14ac:dyDescent="0.2"/>
    <row r="33909" x14ac:dyDescent="0.2"/>
    <row r="33910" x14ac:dyDescent="0.2"/>
    <row r="33911" x14ac:dyDescent="0.2"/>
    <row r="33912" x14ac:dyDescent="0.2"/>
    <row r="33913" x14ac:dyDescent="0.2"/>
    <row r="33914" x14ac:dyDescent="0.2"/>
    <row r="33915" x14ac:dyDescent="0.2"/>
    <row r="33916" x14ac:dyDescent="0.2"/>
    <row r="33917" x14ac:dyDescent="0.2"/>
    <row r="33918" x14ac:dyDescent="0.2"/>
    <row r="33919" x14ac:dyDescent="0.2"/>
    <row r="33920" x14ac:dyDescent="0.2"/>
    <row r="33921" x14ac:dyDescent="0.2"/>
    <row r="33922" x14ac:dyDescent="0.2"/>
    <row r="33923" x14ac:dyDescent="0.2"/>
    <row r="33924" x14ac:dyDescent="0.2"/>
    <row r="33925" x14ac:dyDescent="0.2"/>
    <row r="33926" x14ac:dyDescent="0.2"/>
    <row r="33927" x14ac:dyDescent="0.2"/>
    <row r="33928" x14ac:dyDescent="0.2"/>
    <row r="33929" x14ac:dyDescent="0.2"/>
    <row r="33930" x14ac:dyDescent="0.2"/>
    <row r="33931" x14ac:dyDescent="0.2"/>
    <row r="33932" x14ac:dyDescent="0.2"/>
    <row r="33933" x14ac:dyDescent="0.2"/>
    <row r="33934" x14ac:dyDescent="0.2"/>
    <row r="33935" x14ac:dyDescent="0.2"/>
    <row r="33936" x14ac:dyDescent="0.2"/>
    <row r="33937" x14ac:dyDescent="0.2"/>
    <row r="33938" x14ac:dyDescent="0.2"/>
    <row r="33939" x14ac:dyDescent="0.2"/>
    <row r="33940" x14ac:dyDescent="0.2"/>
    <row r="33941" x14ac:dyDescent="0.2"/>
    <row r="33942" x14ac:dyDescent="0.2"/>
    <row r="33943" x14ac:dyDescent="0.2"/>
    <row r="33944" x14ac:dyDescent="0.2"/>
    <row r="33945" x14ac:dyDescent="0.2"/>
    <row r="33946" x14ac:dyDescent="0.2"/>
    <row r="33947" x14ac:dyDescent="0.2"/>
    <row r="33948" x14ac:dyDescent="0.2"/>
    <row r="33949" x14ac:dyDescent="0.2"/>
    <row r="33950" x14ac:dyDescent="0.2"/>
    <row r="33951" x14ac:dyDescent="0.2"/>
    <row r="33952" x14ac:dyDescent="0.2"/>
    <row r="33953" x14ac:dyDescent="0.2"/>
    <row r="33954" x14ac:dyDescent="0.2"/>
    <row r="33955" x14ac:dyDescent="0.2"/>
    <row r="33956" x14ac:dyDescent="0.2"/>
    <row r="33957" x14ac:dyDescent="0.2"/>
    <row r="33958" x14ac:dyDescent="0.2"/>
    <row r="33959" x14ac:dyDescent="0.2"/>
    <row r="33960" x14ac:dyDescent="0.2"/>
    <row r="33961" x14ac:dyDescent="0.2"/>
    <row r="33962" x14ac:dyDescent="0.2"/>
    <row r="33963" x14ac:dyDescent="0.2"/>
    <row r="33964" x14ac:dyDescent="0.2"/>
    <row r="33965" x14ac:dyDescent="0.2"/>
    <row r="33966" x14ac:dyDescent="0.2"/>
    <row r="33967" x14ac:dyDescent="0.2"/>
    <row r="33968" x14ac:dyDescent="0.2"/>
    <row r="33969" x14ac:dyDescent="0.2"/>
    <row r="33970" x14ac:dyDescent="0.2"/>
    <row r="33971" x14ac:dyDescent="0.2"/>
    <row r="33972" x14ac:dyDescent="0.2"/>
    <row r="33973" x14ac:dyDescent="0.2"/>
    <row r="33974" x14ac:dyDescent="0.2"/>
    <row r="33975" x14ac:dyDescent="0.2"/>
    <row r="33976" x14ac:dyDescent="0.2"/>
    <row r="33977" x14ac:dyDescent="0.2"/>
    <row r="33978" x14ac:dyDescent="0.2"/>
    <row r="33979" x14ac:dyDescent="0.2"/>
    <row r="33980" x14ac:dyDescent="0.2"/>
    <row r="33981" x14ac:dyDescent="0.2"/>
    <row r="33982" x14ac:dyDescent="0.2"/>
    <row r="33983" x14ac:dyDescent="0.2"/>
    <row r="33984" x14ac:dyDescent="0.2"/>
    <row r="33985" x14ac:dyDescent="0.2"/>
    <row r="33986" x14ac:dyDescent="0.2"/>
    <row r="33987" x14ac:dyDescent="0.2"/>
    <row r="33988" x14ac:dyDescent="0.2"/>
    <row r="33989" x14ac:dyDescent="0.2"/>
    <row r="33990" x14ac:dyDescent="0.2"/>
    <row r="33991" x14ac:dyDescent="0.2"/>
    <row r="33992" x14ac:dyDescent="0.2"/>
    <row r="33993" x14ac:dyDescent="0.2"/>
    <row r="33994" x14ac:dyDescent="0.2"/>
    <row r="33995" x14ac:dyDescent="0.2"/>
    <row r="33996" x14ac:dyDescent="0.2"/>
    <row r="33997" x14ac:dyDescent="0.2"/>
    <row r="33998" x14ac:dyDescent="0.2"/>
    <row r="33999" x14ac:dyDescent="0.2"/>
    <row r="34000" x14ac:dyDescent="0.2"/>
    <row r="34001" x14ac:dyDescent="0.2"/>
    <row r="34002" x14ac:dyDescent="0.2"/>
    <row r="34003" x14ac:dyDescent="0.2"/>
    <row r="34004" x14ac:dyDescent="0.2"/>
    <row r="34005" x14ac:dyDescent="0.2"/>
    <row r="34006" x14ac:dyDescent="0.2"/>
    <row r="34007" x14ac:dyDescent="0.2"/>
    <row r="34008" x14ac:dyDescent="0.2"/>
    <row r="34009" x14ac:dyDescent="0.2"/>
    <row r="34010" x14ac:dyDescent="0.2"/>
    <row r="34011" x14ac:dyDescent="0.2"/>
    <row r="34012" x14ac:dyDescent="0.2"/>
    <row r="34013" x14ac:dyDescent="0.2"/>
    <row r="34014" x14ac:dyDescent="0.2"/>
    <row r="34015" x14ac:dyDescent="0.2"/>
    <row r="34016" x14ac:dyDescent="0.2"/>
    <row r="34017" x14ac:dyDescent="0.2"/>
    <row r="34018" x14ac:dyDescent="0.2"/>
    <row r="34019" x14ac:dyDescent="0.2"/>
    <row r="34020" x14ac:dyDescent="0.2"/>
    <row r="34021" x14ac:dyDescent="0.2"/>
    <row r="34022" x14ac:dyDescent="0.2"/>
    <row r="34023" x14ac:dyDescent="0.2"/>
    <row r="34024" x14ac:dyDescent="0.2"/>
    <row r="34025" x14ac:dyDescent="0.2"/>
    <row r="34026" x14ac:dyDescent="0.2"/>
    <row r="34027" x14ac:dyDescent="0.2"/>
    <row r="34028" x14ac:dyDescent="0.2"/>
    <row r="34029" x14ac:dyDescent="0.2"/>
    <row r="34030" x14ac:dyDescent="0.2"/>
    <row r="34031" x14ac:dyDescent="0.2"/>
    <row r="34032" x14ac:dyDescent="0.2"/>
    <row r="34033" x14ac:dyDescent="0.2"/>
    <row r="34034" x14ac:dyDescent="0.2"/>
    <row r="34035" x14ac:dyDescent="0.2"/>
    <row r="34036" x14ac:dyDescent="0.2"/>
    <row r="34037" x14ac:dyDescent="0.2"/>
    <row r="34038" x14ac:dyDescent="0.2"/>
    <row r="34039" x14ac:dyDescent="0.2"/>
    <row r="34040" x14ac:dyDescent="0.2"/>
    <row r="34041" x14ac:dyDescent="0.2"/>
    <row r="34042" x14ac:dyDescent="0.2"/>
    <row r="34043" x14ac:dyDescent="0.2"/>
    <row r="34044" x14ac:dyDescent="0.2"/>
    <row r="34045" x14ac:dyDescent="0.2"/>
    <row r="34046" x14ac:dyDescent="0.2"/>
    <row r="34047" x14ac:dyDescent="0.2"/>
    <row r="34048" x14ac:dyDescent="0.2"/>
    <row r="34049" x14ac:dyDescent="0.2"/>
    <row r="34050" x14ac:dyDescent="0.2"/>
    <row r="34051" x14ac:dyDescent="0.2"/>
    <row r="34052" x14ac:dyDescent="0.2"/>
    <row r="34053" x14ac:dyDescent="0.2"/>
    <row r="34054" x14ac:dyDescent="0.2"/>
    <row r="34055" x14ac:dyDescent="0.2"/>
    <row r="34056" x14ac:dyDescent="0.2"/>
    <row r="34057" x14ac:dyDescent="0.2"/>
    <row r="34058" x14ac:dyDescent="0.2"/>
    <row r="34059" x14ac:dyDescent="0.2"/>
    <row r="34060" x14ac:dyDescent="0.2"/>
    <row r="34061" x14ac:dyDescent="0.2"/>
    <row r="34062" x14ac:dyDescent="0.2"/>
    <row r="34063" x14ac:dyDescent="0.2"/>
    <row r="34064" x14ac:dyDescent="0.2"/>
    <row r="34065" x14ac:dyDescent="0.2"/>
    <row r="34066" x14ac:dyDescent="0.2"/>
    <row r="34067" x14ac:dyDescent="0.2"/>
    <row r="34068" x14ac:dyDescent="0.2"/>
    <row r="34069" x14ac:dyDescent="0.2"/>
    <row r="34070" x14ac:dyDescent="0.2"/>
    <row r="34071" x14ac:dyDescent="0.2"/>
    <row r="34072" x14ac:dyDescent="0.2"/>
    <row r="34073" x14ac:dyDescent="0.2"/>
    <row r="34074" x14ac:dyDescent="0.2"/>
    <row r="34075" x14ac:dyDescent="0.2"/>
    <row r="34076" x14ac:dyDescent="0.2"/>
    <row r="34077" x14ac:dyDescent="0.2"/>
    <row r="34078" x14ac:dyDescent="0.2"/>
    <row r="34079" x14ac:dyDescent="0.2"/>
    <row r="34080" x14ac:dyDescent="0.2"/>
    <row r="34081" x14ac:dyDescent="0.2"/>
    <row r="34082" x14ac:dyDescent="0.2"/>
    <row r="34083" x14ac:dyDescent="0.2"/>
    <row r="34084" x14ac:dyDescent="0.2"/>
    <row r="34085" x14ac:dyDescent="0.2"/>
    <row r="34086" x14ac:dyDescent="0.2"/>
    <row r="34087" x14ac:dyDescent="0.2"/>
    <row r="34088" x14ac:dyDescent="0.2"/>
    <row r="34089" x14ac:dyDescent="0.2"/>
    <row r="34090" x14ac:dyDescent="0.2"/>
    <row r="34091" x14ac:dyDescent="0.2"/>
    <row r="34092" x14ac:dyDescent="0.2"/>
    <row r="34093" x14ac:dyDescent="0.2"/>
    <row r="34094" x14ac:dyDescent="0.2"/>
    <row r="34095" x14ac:dyDescent="0.2"/>
    <row r="34096" x14ac:dyDescent="0.2"/>
    <row r="34097" x14ac:dyDescent="0.2"/>
    <row r="34098" x14ac:dyDescent="0.2"/>
    <row r="34099" x14ac:dyDescent="0.2"/>
    <row r="34100" x14ac:dyDescent="0.2"/>
    <row r="34101" x14ac:dyDescent="0.2"/>
    <row r="34102" x14ac:dyDescent="0.2"/>
    <row r="34103" x14ac:dyDescent="0.2"/>
    <row r="34104" x14ac:dyDescent="0.2"/>
    <row r="34105" x14ac:dyDescent="0.2"/>
    <row r="34106" x14ac:dyDescent="0.2"/>
    <row r="34107" x14ac:dyDescent="0.2"/>
    <row r="34108" x14ac:dyDescent="0.2"/>
    <row r="34109" x14ac:dyDescent="0.2"/>
    <row r="34110" x14ac:dyDescent="0.2"/>
    <row r="34111" x14ac:dyDescent="0.2"/>
    <row r="34112" x14ac:dyDescent="0.2"/>
    <row r="34113" x14ac:dyDescent="0.2"/>
    <row r="34114" x14ac:dyDescent="0.2"/>
    <row r="34115" x14ac:dyDescent="0.2"/>
    <row r="34116" x14ac:dyDescent="0.2"/>
    <row r="34117" x14ac:dyDescent="0.2"/>
    <row r="34118" x14ac:dyDescent="0.2"/>
    <row r="34119" x14ac:dyDescent="0.2"/>
    <row r="34120" x14ac:dyDescent="0.2"/>
    <row r="34121" x14ac:dyDescent="0.2"/>
    <row r="34122" x14ac:dyDescent="0.2"/>
    <row r="34123" x14ac:dyDescent="0.2"/>
    <row r="34124" x14ac:dyDescent="0.2"/>
    <row r="34125" x14ac:dyDescent="0.2"/>
    <row r="34126" x14ac:dyDescent="0.2"/>
    <row r="34127" x14ac:dyDescent="0.2"/>
    <row r="34128" x14ac:dyDescent="0.2"/>
    <row r="34129" x14ac:dyDescent="0.2"/>
    <row r="34130" x14ac:dyDescent="0.2"/>
    <row r="34131" x14ac:dyDescent="0.2"/>
    <row r="34132" x14ac:dyDescent="0.2"/>
    <row r="34133" x14ac:dyDescent="0.2"/>
    <row r="34134" x14ac:dyDescent="0.2"/>
    <row r="34135" x14ac:dyDescent="0.2"/>
    <row r="34136" x14ac:dyDescent="0.2"/>
    <row r="34137" x14ac:dyDescent="0.2"/>
    <row r="34138" x14ac:dyDescent="0.2"/>
    <row r="34139" x14ac:dyDescent="0.2"/>
    <row r="34140" x14ac:dyDescent="0.2"/>
    <row r="34141" x14ac:dyDescent="0.2"/>
    <row r="34142" x14ac:dyDescent="0.2"/>
    <row r="34143" x14ac:dyDescent="0.2"/>
    <row r="34144" x14ac:dyDescent="0.2"/>
    <row r="34145" x14ac:dyDescent="0.2"/>
    <row r="34146" x14ac:dyDescent="0.2"/>
    <row r="34147" x14ac:dyDescent="0.2"/>
    <row r="34148" x14ac:dyDescent="0.2"/>
    <row r="34149" x14ac:dyDescent="0.2"/>
    <row r="34150" x14ac:dyDescent="0.2"/>
    <row r="34151" x14ac:dyDescent="0.2"/>
    <row r="34152" x14ac:dyDescent="0.2"/>
    <row r="34153" x14ac:dyDescent="0.2"/>
    <row r="34154" x14ac:dyDescent="0.2"/>
    <row r="34155" x14ac:dyDescent="0.2"/>
    <row r="34156" x14ac:dyDescent="0.2"/>
    <row r="34157" x14ac:dyDescent="0.2"/>
    <row r="34158" x14ac:dyDescent="0.2"/>
    <row r="34159" x14ac:dyDescent="0.2"/>
    <row r="34160" x14ac:dyDescent="0.2"/>
    <row r="34161" x14ac:dyDescent="0.2"/>
    <row r="34162" x14ac:dyDescent="0.2"/>
    <row r="34163" x14ac:dyDescent="0.2"/>
    <row r="34164" x14ac:dyDescent="0.2"/>
    <row r="34165" x14ac:dyDescent="0.2"/>
    <row r="34166" x14ac:dyDescent="0.2"/>
    <row r="34167" x14ac:dyDescent="0.2"/>
    <row r="34168" x14ac:dyDescent="0.2"/>
    <row r="34169" x14ac:dyDescent="0.2"/>
    <row r="34170" x14ac:dyDescent="0.2"/>
    <row r="34171" x14ac:dyDescent="0.2"/>
    <row r="34172" x14ac:dyDescent="0.2"/>
    <row r="34173" x14ac:dyDescent="0.2"/>
    <row r="34174" x14ac:dyDescent="0.2"/>
    <row r="34175" x14ac:dyDescent="0.2"/>
    <row r="34176" x14ac:dyDescent="0.2"/>
    <row r="34177" x14ac:dyDescent="0.2"/>
    <row r="34178" x14ac:dyDescent="0.2"/>
    <row r="34179" x14ac:dyDescent="0.2"/>
    <row r="34180" x14ac:dyDescent="0.2"/>
    <row r="34181" x14ac:dyDescent="0.2"/>
    <row r="34182" x14ac:dyDescent="0.2"/>
    <row r="34183" x14ac:dyDescent="0.2"/>
    <row r="34184" x14ac:dyDescent="0.2"/>
    <row r="34185" x14ac:dyDescent="0.2"/>
    <row r="34186" x14ac:dyDescent="0.2"/>
    <row r="34187" x14ac:dyDescent="0.2"/>
    <row r="34188" x14ac:dyDescent="0.2"/>
    <row r="34189" x14ac:dyDescent="0.2"/>
    <row r="34190" x14ac:dyDescent="0.2"/>
    <row r="34191" x14ac:dyDescent="0.2"/>
    <row r="34192" x14ac:dyDescent="0.2"/>
    <row r="34193" x14ac:dyDescent="0.2"/>
    <row r="34194" x14ac:dyDescent="0.2"/>
    <row r="34195" x14ac:dyDescent="0.2"/>
    <row r="34196" x14ac:dyDescent="0.2"/>
    <row r="34197" x14ac:dyDescent="0.2"/>
    <row r="34198" x14ac:dyDescent="0.2"/>
    <row r="34199" x14ac:dyDescent="0.2"/>
    <row r="34200" x14ac:dyDescent="0.2"/>
    <row r="34201" x14ac:dyDescent="0.2"/>
    <row r="34202" x14ac:dyDescent="0.2"/>
    <row r="34203" x14ac:dyDescent="0.2"/>
    <row r="34204" x14ac:dyDescent="0.2"/>
    <row r="34205" x14ac:dyDescent="0.2"/>
    <row r="34206" x14ac:dyDescent="0.2"/>
    <row r="34207" x14ac:dyDescent="0.2"/>
    <row r="34208" x14ac:dyDescent="0.2"/>
    <row r="34209" x14ac:dyDescent="0.2"/>
    <row r="34210" x14ac:dyDescent="0.2"/>
    <row r="34211" x14ac:dyDescent="0.2"/>
    <row r="34212" x14ac:dyDescent="0.2"/>
    <row r="34213" x14ac:dyDescent="0.2"/>
    <row r="34214" x14ac:dyDescent="0.2"/>
    <row r="34215" x14ac:dyDescent="0.2"/>
    <row r="34216" x14ac:dyDescent="0.2"/>
    <row r="34217" x14ac:dyDescent="0.2"/>
    <row r="34218" x14ac:dyDescent="0.2"/>
    <row r="34219" x14ac:dyDescent="0.2"/>
    <row r="34220" x14ac:dyDescent="0.2"/>
    <row r="34221" x14ac:dyDescent="0.2"/>
    <row r="34222" x14ac:dyDescent="0.2"/>
    <row r="34223" x14ac:dyDescent="0.2"/>
    <row r="34224" x14ac:dyDescent="0.2"/>
    <row r="34225" x14ac:dyDescent="0.2"/>
    <row r="34226" x14ac:dyDescent="0.2"/>
    <row r="34227" x14ac:dyDescent="0.2"/>
    <row r="34228" x14ac:dyDescent="0.2"/>
    <row r="34229" x14ac:dyDescent="0.2"/>
    <row r="34230" x14ac:dyDescent="0.2"/>
    <row r="34231" x14ac:dyDescent="0.2"/>
    <row r="34232" x14ac:dyDescent="0.2"/>
    <row r="34233" x14ac:dyDescent="0.2"/>
    <row r="34234" x14ac:dyDescent="0.2"/>
    <row r="34235" x14ac:dyDescent="0.2"/>
    <row r="34236" x14ac:dyDescent="0.2"/>
    <row r="34237" x14ac:dyDescent="0.2"/>
    <row r="34238" x14ac:dyDescent="0.2"/>
    <row r="34239" x14ac:dyDescent="0.2"/>
    <row r="34240" x14ac:dyDescent="0.2"/>
    <row r="34241" x14ac:dyDescent="0.2"/>
    <row r="34242" x14ac:dyDescent="0.2"/>
    <row r="34243" x14ac:dyDescent="0.2"/>
    <row r="34244" x14ac:dyDescent="0.2"/>
    <row r="34245" x14ac:dyDescent="0.2"/>
    <row r="34246" x14ac:dyDescent="0.2"/>
    <row r="34247" x14ac:dyDescent="0.2"/>
    <row r="34248" x14ac:dyDescent="0.2"/>
    <row r="34249" x14ac:dyDescent="0.2"/>
    <row r="34250" x14ac:dyDescent="0.2"/>
    <row r="34251" x14ac:dyDescent="0.2"/>
    <row r="34252" x14ac:dyDescent="0.2"/>
    <row r="34253" x14ac:dyDescent="0.2"/>
    <row r="34254" x14ac:dyDescent="0.2"/>
    <row r="34255" x14ac:dyDescent="0.2"/>
    <row r="34256" x14ac:dyDescent="0.2"/>
    <row r="34257" x14ac:dyDescent="0.2"/>
    <row r="34258" x14ac:dyDescent="0.2"/>
    <row r="34259" x14ac:dyDescent="0.2"/>
    <row r="34260" x14ac:dyDescent="0.2"/>
    <row r="34261" x14ac:dyDescent="0.2"/>
    <row r="34262" x14ac:dyDescent="0.2"/>
    <row r="34263" x14ac:dyDescent="0.2"/>
    <row r="34264" x14ac:dyDescent="0.2"/>
    <row r="34265" x14ac:dyDescent="0.2"/>
    <row r="34266" x14ac:dyDescent="0.2"/>
    <row r="34267" x14ac:dyDescent="0.2"/>
    <row r="34268" x14ac:dyDescent="0.2"/>
    <row r="34269" x14ac:dyDescent="0.2"/>
    <row r="34270" x14ac:dyDescent="0.2"/>
    <row r="34271" x14ac:dyDescent="0.2"/>
    <row r="34272" x14ac:dyDescent="0.2"/>
    <row r="34273" x14ac:dyDescent="0.2"/>
    <row r="34274" x14ac:dyDescent="0.2"/>
    <row r="34275" x14ac:dyDescent="0.2"/>
    <row r="34276" x14ac:dyDescent="0.2"/>
    <row r="34277" x14ac:dyDescent="0.2"/>
    <row r="34278" x14ac:dyDescent="0.2"/>
    <row r="34279" x14ac:dyDescent="0.2"/>
    <row r="34280" x14ac:dyDescent="0.2"/>
    <row r="34281" x14ac:dyDescent="0.2"/>
    <row r="34282" x14ac:dyDescent="0.2"/>
    <row r="34283" x14ac:dyDescent="0.2"/>
    <row r="34284" x14ac:dyDescent="0.2"/>
    <row r="34285" x14ac:dyDescent="0.2"/>
    <row r="34286" x14ac:dyDescent="0.2"/>
    <row r="34287" x14ac:dyDescent="0.2"/>
    <row r="34288" x14ac:dyDescent="0.2"/>
    <row r="34289" x14ac:dyDescent="0.2"/>
    <row r="34290" x14ac:dyDescent="0.2"/>
    <row r="34291" x14ac:dyDescent="0.2"/>
    <row r="34292" x14ac:dyDescent="0.2"/>
    <row r="34293" x14ac:dyDescent="0.2"/>
    <row r="34294" x14ac:dyDescent="0.2"/>
    <row r="34295" x14ac:dyDescent="0.2"/>
    <row r="34296" x14ac:dyDescent="0.2"/>
    <row r="34297" x14ac:dyDescent="0.2"/>
    <row r="34298" x14ac:dyDescent="0.2"/>
    <row r="34299" x14ac:dyDescent="0.2"/>
    <row r="34300" x14ac:dyDescent="0.2"/>
    <row r="34301" x14ac:dyDescent="0.2"/>
    <row r="34302" x14ac:dyDescent="0.2"/>
    <row r="34303" x14ac:dyDescent="0.2"/>
    <row r="34304" x14ac:dyDescent="0.2"/>
    <row r="34305" x14ac:dyDescent="0.2"/>
    <row r="34306" x14ac:dyDescent="0.2"/>
    <row r="34307" x14ac:dyDescent="0.2"/>
    <row r="34308" x14ac:dyDescent="0.2"/>
    <row r="34309" x14ac:dyDescent="0.2"/>
    <row r="34310" x14ac:dyDescent="0.2"/>
    <row r="34311" x14ac:dyDescent="0.2"/>
    <row r="34312" x14ac:dyDescent="0.2"/>
    <row r="34313" x14ac:dyDescent="0.2"/>
    <row r="34314" x14ac:dyDescent="0.2"/>
    <row r="34315" x14ac:dyDescent="0.2"/>
    <row r="34316" x14ac:dyDescent="0.2"/>
    <row r="34317" x14ac:dyDescent="0.2"/>
    <row r="34318" x14ac:dyDescent="0.2"/>
    <row r="34319" x14ac:dyDescent="0.2"/>
    <row r="34320" x14ac:dyDescent="0.2"/>
    <row r="34321" x14ac:dyDescent="0.2"/>
    <row r="34322" x14ac:dyDescent="0.2"/>
    <row r="34323" x14ac:dyDescent="0.2"/>
    <row r="34324" x14ac:dyDescent="0.2"/>
    <row r="34325" x14ac:dyDescent="0.2"/>
    <row r="34326" x14ac:dyDescent="0.2"/>
    <row r="34327" x14ac:dyDescent="0.2"/>
    <row r="34328" x14ac:dyDescent="0.2"/>
    <row r="34329" x14ac:dyDescent="0.2"/>
    <row r="34330" x14ac:dyDescent="0.2"/>
    <row r="34331" x14ac:dyDescent="0.2"/>
    <row r="34332" x14ac:dyDescent="0.2"/>
    <row r="34333" x14ac:dyDescent="0.2"/>
    <row r="34334" x14ac:dyDescent="0.2"/>
    <row r="34335" x14ac:dyDescent="0.2"/>
    <row r="34336" x14ac:dyDescent="0.2"/>
    <row r="34337" x14ac:dyDescent="0.2"/>
    <row r="34338" x14ac:dyDescent="0.2"/>
    <row r="34339" x14ac:dyDescent="0.2"/>
    <row r="34340" x14ac:dyDescent="0.2"/>
    <row r="34341" x14ac:dyDescent="0.2"/>
    <row r="34342" x14ac:dyDescent="0.2"/>
    <row r="34343" x14ac:dyDescent="0.2"/>
    <row r="34344" x14ac:dyDescent="0.2"/>
    <row r="34345" x14ac:dyDescent="0.2"/>
    <row r="34346" x14ac:dyDescent="0.2"/>
    <row r="34347" x14ac:dyDescent="0.2"/>
    <row r="34348" x14ac:dyDescent="0.2"/>
    <row r="34349" x14ac:dyDescent="0.2"/>
    <row r="34350" x14ac:dyDescent="0.2"/>
    <row r="34351" x14ac:dyDescent="0.2"/>
    <row r="34352" x14ac:dyDescent="0.2"/>
    <row r="34353" x14ac:dyDescent="0.2"/>
    <row r="34354" x14ac:dyDescent="0.2"/>
    <row r="34355" x14ac:dyDescent="0.2"/>
    <row r="34356" x14ac:dyDescent="0.2"/>
    <row r="34357" x14ac:dyDescent="0.2"/>
    <row r="34358" x14ac:dyDescent="0.2"/>
    <row r="34359" x14ac:dyDescent="0.2"/>
    <row r="34360" x14ac:dyDescent="0.2"/>
    <row r="34361" x14ac:dyDescent="0.2"/>
    <row r="34362" x14ac:dyDescent="0.2"/>
    <row r="34363" x14ac:dyDescent="0.2"/>
    <row r="34364" x14ac:dyDescent="0.2"/>
    <row r="34365" x14ac:dyDescent="0.2"/>
    <row r="34366" x14ac:dyDescent="0.2"/>
    <row r="34367" x14ac:dyDescent="0.2"/>
    <row r="34368" x14ac:dyDescent="0.2"/>
    <row r="34369" x14ac:dyDescent="0.2"/>
    <row r="34370" x14ac:dyDescent="0.2"/>
    <row r="34371" x14ac:dyDescent="0.2"/>
    <row r="34372" x14ac:dyDescent="0.2"/>
    <row r="34373" x14ac:dyDescent="0.2"/>
    <row r="34374" x14ac:dyDescent="0.2"/>
    <row r="34375" x14ac:dyDescent="0.2"/>
    <row r="34376" x14ac:dyDescent="0.2"/>
    <row r="34377" x14ac:dyDescent="0.2"/>
    <row r="34378" x14ac:dyDescent="0.2"/>
    <row r="34379" x14ac:dyDescent="0.2"/>
    <row r="34380" x14ac:dyDescent="0.2"/>
    <row r="34381" x14ac:dyDescent="0.2"/>
    <row r="34382" x14ac:dyDescent="0.2"/>
    <row r="34383" x14ac:dyDescent="0.2"/>
    <row r="34384" x14ac:dyDescent="0.2"/>
    <row r="34385" x14ac:dyDescent="0.2"/>
    <row r="34386" x14ac:dyDescent="0.2"/>
    <row r="34387" x14ac:dyDescent="0.2"/>
    <row r="34388" x14ac:dyDescent="0.2"/>
    <row r="34389" x14ac:dyDescent="0.2"/>
    <row r="34390" x14ac:dyDescent="0.2"/>
    <row r="34391" x14ac:dyDescent="0.2"/>
    <row r="34392" x14ac:dyDescent="0.2"/>
    <row r="34393" x14ac:dyDescent="0.2"/>
    <row r="34394" x14ac:dyDescent="0.2"/>
    <row r="34395" x14ac:dyDescent="0.2"/>
    <row r="34396" x14ac:dyDescent="0.2"/>
    <row r="34397" x14ac:dyDescent="0.2"/>
    <row r="34398" x14ac:dyDescent="0.2"/>
    <row r="34399" x14ac:dyDescent="0.2"/>
    <row r="34400" x14ac:dyDescent="0.2"/>
    <row r="34401" x14ac:dyDescent="0.2"/>
    <row r="34402" x14ac:dyDescent="0.2"/>
    <row r="34403" x14ac:dyDescent="0.2"/>
    <row r="34404" x14ac:dyDescent="0.2"/>
    <row r="34405" x14ac:dyDescent="0.2"/>
    <row r="34406" x14ac:dyDescent="0.2"/>
    <row r="34407" x14ac:dyDescent="0.2"/>
    <row r="34408" x14ac:dyDescent="0.2"/>
    <row r="34409" x14ac:dyDescent="0.2"/>
    <row r="34410" x14ac:dyDescent="0.2"/>
    <row r="34411" x14ac:dyDescent="0.2"/>
    <row r="34412" x14ac:dyDescent="0.2"/>
    <row r="34413" x14ac:dyDescent="0.2"/>
    <row r="34414" x14ac:dyDescent="0.2"/>
    <row r="34415" x14ac:dyDescent="0.2"/>
    <row r="34416" x14ac:dyDescent="0.2"/>
    <row r="34417" x14ac:dyDescent="0.2"/>
    <row r="34418" x14ac:dyDescent="0.2"/>
    <row r="34419" x14ac:dyDescent="0.2"/>
    <row r="34420" x14ac:dyDescent="0.2"/>
    <row r="34421" x14ac:dyDescent="0.2"/>
    <row r="34422" x14ac:dyDescent="0.2"/>
    <row r="34423" x14ac:dyDescent="0.2"/>
    <row r="34424" x14ac:dyDescent="0.2"/>
    <row r="34425" x14ac:dyDescent="0.2"/>
    <row r="34426" x14ac:dyDescent="0.2"/>
    <row r="34427" x14ac:dyDescent="0.2"/>
    <row r="34428" x14ac:dyDescent="0.2"/>
    <row r="34429" x14ac:dyDescent="0.2"/>
    <row r="34430" x14ac:dyDescent="0.2"/>
    <row r="34431" x14ac:dyDescent="0.2"/>
    <row r="34432" x14ac:dyDescent="0.2"/>
    <row r="34433" x14ac:dyDescent="0.2"/>
    <row r="34434" x14ac:dyDescent="0.2"/>
    <row r="34435" x14ac:dyDescent="0.2"/>
    <row r="34436" x14ac:dyDescent="0.2"/>
    <row r="34437" x14ac:dyDescent="0.2"/>
    <row r="34438" x14ac:dyDescent="0.2"/>
    <row r="34439" x14ac:dyDescent="0.2"/>
    <row r="34440" x14ac:dyDescent="0.2"/>
    <row r="34441" x14ac:dyDescent="0.2"/>
    <row r="34442" x14ac:dyDescent="0.2"/>
    <row r="34443" x14ac:dyDescent="0.2"/>
    <row r="34444" x14ac:dyDescent="0.2"/>
    <row r="34445" x14ac:dyDescent="0.2"/>
    <row r="34446" x14ac:dyDescent="0.2"/>
    <row r="34447" x14ac:dyDescent="0.2"/>
    <row r="34448" x14ac:dyDescent="0.2"/>
    <row r="34449" x14ac:dyDescent="0.2"/>
    <row r="34450" x14ac:dyDescent="0.2"/>
    <row r="34451" x14ac:dyDescent="0.2"/>
    <row r="34452" x14ac:dyDescent="0.2"/>
    <row r="34453" x14ac:dyDescent="0.2"/>
    <row r="34454" x14ac:dyDescent="0.2"/>
    <row r="34455" x14ac:dyDescent="0.2"/>
    <row r="34456" x14ac:dyDescent="0.2"/>
    <row r="34457" x14ac:dyDescent="0.2"/>
    <row r="34458" x14ac:dyDescent="0.2"/>
    <row r="34459" x14ac:dyDescent="0.2"/>
    <row r="34460" x14ac:dyDescent="0.2"/>
    <row r="34461" x14ac:dyDescent="0.2"/>
    <row r="34462" x14ac:dyDescent="0.2"/>
    <row r="34463" x14ac:dyDescent="0.2"/>
    <row r="34464" x14ac:dyDescent="0.2"/>
    <row r="34465" x14ac:dyDescent="0.2"/>
    <row r="34466" x14ac:dyDescent="0.2"/>
    <row r="34467" x14ac:dyDescent="0.2"/>
    <row r="34468" x14ac:dyDescent="0.2"/>
    <row r="34469" x14ac:dyDescent="0.2"/>
    <row r="34470" x14ac:dyDescent="0.2"/>
    <row r="34471" x14ac:dyDescent="0.2"/>
    <row r="34472" x14ac:dyDescent="0.2"/>
    <row r="34473" x14ac:dyDescent="0.2"/>
    <row r="34474" x14ac:dyDescent="0.2"/>
    <row r="34475" x14ac:dyDescent="0.2"/>
    <row r="34476" x14ac:dyDescent="0.2"/>
    <row r="34477" x14ac:dyDescent="0.2"/>
    <row r="34478" x14ac:dyDescent="0.2"/>
    <row r="34479" x14ac:dyDescent="0.2"/>
    <row r="34480" x14ac:dyDescent="0.2"/>
    <row r="34481" x14ac:dyDescent="0.2"/>
    <row r="34482" x14ac:dyDescent="0.2"/>
    <row r="34483" x14ac:dyDescent="0.2"/>
    <row r="34484" x14ac:dyDescent="0.2"/>
    <row r="34485" x14ac:dyDescent="0.2"/>
    <row r="34486" x14ac:dyDescent="0.2"/>
    <row r="34487" x14ac:dyDescent="0.2"/>
    <row r="34488" x14ac:dyDescent="0.2"/>
    <row r="34489" x14ac:dyDescent="0.2"/>
    <row r="34490" x14ac:dyDescent="0.2"/>
    <row r="34491" x14ac:dyDescent="0.2"/>
    <row r="34492" x14ac:dyDescent="0.2"/>
    <row r="34493" x14ac:dyDescent="0.2"/>
    <row r="34494" x14ac:dyDescent="0.2"/>
    <row r="34495" x14ac:dyDescent="0.2"/>
    <row r="34496" x14ac:dyDescent="0.2"/>
    <row r="34497" x14ac:dyDescent="0.2"/>
    <row r="34498" x14ac:dyDescent="0.2"/>
    <row r="34499" x14ac:dyDescent="0.2"/>
    <row r="34500" x14ac:dyDescent="0.2"/>
    <row r="34501" x14ac:dyDescent="0.2"/>
    <row r="34502" x14ac:dyDescent="0.2"/>
    <row r="34503" x14ac:dyDescent="0.2"/>
    <row r="34504" x14ac:dyDescent="0.2"/>
    <row r="34505" x14ac:dyDescent="0.2"/>
    <row r="34506" x14ac:dyDescent="0.2"/>
    <row r="34507" x14ac:dyDescent="0.2"/>
    <row r="34508" x14ac:dyDescent="0.2"/>
    <row r="34509" x14ac:dyDescent="0.2"/>
    <row r="34510" x14ac:dyDescent="0.2"/>
    <row r="34511" x14ac:dyDescent="0.2"/>
    <row r="34512" x14ac:dyDescent="0.2"/>
    <row r="34513" x14ac:dyDescent="0.2"/>
    <row r="34514" x14ac:dyDescent="0.2"/>
    <row r="34515" x14ac:dyDescent="0.2"/>
    <row r="34516" x14ac:dyDescent="0.2"/>
    <row r="34517" x14ac:dyDescent="0.2"/>
    <row r="34518" x14ac:dyDescent="0.2"/>
    <row r="34519" x14ac:dyDescent="0.2"/>
    <row r="34520" x14ac:dyDescent="0.2"/>
    <row r="34521" x14ac:dyDescent="0.2"/>
    <row r="34522" x14ac:dyDescent="0.2"/>
    <row r="34523" x14ac:dyDescent="0.2"/>
    <row r="34524" x14ac:dyDescent="0.2"/>
    <row r="34525" x14ac:dyDescent="0.2"/>
    <row r="34526" x14ac:dyDescent="0.2"/>
    <row r="34527" x14ac:dyDescent="0.2"/>
    <row r="34528" x14ac:dyDescent="0.2"/>
    <row r="34529" x14ac:dyDescent="0.2"/>
    <row r="34530" x14ac:dyDescent="0.2"/>
    <row r="34531" x14ac:dyDescent="0.2"/>
    <row r="34532" x14ac:dyDescent="0.2"/>
    <row r="34533" x14ac:dyDescent="0.2"/>
    <row r="34534" x14ac:dyDescent="0.2"/>
    <row r="34535" x14ac:dyDescent="0.2"/>
    <row r="34536" x14ac:dyDescent="0.2"/>
    <row r="34537" x14ac:dyDescent="0.2"/>
    <row r="34538" x14ac:dyDescent="0.2"/>
    <row r="34539" x14ac:dyDescent="0.2"/>
    <row r="34540" x14ac:dyDescent="0.2"/>
    <row r="34541" x14ac:dyDescent="0.2"/>
    <row r="34542" x14ac:dyDescent="0.2"/>
    <row r="34543" x14ac:dyDescent="0.2"/>
    <row r="34544" x14ac:dyDescent="0.2"/>
    <row r="34545" x14ac:dyDescent="0.2"/>
    <row r="34546" x14ac:dyDescent="0.2"/>
    <row r="34547" x14ac:dyDescent="0.2"/>
    <row r="34548" x14ac:dyDescent="0.2"/>
    <row r="34549" x14ac:dyDescent="0.2"/>
    <row r="34550" x14ac:dyDescent="0.2"/>
    <row r="34551" x14ac:dyDescent="0.2"/>
    <row r="34552" x14ac:dyDescent="0.2"/>
    <row r="34553" x14ac:dyDescent="0.2"/>
    <row r="34554" x14ac:dyDescent="0.2"/>
    <row r="34555" x14ac:dyDescent="0.2"/>
    <row r="34556" x14ac:dyDescent="0.2"/>
    <row r="34557" x14ac:dyDescent="0.2"/>
    <row r="34558" x14ac:dyDescent="0.2"/>
    <row r="34559" x14ac:dyDescent="0.2"/>
    <row r="34560" x14ac:dyDescent="0.2"/>
    <row r="34561" x14ac:dyDescent="0.2"/>
    <row r="34562" x14ac:dyDescent="0.2"/>
    <row r="34563" x14ac:dyDescent="0.2"/>
    <row r="34564" x14ac:dyDescent="0.2"/>
    <row r="34565" x14ac:dyDescent="0.2"/>
    <row r="34566" x14ac:dyDescent="0.2"/>
    <row r="34567" x14ac:dyDescent="0.2"/>
    <row r="34568" x14ac:dyDescent="0.2"/>
    <row r="34569" x14ac:dyDescent="0.2"/>
    <row r="34570" x14ac:dyDescent="0.2"/>
    <row r="34571" x14ac:dyDescent="0.2"/>
    <row r="34572" x14ac:dyDescent="0.2"/>
    <row r="34573" x14ac:dyDescent="0.2"/>
    <row r="34574" x14ac:dyDescent="0.2"/>
    <row r="34575" x14ac:dyDescent="0.2"/>
    <row r="34576" x14ac:dyDescent="0.2"/>
    <row r="34577" x14ac:dyDescent="0.2"/>
    <row r="34578" x14ac:dyDescent="0.2"/>
    <row r="34579" x14ac:dyDescent="0.2"/>
    <row r="34580" x14ac:dyDescent="0.2"/>
    <row r="34581" x14ac:dyDescent="0.2"/>
    <row r="34582" x14ac:dyDescent="0.2"/>
    <row r="34583" x14ac:dyDescent="0.2"/>
    <row r="34584" x14ac:dyDescent="0.2"/>
    <row r="34585" x14ac:dyDescent="0.2"/>
    <row r="34586" x14ac:dyDescent="0.2"/>
    <row r="34587" x14ac:dyDescent="0.2"/>
    <row r="34588" x14ac:dyDescent="0.2"/>
    <row r="34589" x14ac:dyDescent="0.2"/>
    <row r="34590" x14ac:dyDescent="0.2"/>
    <row r="34591" x14ac:dyDescent="0.2"/>
    <row r="34592" x14ac:dyDescent="0.2"/>
    <row r="34593" x14ac:dyDescent="0.2"/>
    <row r="34594" x14ac:dyDescent="0.2"/>
    <row r="34595" x14ac:dyDescent="0.2"/>
    <row r="34596" x14ac:dyDescent="0.2"/>
    <row r="34597" x14ac:dyDescent="0.2"/>
    <row r="34598" x14ac:dyDescent="0.2"/>
    <row r="34599" x14ac:dyDescent="0.2"/>
    <row r="34600" x14ac:dyDescent="0.2"/>
    <row r="34601" x14ac:dyDescent="0.2"/>
    <row r="34602" x14ac:dyDescent="0.2"/>
    <row r="34603" x14ac:dyDescent="0.2"/>
    <row r="34604" x14ac:dyDescent="0.2"/>
    <row r="34605" x14ac:dyDescent="0.2"/>
    <row r="34606" x14ac:dyDescent="0.2"/>
    <row r="34607" x14ac:dyDescent="0.2"/>
    <row r="34608" x14ac:dyDescent="0.2"/>
    <row r="34609" x14ac:dyDescent="0.2"/>
    <row r="34610" x14ac:dyDescent="0.2"/>
    <row r="34611" x14ac:dyDescent="0.2"/>
    <row r="34612" x14ac:dyDescent="0.2"/>
    <row r="34613" x14ac:dyDescent="0.2"/>
    <row r="34614" x14ac:dyDescent="0.2"/>
    <row r="34615" x14ac:dyDescent="0.2"/>
    <row r="34616" x14ac:dyDescent="0.2"/>
    <row r="34617" x14ac:dyDescent="0.2"/>
    <row r="34618" x14ac:dyDescent="0.2"/>
    <row r="34619" x14ac:dyDescent="0.2"/>
    <row r="34620" x14ac:dyDescent="0.2"/>
    <row r="34621" x14ac:dyDescent="0.2"/>
    <row r="34622" x14ac:dyDescent="0.2"/>
    <row r="34623" x14ac:dyDescent="0.2"/>
    <row r="34624" x14ac:dyDescent="0.2"/>
    <row r="34625" x14ac:dyDescent="0.2"/>
    <row r="34626" x14ac:dyDescent="0.2"/>
    <row r="34627" x14ac:dyDescent="0.2"/>
    <row r="34628" x14ac:dyDescent="0.2"/>
    <row r="34629" x14ac:dyDescent="0.2"/>
    <row r="34630" x14ac:dyDescent="0.2"/>
    <row r="34631" x14ac:dyDescent="0.2"/>
    <row r="34632" x14ac:dyDescent="0.2"/>
    <row r="34633" x14ac:dyDescent="0.2"/>
    <row r="34634" x14ac:dyDescent="0.2"/>
    <row r="34635" x14ac:dyDescent="0.2"/>
    <row r="34636" x14ac:dyDescent="0.2"/>
    <row r="34637" x14ac:dyDescent="0.2"/>
    <row r="34638" x14ac:dyDescent="0.2"/>
    <row r="34639" x14ac:dyDescent="0.2"/>
    <row r="34640" x14ac:dyDescent="0.2"/>
    <row r="34641" x14ac:dyDescent="0.2"/>
    <row r="34642" x14ac:dyDescent="0.2"/>
    <row r="34643" x14ac:dyDescent="0.2"/>
    <row r="34644" x14ac:dyDescent="0.2"/>
    <row r="34645" x14ac:dyDescent="0.2"/>
    <row r="34646" x14ac:dyDescent="0.2"/>
    <row r="34647" x14ac:dyDescent="0.2"/>
    <row r="34648" x14ac:dyDescent="0.2"/>
    <row r="34649" x14ac:dyDescent="0.2"/>
    <row r="34650" x14ac:dyDescent="0.2"/>
    <row r="34651" x14ac:dyDescent="0.2"/>
    <row r="34652" x14ac:dyDescent="0.2"/>
    <row r="34653" x14ac:dyDescent="0.2"/>
    <row r="34654" x14ac:dyDescent="0.2"/>
    <row r="34655" x14ac:dyDescent="0.2"/>
    <row r="34656" x14ac:dyDescent="0.2"/>
    <row r="34657" x14ac:dyDescent="0.2"/>
    <row r="34658" x14ac:dyDescent="0.2"/>
    <row r="34659" x14ac:dyDescent="0.2"/>
    <row r="34660" x14ac:dyDescent="0.2"/>
    <row r="34661" x14ac:dyDescent="0.2"/>
    <row r="34662" x14ac:dyDescent="0.2"/>
    <row r="34663" x14ac:dyDescent="0.2"/>
    <row r="34664" x14ac:dyDescent="0.2"/>
    <row r="34665" x14ac:dyDescent="0.2"/>
    <row r="34666" x14ac:dyDescent="0.2"/>
    <row r="34667" x14ac:dyDescent="0.2"/>
    <row r="34668" x14ac:dyDescent="0.2"/>
    <row r="34669" x14ac:dyDescent="0.2"/>
    <row r="34670" x14ac:dyDescent="0.2"/>
    <row r="34671" x14ac:dyDescent="0.2"/>
    <row r="34672" x14ac:dyDescent="0.2"/>
    <row r="34673" x14ac:dyDescent="0.2"/>
    <row r="34674" x14ac:dyDescent="0.2"/>
    <row r="34675" x14ac:dyDescent="0.2"/>
    <row r="34676" x14ac:dyDescent="0.2"/>
    <row r="34677" x14ac:dyDescent="0.2"/>
    <row r="34678" x14ac:dyDescent="0.2"/>
    <row r="34679" x14ac:dyDescent="0.2"/>
    <row r="34680" x14ac:dyDescent="0.2"/>
    <row r="34681" x14ac:dyDescent="0.2"/>
    <row r="34682" x14ac:dyDescent="0.2"/>
    <row r="34683" x14ac:dyDescent="0.2"/>
    <row r="34684" x14ac:dyDescent="0.2"/>
    <row r="34685" x14ac:dyDescent="0.2"/>
    <row r="34686" x14ac:dyDescent="0.2"/>
    <row r="34687" x14ac:dyDescent="0.2"/>
    <row r="34688" x14ac:dyDescent="0.2"/>
    <row r="34689" x14ac:dyDescent="0.2"/>
    <row r="34690" x14ac:dyDescent="0.2"/>
    <row r="34691" x14ac:dyDescent="0.2"/>
    <row r="34692" x14ac:dyDescent="0.2"/>
    <row r="34693" x14ac:dyDescent="0.2"/>
    <row r="34694" x14ac:dyDescent="0.2"/>
    <row r="34695" x14ac:dyDescent="0.2"/>
    <row r="34696" x14ac:dyDescent="0.2"/>
    <row r="34697" x14ac:dyDescent="0.2"/>
    <row r="34698" x14ac:dyDescent="0.2"/>
    <row r="34699" x14ac:dyDescent="0.2"/>
    <row r="34700" x14ac:dyDescent="0.2"/>
    <row r="34701" x14ac:dyDescent="0.2"/>
    <row r="34702" x14ac:dyDescent="0.2"/>
    <row r="34703" x14ac:dyDescent="0.2"/>
    <row r="34704" x14ac:dyDescent="0.2"/>
    <row r="34705" x14ac:dyDescent="0.2"/>
    <row r="34706" x14ac:dyDescent="0.2"/>
    <row r="34707" x14ac:dyDescent="0.2"/>
    <row r="34708" x14ac:dyDescent="0.2"/>
    <row r="34709" x14ac:dyDescent="0.2"/>
    <row r="34710" x14ac:dyDescent="0.2"/>
    <row r="34711" x14ac:dyDescent="0.2"/>
    <row r="34712" x14ac:dyDescent="0.2"/>
    <row r="34713" x14ac:dyDescent="0.2"/>
    <row r="34714" x14ac:dyDescent="0.2"/>
    <row r="34715" x14ac:dyDescent="0.2"/>
    <row r="34716" x14ac:dyDescent="0.2"/>
    <row r="34717" x14ac:dyDescent="0.2"/>
    <row r="34718" x14ac:dyDescent="0.2"/>
    <row r="34719" x14ac:dyDescent="0.2"/>
    <row r="34720" x14ac:dyDescent="0.2"/>
    <row r="34721" x14ac:dyDescent="0.2"/>
    <row r="34722" x14ac:dyDescent="0.2"/>
    <row r="34723" x14ac:dyDescent="0.2"/>
    <row r="34724" x14ac:dyDescent="0.2"/>
    <row r="34725" x14ac:dyDescent="0.2"/>
    <row r="34726" x14ac:dyDescent="0.2"/>
    <row r="34727" x14ac:dyDescent="0.2"/>
    <row r="34728" x14ac:dyDescent="0.2"/>
    <row r="34729" x14ac:dyDescent="0.2"/>
    <row r="34730" x14ac:dyDescent="0.2"/>
    <row r="34731" x14ac:dyDescent="0.2"/>
    <row r="34732" x14ac:dyDescent="0.2"/>
    <row r="34733" x14ac:dyDescent="0.2"/>
    <row r="34734" x14ac:dyDescent="0.2"/>
    <row r="34735" x14ac:dyDescent="0.2"/>
    <row r="34736" x14ac:dyDescent="0.2"/>
    <row r="34737" x14ac:dyDescent="0.2"/>
    <row r="34738" x14ac:dyDescent="0.2"/>
    <row r="34739" x14ac:dyDescent="0.2"/>
    <row r="34740" x14ac:dyDescent="0.2"/>
    <row r="34741" x14ac:dyDescent="0.2"/>
    <row r="34742" x14ac:dyDescent="0.2"/>
    <row r="34743" x14ac:dyDescent="0.2"/>
    <row r="34744" x14ac:dyDescent="0.2"/>
    <row r="34745" x14ac:dyDescent="0.2"/>
    <row r="34746" x14ac:dyDescent="0.2"/>
    <row r="34747" x14ac:dyDescent="0.2"/>
    <row r="34748" x14ac:dyDescent="0.2"/>
    <row r="34749" x14ac:dyDescent="0.2"/>
    <row r="34750" x14ac:dyDescent="0.2"/>
    <row r="34751" x14ac:dyDescent="0.2"/>
    <row r="34752" x14ac:dyDescent="0.2"/>
    <row r="34753" x14ac:dyDescent="0.2"/>
    <row r="34754" x14ac:dyDescent="0.2"/>
    <row r="34755" x14ac:dyDescent="0.2"/>
    <row r="34756" x14ac:dyDescent="0.2"/>
    <row r="34757" x14ac:dyDescent="0.2"/>
    <row r="34758" x14ac:dyDescent="0.2"/>
    <row r="34759" x14ac:dyDescent="0.2"/>
    <row r="34760" x14ac:dyDescent="0.2"/>
    <row r="34761" x14ac:dyDescent="0.2"/>
    <row r="34762" x14ac:dyDescent="0.2"/>
    <row r="34763" x14ac:dyDescent="0.2"/>
    <row r="34764" x14ac:dyDescent="0.2"/>
    <row r="34765" x14ac:dyDescent="0.2"/>
    <row r="34766" x14ac:dyDescent="0.2"/>
    <row r="34767" x14ac:dyDescent="0.2"/>
    <row r="34768" x14ac:dyDescent="0.2"/>
    <row r="34769" x14ac:dyDescent="0.2"/>
    <row r="34770" x14ac:dyDescent="0.2"/>
    <row r="34771" x14ac:dyDescent="0.2"/>
    <row r="34772" x14ac:dyDescent="0.2"/>
    <row r="34773" x14ac:dyDescent="0.2"/>
    <row r="34774" x14ac:dyDescent="0.2"/>
    <row r="34775" x14ac:dyDescent="0.2"/>
    <row r="34776" x14ac:dyDescent="0.2"/>
    <row r="34777" x14ac:dyDescent="0.2"/>
    <row r="34778" x14ac:dyDescent="0.2"/>
    <row r="34779" x14ac:dyDescent="0.2"/>
    <row r="34780" x14ac:dyDescent="0.2"/>
    <row r="34781" x14ac:dyDescent="0.2"/>
    <row r="34782" x14ac:dyDescent="0.2"/>
    <row r="34783" x14ac:dyDescent="0.2"/>
    <row r="34784" x14ac:dyDescent="0.2"/>
    <row r="34785" x14ac:dyDescent="0.2"/>
    <row r="34786" x14ac:dyDescent="0.2"/>
    <row r="34787" x14ac:dyDescent="0.2"/>
    <row r="34788" x14ac:dyDescent="0.2"/>
    <row r="34789" x14ac:dyDescent="0.2"/>
    <row r="34790" x14ac:dyDescent="0.2"/>
    <row r="34791" x14ac:dyDescent="0.2"/>
    <row r="34792" x14ac:dyDescent="0.2"/>
    <row r="34793" x14ac:dyDescent="0.2"/>
    <row r="34794" x14ac:dyDescent="0.2"/>
    <row r="34795" x14ac:dyDescent="0.2"/>
    <row r="34796" x14ac:dyDescent="0.2"/>
    <row r="34797" x14ac:dyDescent="0.2"/>
    <row r="34798" x14ac:dyDescent="0.2"/>
    <row r="34799" x14ac:dyDescent="0.2"/>
    <row r="34800" x14ac:dyDescent="0.2"/>
    <row r="34801" x14ac:dyDescent="0.2"/>
    <row r="34802" x14ac:dyDescent="0.2"/>
    <row r="34803" x14ac:dyDescent="0.2"/>
    <row r="34804" x14ac:dyDescent="0.2"/>
    <row r="34805" x14ac:dyDescent="0.2"/>
    <row r="34806" x14ac:dyDescent="0.2"/>
    <row r="34807" x14ac:dyDescent="0.2"/>
    <row r="34808" x14ac:dyDescent="0.2"/>
    <row r="34809" x14ac:dyDescent="0.2"/>
    <row r="34810" x14ac:dyDescent="0.2"/>
    <row r="34811" x14ac:dyDescent="0.2"/>
    <row r="34812" x14ac:dyDescent="0.2"/>
    <row r="34813" x14ac:dyDescent="0.2"/>
    <row r="34814" x14ac:dyDescent="0.2"/>
    <row r="34815" x14ac:dyDescent="0.2"/>
    <row r="34816" x14ac:dyDescent="0.2"/>
    <row r="34817" x14ac:dyDescent="0.2"/>
    <row r="34818" x14ac:dyDescent="0.2"/>
    <row r="34819" x14ac:dyDescent="0.2"/>
    <row r="34820" x14ac:dyDescent="0.2"/>
    <row r="34821" x14ac:dyDescent="0.2"/>
    <row r="34822" x14ac:dyDescent="0.2"/>
    <row r="34823" x14ac:dyDescent="0.2"/>
    <row r="34824" x14ac:dyDescent="0.2"/>
    <row r="34825" x14ac:dyDescent="0.2"/>
    <row r="34826" x14ac:dyDescent="0.2"/>
    <row r="34827" x14ac:dyDescent="0.2"/>
    <row r="34828" x14ac:dyDescent="0.2"/>
    <row r="34829" x14ac:dyDescent="0.2"/>
    <row r="34830" x14ac:dyDescent="0.2"/>
    <row r="34831" x14ac:dyDescent="0.2"/>
    <row r="34832" x14ac:dyDescent="0.2"/>
    <row r="34833" x14ac:dyDescent="0.2"/>
    <row r="34834" x14ac:dyDescent="0.2"/>
    <row r="34835" x14ac:dyDescent="0.2"/>
    <row r="34836" x14ac:dyDescent="0.2"/>
    <row r="34837" x14ac:dyDescent="0.2"/>
    <row r="34838" x14ac:dyDescent="0.2"/>
    <row r="34839" x14ac:dyDescent="0.2"/>
    <row r="34840" x14ac:dyDescent="0.2"/>
    <row r="34841" x14ac:dyDescent="0.2"/>
    <row r="34842" x14ac:dyDescent="0.2"/>
    <row r="34843" x14ac:dyDescent="0.2"/>
    <row r="34844" x14ac:dyDescent="0.2"/>
    <row r="34845" x14ac:dyDescent="0.2"/>
    <row r="34846" x14ac:dyDescent="0.2"/>
    <row r="34847" x14ac:dyDescent="0.2"/>
    <row r="34848" x14ac:dyDescent="0.2"/>
    <row r="34849" x14ac:dyDescent="0.2"/>
    <row r="34850" x14ac:dyDescent="0.2"/>
    <row r="34851" x14ac:dyDescent="0.2"/>
    <row r="34852" x14ac:dyDescent="0.2"/>
    <row r="34853" x14ac:dyDescent="0.2"/>
    <row r="34854" x14ac:dyDescent="0.2"/>
    <row r="34855" x14ac:dyDescent="0.2"/>
    <row r="34856" x14ac:dyDescent="0.2"/>
    <row r="34857" x14ac:dyDescent="0.2"/>
    <row r="34858" x14ac:dyDescent="0.2"/>
    <row r="34859" x14ac:dyDescent="0.2"/>
    <row r="34860" x14ac:dyDescent="0.2"/>
    <row r="34861" x14ac:dyDescent="0.2"/>
    <row r="34862" x14ac:dyDescent="0.2"/>
    <row r="34863" x14ac:dyDescent="0.2"/>
    <row r="34864" x14ac:dyDescent="0.2"/>
    <row r="34865" x14ac:dyDescent="0.2"/>
    <row r="34866" x14ac:dyDescent="0.2"/>
    <row r="34867" x14ac:dyDescent="0.2"/>
    <row r="34868" x14ac:dyDescent="0.2"/>
    <row r="34869" x14ac:dyDescent="0.2"/>
    <row r="34870" x14ac:dyDescent="0.2"/>
    <row r="34871" x14ac:dyDescent="0.2"/>
    <row r="34872" x14ac:dyDescent="0.2"/>
    <row r="34873" x14ac:dyDescent="0.2"/>
    <row r="34874" x14ac:dyDescent="0.2"/>
    <row r="34875" x14ac:dyDescent="0.2"/>
    <row r="34876" x14ac:dyDescent="0.2"/>
    <row r="34877" x14ac:dyDescent="0.2"/>
    <row r="34878" x14ac:dyDescent="0.2"/>
    <row r="34879" x14ac:dyDescent="0.2"/>
    <row r="34880" x14ac:dyDescent="0.2"/>
    <row r="34881" x14ac:dyDescent="0.2"/>
    <row r="34882" x14ac:dyDescent="0.2"/>
    <row r="34883" x14ac:dyDescent="0.2"/>
    <row r="34884" x14ac:dyDescent="0.2"/>
    <row r="34885" x14ac:dyDescent="0.2"/>
    <row r="34886" x14ac:dyDescent="0.2"/>
    <row r="34887" x14ac:dyDescent="0.2"/>
    <row r="34888" x14ac:dyDescent="0.2"/>
    <row r="34889" x14ac:dyDescent="0.2"/>
    <row r="34890" x14ac:dyDescent="0.2"/>
    <row r="34891" x14ac:dyDescent="0.2"/>
    <row r="34892" x14ac:dyDescent="0.2"/>
    <row r="34893" x14ac:dyDescent="0.2"/>
    <row r="34894" x14ac:dyDescent="0.2"/>
    <row r="34895" x14ac:dyDescent="0.2"/>
    <row r="34896" x14ac:dyDescent="0.2"/>
    <row r="34897" x14ac:dyDescent="0.2"/>
    <row r="34898" x14ac:dyDescent="0.2"/>
    <row r="34899" x14ac:dyDescent="0.2"/>
    <row r="34900" x14ac:dyDescent="0.2"/>
    <row r="34901" x14ac:dyDescent="0.2"/>
    <row r="34902" x14ac:dyDescent="0.2"/>
    <row r="34903" x14ac:dyDescent="0.2"/>
    <row r="34904" x14ac:dyDescent="0.2"/>
    <row r="34905" x14ac:dyDescent="0.2"/>
    <row r="34906" x14ac:dyDescent="0.2"/>
    <row r="34907" x14ac:dyDescent="0.2"/>
    <row r="34908" x14ac:dyDescent="0.2"/>
    <row r="34909" x14ac:dyDescent="0.2"/>
    <row r="34910" x14ac:dyDescent="0.2"/>
    <row r="34911" x14ac:dyDescent="0.2"/>
    <row r="34912" x14ac:dyDescent="0.2"/>
    <row r="34913" x14ac:dyDescent="0.2"/>
    <row r="34914" x14ac:dyDescent="0.2"/>
    <row r="34915" x14ac:dyDescent="0.2"/>
    <row r="34916" x14ac:dyDescent="0.2"/>
    <row r="34917" x14ac:dyDescent="0.2"/>
    <row r="34918" x14ac:dyDescent="0.2"/>
    <row r="34919" x14ac:dyDescent="0.2"/>
    <row r="34920" x14ac:dyDescent="0.2"/>
    <row r="34921" x14ac:dyDescent="0.2"/>
    <row r="34922" x14ac:dyDescent="0.2"/>
    <row r="34923" x14ac:dyDescent="0.2"/>
    <row r="34924" x14ac:dyDescent="0.2"/>
    <row r="34925" x14ac:dyDescent="0.2"/>
    <row r="34926" x14ac:dyDescent="0.2"/>
    <row r="34927" x14ac:dyDescent="0.2"/>
    <row r="34928" x14ac:dyDescent="0.2"/>
    <row r="34929" x14ac:dyDescent="0.2"/>
    <row r="34930" x14ac:dyDescent="0.2"/>
    <row r="34931" x14ac:dyDescent="0.2"/>
    <row r="34932" x14ac:dyDescent="0.2"/>
    <row r="34933" x14ac:dyDescent="0.2"/>
    <row r="34934" x14ac:dyDescent="0.2"/>
    <row r="34935" x14ac:dyDescent="0.2"/>
    <row r="34936" x14ac:dyDescent="0.2"/>
    <row r="34937" x14ac:dyDescent="0.2"/>
    <row r="34938" x14ac:dyDescent="0.2"/>
    <row r="34939" x14ac:dyDescent="0.2"/>
    <row r="34940" x14ac:dyDescent="0.2"/>
    <row r="34941" x14ac:dyDescent="0.2"/>
    <row r="34942" x14ac:dyDescent="0.2"/>
    <row r="34943" x14ac:dyDescent="0.2"/>
    <row r="34944" x14ac:dyDescent="0.2"/>
    <row r="34945" x14ac:dyDescent="0.2"/>
    <row r="34946" x14ac:dyDescent="0.2"/>
    <row r="34947" x14ac:dyDescent="0.2"/>
    <row r="34948" x14ac:dyDescent="0.2"/>
    <row r="34949" x14ac:dyDescent="0.2"/>
    <row r="34950" x14ac:dyDescent="0.2"/>
    <row r="34951" x14ac:dyDescent="0.2"/>
    <row r="34952" x14ac:dyDescent="0.2"/>
    <row r="34953" x14ac:dyDescent="0.2"/>
    <row r="34954" x14ac:dyDescent="0.2"/>
    <row r="34955" x14ac:dyDescent="0.2"/>
    <row r="34956" x14ac:dyDescent="0.2"/>
    <row r="34957" x14ac:dyDescent="0.2"/>
    <row r="34958" x14ac:dyDescent="0.2"/>
    <row r="34959" x14ac:dyDescent="0.2"/>
    <row r="34960" x14ac:dyDescent="0.2"/>
    <row r="34961" x14ac:dyDescent="0.2"/>
    <row r="34962" x14ac:dyDescent="0.2"/>
    <row r="34963" x14ac:dyDescent="0.2"/>
    <row r="34964" x14ac:dyDescent="0.2"/>
    <row r="34965" x14ac:dyDescent="0.2"/>
    <row r="34966" x14ac:dyDescent="0.2"/>
    <row r="34967" x14ac:dyDescent="0.2"/>
    <row r="34968" x14ac:dyDescent="0.2"/>
    <row r="34969" x14ac:dyDescent="0.2"/>
    <row r="34970" x14ac:dyDescent="0.2"/>
    <row r="34971" x14ac:dyDescent="0.2"/>
    <row r="34972" x14ac:dyDescent="0.2"/>
    <row r="34973" x14ac:dyDescent="0.2"/>
    <row r="34974" x14ac:dyDescent="0.2"/>
    <row r="34975" x14ac:dyDescent="0.2"/>
    <row r="34976" x14ac:dyDescent="0.2"/>
    <row r="34977" x14ac:dyDescent="0.2"/>
    <row r="34978" x14ac:dyDescent="0.2"/>
    <row r="34979" x14ac:dyDescent="0.2"/>
    <row r="34980" x14ac:dyDescent="0.2"/>
    <row r="34981" x14ac:dyDescent="0.2"/>
    <row r="34982" x14ac:dyDescent="0.2"/>
    <row r="34983" x14ac:dyDescent="0.2"/>
    <row r="34984" x14ac:dyDescent="0.2"/>
    <row r="34985" x14ac:dyDescent="0.2"/>
    <row r="34986" x14ac:dyDescent="0.2"/>
    <row r="34987" x14ac:dyDescent="0.2"/>
    <row r="34988" x14ac:dyDescent="0.2"/>
    <row r="34989" x14ac:dyDescent="0.2"/>
    <row r="34990" x14ac:dyDescent="0.2"/>
    <row r="34991" x14ac:dyDescent="0.2"/>
    <row r="34992" x14ac:dyDescent="0.2"/>
    <row r="34993" x14ac:dyDescent="0.2"/>
    <row r="34994" x14ac:dyDescent="0.2"/>
    <row r="34995" x14ac:dyDescent="0.2"/>
    <row r="34996" x14ac:dyDescent="0.2"/>
    <row r="34997" x14ac:dyDescent="0.2"/>
    <row r="34998" x14ac:dyDescent="0.2"/>
    <row r="34999" x14ac:dyDescent="0.2"/>
    <row r="35000" x14ac:dyDescent="0.2"/>
    <row r="35001" x14ac:dyDescent="0.2"/>
    <row r="35002" x14ac:dyDescent="0.2"/>
    <row r="35003" x14ac:dyDescent="0.2"/>
    <row r="35004" x14ac:dyDescent="0.2"/>
    <row r="35005" x14ac:dyDescent="0.2"/>
    <row r="35006" x14ac:dyDescent="0.2"/>
    <row r="35007" x14ac:dyDescent="0.2"/>
    <row r="35008" x14ac:dyDescent="0.2"/>
    <row r="35009" x14ac:dyDescent="0.2"/>
    <row r="35010" x14ac:dyDescent="0.2"/>
    <row r="35011" x14ac:dyDescent="0.2"/>
    <row r="35012" x14ac:dyDescent="0.2"/>
    <row r="35013" x14ac:dyDescent="0.2"/>
    <row r="35014" x14ac:dyDescent="0.2"/>
    <row r="35015" x14ac:dyDescent="0.2"/>
    <row r="35016" x14ac:dyDescent="0.2"/>
    <row r="35017" x14ac:dyDescent="0.2"/>
    <row r="35018" x14ac:dyDescent="0.2"/>
    <row r="35019" x14ac:dyDescent="0.2"/>
    <row r="35020" x14ac:dyDescent="0.2"/>
    <row r="35021" x14ac:dyDescent="0.2"/>
    <row r="35022" x14ac:dyDescent="0.2"/>
    <row r="35023" x14ac:dyDescent="0.2"/>
    <row r="35024" x14ac:dyDescent="0.2"/>
    <row r="35025" x14ac:dyDescent="0.2"/>
    <row r="35026" x14ac:dyDescent="0.2"/>
    <row r="35027" x14ac:dyDescent="0.2"/>
    <row r="35028" x14ac:dyDescent="0.2"/>
    <row r="35029" x14ac:dyDescent="0.2"/>
    <row r="35030" x14ac:dyDescent="0.2"/>
    <row r="35031" x14ac:dyDescent="0.2"/>
    <row r="35032" x14ac:dyDescent="0.2"/>
    <row r="35033" x14ac:dyDescent="0.2"/>
    <row r="35034" x14ac:dyDescent="0.2"/>
    <row r="35035" x14ac:dyDescent="0.2"/>
    <row r="35036" x14ac:dyDescent="0.2"/>
    <row r="35037" x14ac:dyDescent="0.2"/>
    <row r="35038" x14ac:dyDescent="0.2"/>
    <row r="35039" x14ac:dyDescent="0.2"/>
    <row r="35040" x14ac:dyDescent="0.2"/>
    <row r="35041" x14ac:dyDescent="0.2"/>
    <row r="35042" x14ac:dyDescent="0.2"/>
    <row r="35043" x14ac:dyDescent="0.2"/>
    <row r="35044" x14ac:dyDescent="0.2"/>
    <row r="35045" x14ac:dyDescent="0.2"/>
    <row r="35046" x14ac:dyDescent="0.2"/>
    <row r="35047" x14ac:dyDescent="0.2"/>
    <row r="35048" x14ac:dyDescent="0.2"/>
    <row r="35049" x14ac:dyDescent="0.2"/>
    <row r="35050" x14ac:dyDescent="0.2"/>
    <row r="35051" x14ac:dyDescent="0.2"/>
    <row r="35052" x14ac:dyDescent="0.2"/>
    <row r="35053" x14ac:dyDescent="0.2"/>
    <row r="35054" x14ac:dyDescent="0.2"/>
    <row r="35055" x14ac:dyDescent="0.2"/>
    <row r="35056" x14ac:dyDescent="0.2"/>
    <row r="35057" x14ac:dyDescent="0.2"/>
    <row r="35058" x14ac:dyDescent="0.2"/>
    <row r="35059" x14ac:dyDescent="0.2"/>
    <row r="35060" x14ac:dyDescent="0.2"/>
    <row r="35061" x14ac:dyDescent="0.2"/>
    <row r="35062" x14ac:dyDescent="0.2"/>
    <row r="35063" x14ac:dyDescent="0.2"/>
    <row r="35064" x14ac:dyDescent="0.2"/>
    <row r="35065" x14ac:dyDescent="0.2"/>
    <row r="35066" x14ac:dyDescent="0.2"/>
    <row r="35067" x14ac:dyDescent="0.2"/>
    <row r="35068" x14ac:dyDescent="0.2"/>
    <row r="35069" x14ac:dyDescent="0.2"/>
    <row r="35070" x14ac:dyDescent="0.2"/>
    <row r="35071" x14ac:dyDescent="0.2"/>
    <row r="35072" x14ac:dyDescent="0.2"/>
    <row r="35073" x14ac:dyDescent="0.2"/>
    <row r="35074" x14ac:dyDescent="0.2"/>
    <row r="35075" x14ac:dyDescent="0.2"/>
    <row r="35076" x14ac:dyDescent="0.2"/>
    <row r="35077" x14ac:dyDescent="0.2"/>
    <row r="35078" x14ac:dyDescent="0.2"/>
    <row r="35079" x14ac:dyDescent="0.2"/>
    <row r="35080" x14ac:dyDescent="0.2"/>
    <row r="35081" x14ac:dyDescent="0.2"/>
    <row r="35082" x14ac:dyDescent="0.2"/>
    <row r="35083" x14ac:dyDescent="0.2"/>
    <row r="35084" x14ac:dyDescent="0.2"/>
    <row r="35085" x14ac:dyDescent="0.2"/>
    <row r="35086" x14ac:dyDescent="0.2"/>
    <row r="35087" x14ac:dyDescent="0.2"/>
    <row r="35088" x14ac:dyDescent="0.2"/>
    <row r="35089" x14ac:dyDescent="0.2"/>
    <row r="35090" x14ac:dyDescent="0.2"/>
    <row r="35091" x14ac:dyDescent="0.2"/>
    <row r="35092" x14ac:dyDescent="0.2"/>
    <row r="35093" x14ac:dyDescent="0.2"/>
    <row r="35094" x14ac:dyDescent="0.2"/>
    <row r="35095" x14ac:dyDescent="0.2"/>
    <row r="35096" x14ac:dyDescent="0.2"/>
    <row r="35097" x14ac:dyDescent="0.2"/>
    <row r="35098" x14ac:dyDescent="0.2"/>
    <row r="35099" x14ac:dyDescent="0.2"/>
    <row r="35100" x14ac:dyDescent="0.2"/>
    <row r="35101" x14ac:dyDescent="0.2"/>
    <row r="35102" x14ac:dyDescent="0.2"/>
    <row r="35103" x14ac:dyDescent="0.2"/>
    <row r="35104" x14ac:dyDescent="0.2"/>
    <row r="35105" x14ac:dyDescent="0.2"/>
    <row r="35106" x14ac:dyDescent="0.2"/>
    <row r="35107" x14ac:dyDescent="0.2"/>
    <row r="35108" x14ac:dyDescent="0.2"/>
    <row r="35109" x14ac:dyDescent="0.2"/>
    <row r="35110" x14ac:dyDescent="0.2"/>
    <row r="35111" x14ac:dyDescent="0.2"/>
    <row r="35112" x14ac:dyDescent="0.2"/>
    <row r="35113" x14ac:dyDescent="0.2"/>
    <row r="35114" x14ac:dyDescent="0.2"/>
    <row r="35115" x14ac:dyDescent="0.2"/>
    <row r="35116" x14ac:dyDescent="0.2"/>
    <row r="35117" x14ac:dyDescent="0.2"/>
    <row r="35118" x14ac:dyDescent="0.2"/>
    <row r="35119" x14ac:dyDescent="0.2"/>
    <row r="35120" x14ac:dyDescent="0.2"/>
    <row r="35121" x14ac:dyDescent="0.2"/>
    <row r="35122" x14ac:dyDescent="0.2"/>
    <row r="35123" x14ac:dyDescent="0.2"/>
    <row r="35124" x14ac:dyDescent="0.2"/>
    <row r="35125" x14ac:dyDescent="0.2"/>
    <row r="35126" x14ac:dyDescent="0.2"/>
    <row r="35127" x14ac:dyDescent="0.2"/>
    <row r="35128" x14ac:dyDescent="0.2"/>
    <row r="35129" x14ac:dyDescent="0.2"/>
    <row r="35130" x14ac:dyDescent="0.2"/>
    <row r="35131" x14ac:dyDescent="0.2"/>
    <row r="35132" x14ac:dyDescent="0.2"/>
    <row r="35133" x14ac:dyDescent="0.2"/>
    <row r="35134" x14ac:dyDescent="0.2"/>
    <row r="35135" x14ac:dyDescent="0.2"/>
    <row r="35136" x14ac:dyDescent="0.2"/>
    <row r="35137" x14ac:dyDescent="0.2"/>
    <row r="35138" x14ac:dyDescent="0.2"/>
    <row r="35139" x14ac:dyDescent="0.2"/>
    <row r="35140" x14ac:dyDescent="0.2"/>
    <row r="35141" x14ac:dyDescent="0.2"/>
    <row r="35142" x14ac:dyDescent="0.2"/>
    <row r="35143" x14ac:dyDescent="0.2"/>
    <row r="35144" x14ac:dyDescent="0.2"/>
    <row r="35145" x14ac:dyDescent="0.2"/>
    <row r="35146" x14ac:dyDescent="0.2"/>
    <row r="35147" x14ac:dyDescent="0.2"/>
    <row r="35148" x14ac:dyDescent="0.2"/>
    <row r="35149" x14ac:dyDescent="0.2"/>
    <row r="35150" x14ac:dyDescent="0.2"/>
    <row r="35151" x14ac:dyDescent="0.2"/>
    <row r="35152" x14ac:dyDescent="0.2"/>
    <row r="35153" x14ac:dyDescent="0.2"/>
    <row r="35154" x14ac:dyDescent="0.2"/>
    <row r="35155" x14ac:dyDescent="0.2"/>
    <row r="35156" x14ac:dyDescent="0.2"/>
    <row r="35157" x14ac:dyDescent="0.2"/>
    <row r="35158" x14ac:dyDescent="0.2"/>
    <row r="35159" x14ac:dyDescent="0.2"/>
    <row r="35160" x14ac:dyDescent="0.2"/>
    <row r="35161" x14ac:dyDescent="0.2"/>
    <row r="35162" x14ac:dyDescent="0.2"/>
    <row r="35163" x14ac:dyDescent="0.2"/>
    <row r="35164" x14ac:dyDescent="0.2"/>
    <row r="35165" x14ac:dyDescent="0.2"/>
    <row r="35166" x14ac:dyDescent="0.2"/>
    <row r="35167" x14ac:dyDescent="0.2"/>
    <row r="35168" x14ac:dyDescent="0.2"/>
    <row r="35169" x14ac:dyDescent="0.2"/>
    <row r="35170" x14ac:dyDescent="0.2"/>
    <row r="35171" x14ac:dyDescent="0.2"/>
    <row r="35172" x14ac:dyDescent="0.2"/>
    <row r="35173" x14ac:dyDescent="0.2"/>
    <row r="35174" x14ac:dyDescent="0.2"/>
    <row r="35175" x14ac:dyDescent="0.2"/>
    <row r="35176" x14ac:dyDescent="0.2"/>
    <row r="35177" x14ac:dyDescent="0.2"/>
    <row r="35178" x14ac:dyDescent="0.2"/>
    <row r="35179" x14ac:dyDescent="0.2"/>
    <row r="35180" x14ac:dyDescent="0.2"/>
    <row r="35181" x14ac:dyDescent="0.2"/>
    <row r="35182" x14ac:dyDescent="0.2"/>
    <row r="35183" x14ac:dyDescent="0.2"/>
    <row r="35184" x14ac:dyDescent="0.2"/>
    <row r="35185" x14ac:dyDescent="0.2"/>
    <row r="35186" x14ac:dyDescent="0.2"/>
    <row r="35187" x14ac:dyDescent="0.2"/>
    <row r="35188" x14ac:dyDescent="0.2"/>
    <row r="35189" x14ac:dyDescent="0.2"/>
    <row r="35190" x14ac:dyDescent="0.2"/>
    <row r="35191" x14ac:dyDescent="0.2"/>
    <row r="35192" x14ac:dyDescent="0.2"/>
    <row r="35193" x14ac:dyDescent="0.2"/>
    <row r="35194" x14ac:dyDescent="0.2"/>
    <row r="35195" x14ac:dyDescent="0.2"/>
    <row r="35196" x14ac:dyDescent="0.2"/>
    <row r="35197" x14ac:dyDescent="0.2"/>
    <row r="35198" x14ac:dyDescent="0.2"/>
    <row r="35199" x14ac:dyDescent="0.2"/>
    <row r="35200" x14ac:dyDescent="0.2"/>
    <row r="35201" x14ac:dyDescent="0.2"/>
    <row r="35202" x14ac:dyDescent="0.2"/>
    <row r="35203" x14ac:dyDescent="0.2"/>
    <row r="35204" x14ac:dyDescent="0.2"/>
    <row r="35205" x14ac:dyDescent="0.2"/>
    <row r="35206" x14ac:dyDescent="0.2"/>
    <row r="35207" x14ac:dyDescent="0.2"/>
    <row r="35208" x14ac:dyDescent="0.2"/>
    <row r="35209" x14ac:dyDescent="0.2"/>
    <row r="35210" x14ac:dyDescent="0.2"/>
    <row r="35211" x14ac:dyDescent="0.2"/>
    <row r="35212" x14ac:dyDescent="0.2"/>
    <row r="35213" x14ac:dyDescent="0.2"/>
    <row r="35214" x14ac:dyDescent="0.2"/>
    <row r="35215" x14ac:dyDescent="0.2"/>
    <row r="35216" x14ac:dyDescent="0.2"/>
    <row r="35217" x14ac:dyDescent="0.2"/>
    <row r="35218" x14ac:dyDescent="0.2"/>
    <row r="35219" x14ac:dyDescent="0.2"/>
    <row r="35220" x14ac:dyDescent="0.2"/>
    <row r="35221" x14ac:dyDescent="0.2"/>
    <row r="35222" x14ac:dyDescent="0.2"/>
    <row r="35223" x14ac:dyDescent="0.2"/>
    <row r="35224" x14ac:dyDescent="0.2"/>
    <row r="35225" x14ac:dyDescent="0.2"/>
    <row r="35226" x14ac:dyDescent="0.2"/>
    <row r="35227" x14ac:dyDescent="0.2"/>
    <row r="35228" x14ac:dyDescent="0.2"/>
    <row r="35229" x14ac:dyDescent="0.2"/>
    <row r="35230" x14ac:dyDescent="0.2"/>
    <row r="35231" x14ac:dyDescent="0.2"/>
    <row r="35232" x14ac:dyDescent="0.2"/>
    <row r="35233" x14ac:dyDescent="0.2"/>
    <row r="35234" x14ac:dyDescent="0.2"/>
    <row r="35235" x14ac:dyDescent="0.2"/>
    <row r="35236" x14ac:dyDescent="0.2"/>
    <row r="35237" x14ac:dyDescent="0.2"/>
    <row r="35238" x14ac:dyDescent="0.2"/>
    <row r="35239" x14ac:dyDescent="0.2"/>
    <row r="35240" x14ac:dyDescent="0.2"/>
    <row r="35241" x14ac:dyDescent="0.2"/>
    <row r="35242" x14ac:dyDescent="0.2"/>
    <row r="35243" x14ac:dyDescent="0.2"/>
    <row r="35244" x14ac:dyDescent="0.2"/>
    <row r="35245" x14ac:dyDescent="0.2"/>
    <row r="35246" x14ac:dyDescent="0.2"/>
    <row r="35247" x14ac:dyDescent="0.2"/>
    <row r="35248" x14ac:dyDescent="0.2"/>
    <row r="35249" x14ac:dyDescent="0.2"/>
    <row r="35250" x14ac:dyDescent="0.2"/>
    <row r="35251" x14ac:dyDescent="0.2"/>
    <row r="35252" x14ac:dyDescent="0.2"/>
    <row r="35253" x14ac:dyDescent="0.2"/>
    <row r="35254" x14ac:dyDescent="0.2"/>
    <row r="35255" x14ac:dyDescent="0.2"/>
    <row r="35256" x14ac:dyDescent="0.2"/>
    <row r="35257" x14ac:dyDescent="0.2"/>
    <row r="35258" x14ac:dyDescent="0.2"/>
    <row r="35259" x14ac:dyDescent="0.2"/>
    <row r="35260" x14ac:dyDescent="0.2"/>
    <row r="35261" x14ac:dyDescent="0.2"/>
    <row r="35262" x14ac:dyDescent="0.2"/>
    <row r="35263" x14ac:dyDescent="0.2"/>
    <row r="35264" x14ac:dyDescent="0.2"/>
    <row r="35265" x14ac:dyDescent="0.2"/>
    <row r="35266" x14ac:dyDescent="0.2"/>
    <row r="35267" x14ac:dyDescent="0.2"/>
    <row r="35268" x14ac:dyDescent="0.2"/>
    <row r="35269" x14ac:dyDescent="0.2"/>
    <row r="35270" x14ac:dyDescent="0.2"/>
    <row r="35271" x14ac:dyDescent="0.2"/>
    <row r="35272" x14ac:dyDescent="0.2"/>
    <row r="35273" x14ac:dyDescent="0.2"/>
    <row r="35274" x14ac:dyDescent="0.2"/>
    <row r="35275" x14ac:dyDescent="0.2"/>
    <row r="35276" x14ac:dyDescent="0.2"/>
    <row r="35277" x14ac:dyDescent="0.2"/>
    <row r="35278" x14ac:dyDescent="0.2"/>
    <row r="35279" x14ac:dyDescent="0.2"/>
    <row r="35280" x14ac:dyDescent="0.2"/>
    <row r="35281" x14ac:dyDescent="0.2"/>
    <row r="35282" x14ac:dyDescent="0.2"/>
    <row r="35283" x14ac:dyDescent="0.2"/>
    <row r="35284" x14ac:dyDescent="0.2"/>
    <row r="35285" x14ac:dyDescent="0.2"/>
    <row r="35286" x14ac:dyDescent="0.2"/>
    <row r="35287" x14ac:dyDescent="0.2"/>
    <row r="35288" x14ac:dyDescent="0.2"/>
    <row r="35289" x14ac:dyDescent="0.2"/>
    <row r="35290" x14ac:dyDescent="0.2"/>
    <row r="35291" x14ac:dyDescent="0.2"/>
    <row r="35292" x14ac:dyDescent="0.2"/>
    <row r="35293" x14ac:dyDescent="0.2"/>
    <row r="35294" x14ac:dyDescent="0.2"/>
    <row r="35295" x14ac:dyDescent="0.2"/>
    <row r="35296" x14ac:dyDescent="0.2"/>
    <row r="35297" x14ac:dyDescent="0.2"/>
    <row r="35298" x14ac:dyDescent="0.2"/>
    <row r="35299" x14ac:dyDescent="0.2"/>
    <row r="35300" x14ac:dyDescent="0.2"/>
    <row r="35301" x14ac:dyDescent="0.2"/>
    <row r="35302" x14ac:dyDescent="0.2"/>
    <row r="35303" x14ac:dyDescent="0.2"/>
    <row r="35304" x14ac:dyDescent="0.2"/>
    <row r="35305" x14ac:dyDescent="0.2"/>
    <row r="35306" x14ac:dyDescent="0.2"/>
    <row r="35307" x14ac:dyDescent="0.2"/>
    <row r="35308" x14ac:dyDescent="0.2"/>
    <row r="35309" x14ac:dyDescent="0.2"/>
    <row r="35310" x14ac:dyDescent="0.2"/>
    <row r="35311" x14ac:dyDescent="0.2"/>
    <row r="35312" x14ac:dyDescent="0.2"/>
    <row r="35313" x14ac:dyDescent="0.2"/>
    <row r="35314" x14ac:dyDescent="0.2"/>
    <row r="35315" x14ac:dyDescent="0.2"/>
    <row r="35316" x14ac:dyDescent="0.2"/>
    <row r="35317" x14ac:dyDescent="0.2"/>
    <row r="35318" x14ac:dyDescent="0.2"/>
    <row r="35319" x14ac:dyDescent="0.2"/>
    <row r="35320" x14ac:dyDescent="0.2"/>
    <row r="35321" x14ac:dyDescent="0.2"/>
    <row r="35322" x14ac:dyDescent="0.2"/>
    <row r="35323" x14ac:dyDescent="0.2"/>
    <row r="35324" x14ac:dyDescent="0.2"/>
    <row r="35325" x14ac:dyDescent="0.2"/>
    <row r="35326" x14ac:dyDescent="0.2"/>
    <row r="35327" x14ac:dyDescent="0.2"/>
    <row r="35328" x14ac:dyDescent="0.2"/>
    <row r="35329" x14ac:dyDescent="0.2"/>
    <row r="35330" x14ac:dyDescent="0.2"/>
    <row r="35331" x14ac:dyDescent="0.2"/>
    <row r="35332" x14ac:dyDescent="0.2"/>
    <row r="35333" x14ac:dyDescent="0.2"/>
    <row r="35334" x14ac:dyDescent="0.2"/>
    <row r="35335" x14ac:dyDescent="0.2"/>
    <row r="35336" x14ac:dyDescent="0.2"/>
    <row r="35337" x14ac:dyDescent="0.2"/>
    <row r="35338" x14ac:dyDescent="0.2"/>
    <row r="35339" x14ac:dyDescent="0.2"/>
    <row r="35340" x14ac:dyDescent="0.2"/>
    <row r="35341" x14ac:dyDescent="0.2"/>
    <row r="35342" x14ac:dyDescent="0.2"/>
    <row r="35343" x14ac:dyDescent="0.2"/>
    <row r="35344" x14ac:dyDescent="0.2"/>
    <row r="35345" x14ac:dyDescent="0.2"/>
    <row r="35346" x14ac:dyDescent="0.2"/>
    <row r="35347" x14ac:dyDescent="0.2"/>
    <row r="35348" x14ac:dyDescent="0.2"/>
    <row r="35349" x14ac:dyDescent="0.2"/>
    <row r="35350" x14ac:dyDescent="0.2"/>
    <row r="35351" x14ac:dyDescent="0.2"/>
    <row r="35352" x14ac:dyDescent="0.2"/>
    <row r="35353" x14ac:dyDescent="0.2"/>
    <row r="35354" x14ac:dyDescent="0.2"/>
    <row r="35355" x14ac:dyDescent="0.2"/>
    <row r="35356" x14ac:dyDescent="0.2"/>
    <row r="35357" x14ac:dyDescent="0.2"/>
    <row r="35358" x14ac:dyDescent="0.2"/>
    <row r="35359" x14ac:dyDescent="0.2"/>
    <row r="35360" x14ac:dyDescent="0.2"/>
    <row r="35361" x14ac:dyDescent="0.2"/>
    <row r="35362" x14ac:dyDescent="0.2"/>
    <row r="35363" x14ac:dyDescent="0.2"/>
    <row r="35364" x14ac:dyDescent="0.2"/>
    <row r="35365" x14ac:dyDescent="0.2"/>
    <row r="35366" x14ac:dyDescent="0.2"/>
    <row r="35367" x14ac:dyDescent="0.2"/>
    <row r="35368" x14ac:dyDescent="0.2"/>
    <row r="35369" x14ac:dyDescent="0.2"/>
    <row r="35370" x14ac:dyDescent="0.2"/>
    <row r="35371" x14ac:dyDescent="0.2"/>
    <row r="35372" x14ac:dyDescent="0.2"/>
    <row r="35373" x14ac:dyDescent="0.2"/>
    <row r="35374" x14ac:dyDescent="0.2"/>
    <row r="35375" x14ac:dyDescent="0.2"/>
    <row r="35376" x14ac:dyDescent="0.2"/>
    <row r="35377" x14ac:dyDescent="0.2"/>
    <row r="35378" x14ac:dyDescent="0.2"/>
    <row r="35379" x14ac:dyDescent="0.2"/>
    <row r="35380" x14ac:dyDescent="0.2"/>
    <row r="35381" x14ac:dyDescent="0.2"/>
    <row r="35382" x14ac:dyDescent="0.2"/>
    <row r="35383" x14ac:dyDescent="0.2"/>
    <row r="35384" x14ac:dyDescent="0.2"/>
    <row r="35385" x14ac:dyDescent="0.2"/>
    <row r="35386" x14ac:dyDescent="0.2"/>
    <row r="35387" x14ac:dyDescent="0.2"/>
    <row r="35388" x14ac:dyDescent="0.2"/>
    <row r="35389" x14ac:dyDescent="0.2"/>
    <row r="35390" x14ac:dyDescent="0.2"/>
    <row r="35391" x14ac:dyDescent="0.2"/>
    <row r="35392" x14ac:dyDescent="0.2"/>
    <row r="35393" x14ac:dyDescent="0.2"/>
    <row r="35394" x14ac:dyDescent="0.2"/>
    <row r="35395" x14ac:dyDescent="0.2"/>
    <row r="35396" x14ac:dyDescent="0.2"/>
    <row r="35397" x14ac:dyDescent="0.2"/>
    <row r="35398" x14ac:dyDescent="0.2"/>
    <row r="35399" x14ac:dyDescent="0.2"/>
    <row r="35400" x14ac:dyDescent="0.2"/>
    <row r="35401" x14ac:dyDescent="0.2"/>
    <row r="35402" x14ac:dyDescent="0.2"/>
    <row r="35403" x14ac:dyDescent="0.2"/>
    <row r="35404" x14ac:dyDescent="0.2"/>
    <row r="35405" x14ac:dyDescent="0.2"/>
    <row r="35406" x14ac:dyDescent="0.2"/>
    <row r="35407" x14ac:dyDescent="0.2"/>
    <row r="35408" x14ac:dyDescent="0.2"/>
    <row r="35409" x14ac:dyDescent="0.2"/>
    <row r="35410" x14ac:dyDescent="0.2"/>
    <row r="35411" x14ac:dyDescent="0.2"/>
    <row r="35412" x14ac:dyDescent="0.2"/>
    <row r="35413" x14ac:dyDescent="0.2"/>
    <row r="35414" x14ac:dyDescent="0.2"/>
    <row r="35415" x14ac:dyDescent="0.2"/>
    <row r="35416" x14ac:dyDescent="0.2"/>
    <row r="35417" x14ac:dyDescent="0.2"/>
    <row r="35418" x14ac:dyDescent="0.2"/>
    <row r="35419" x14ac:dyDescent="0.2"/>
    <row r="35420" x14ac:dyDescent="0.2"/>
    <row r="35421" x14ac:dyDescent="0.2"/>
    <row r="35422" x14ac:dyDescent="0.2"/>
    <row r="35423" x14ac:dyDescent="0.2"/>
    <row r="35424" x14ac:dyDescent="0.2"/>
    <row r="35425" x14ac:dyDescent="0.2"/>
    <row r="35426" x14ac:dyDescent="0.2"/>
    <row r="35427" x14ac:dyDescent="0.2"/>
    <row r="35428" x14ac:dyDescent="0.2"/>
    <row r="35429" x14ac:dyDescent="0.2"/>
    <row r="35430" x14ac:dyDescent="0.2"/>
    <row r="35431" x14ac:dyDescent="0.2"/>
    <row r="35432" x14ac:dyDescent="0.2"/>
    <row r="35433" x14ac:dyDescent="0.2"/>
    <row r="35434" x14ac:dyDescent="0.2"/>
    <row r="35435" x14ac:dyDescent="0.2"/>
    <row r="35436" x14ac:dyDescent="0.2"/>
    <row r="35437" x14ac:dyDescent="0.2"/>
    <row r="35438" x14ac:dyDescent="0.2"/>
    <row r="35439" x14ac:dyDescent="0.2"/>
    <row r="35440" x14ac:dyDescent="0.2"/>
    <row r="35441" x14ac:dyDescent="0.2"/>
    <row r="35442" x14ac:dyDescent="0.2"/>
    <row r="35443" x14ac:dyDescent="0.2"/>
    <row r="35444" x14ac:dyDescent="0.2"/>
    <row r="35445" x14ac:dyDescent="0.2"/>
    <row r="35446" x14ac:dyDescent="0.2"/>
    <row r="35447" x14ac:dyDescent="0.2"/>
    <row r="35448" x14ac:dyDescent="0.2"/>
    <row r="35449" x14ac:dyDescent="0.2"/>
    <row r="35450" x14ac:dyDescent="0.2"/>
    <row r="35451" x14ac:dyDescent="0.2"/>
    <row r="35452" x14ac:dyDescent="0.2"/>
    <row r="35453" x14ac:dyDescent="0.2"/>
    <row r="35454" x14ac:dyDescent="0.2"/>
    <row r="35455" x14ac:dyDescent="0.2"/>
    <row r="35456" x14ac:dyDescent="0.2"/>
    <row r="35457" x14ac:dyDescent="0.2"/>
    <row r="35458" x14ac:dyDescent="0.2"/>
    <row r="35459" x14ac:dyDescent="0.2"/>
    <row r="35460" x14ac:dyDescent="0.2"/>
    <row r="35461" x14ac:dyDescent="0.2"/>
    <row r="35462" x14ac:dyDescent="0.2"/>
    <row r="35463" x14ac:dyDescent="0.2"/>
    <row r="35464" x14ac:dyDescent="0.2"/>
    <row r="35465" x14ac:dyDescent="0.2"/>
    <row r="35466" x14ac:dyDescent="0.2"/>
    <row r="35467" x14ac:dyDescent="0.2"/>
    <row r="35468" x14ac:dyDescent="0.2"/>
    <row r="35469" x14ac:dyDescent="0.2"/>
    <row r="35470" x14ac:dyDescent="0.2"/>
    <row r="35471" x14ac:dyDescent="0.2"/>
    <row r="35472" x14ac:dyDescent="0.2"/>
    <row r="35473" x14ac:dyDescent="0.2"/>
    <row r="35474" x14ac:dyDescent="0.2"/>
    <row r="35475" x14ac:dyDescent="0.2"/>
    <row r="35476" x14ac:dyDescent="0.2"/>
    <row r="35477" x14ac:dyDescent="0.2"/>
    <row r="35478" x14ac:dyDescent="0.2"/>
    <row r="35479" x14ac:dyDescent="0.2"/>
    <row r="35480" x14ac:dyDescent="0.2"/>
    <row r="35481" x14ac:dyDescent="0.2"/>
    <row r="35482" x14ac:dyDescent="0.2"/>
    <row r="35483" x14ac:dyDescent="0.2"/>
    <row r="35484" x14ac:dyDescent="0.2"/>
    <row r="35485" x14ac:dyDescent="0.2"/>
    <row r="35486" x14ac:dyDescent="0.2"/>
    <row r="35487" x14ac:dyDescent="0.2"/>
    <row r="35488" x14ac:dyDescent="0.2"/>
    <row r="35489" x14ac:dyDescent="0.2"/>
    <row r="35490" x14ac:dyDescent="0.2"/>
    <row r="35491" x14ac:dyDescent="0.2"/>
    <row r="35492" x14ac:dyDescent="0.2"/>
    <row r="35493" x14ac:dyDescent="0.2"/>
    <row r="35494" x14ac:dyDescent="0.2"/>
    <row r="35495" x14ac:dyDescent="0.2"/>
    <row r="35496" x14ac:dyDescent="0.2"/>
    <row r="35497" x14ac:dyDescent="0.2"/>
    <row r="35498" x14ac:dyDescent="0.2"/>
    <row r="35499" x14ac:dyDescent="0.2"/>
    <row r="35500" x14ac:dyDescent="0.2"/>
    <row r="35501" x14ac:dyDescent="0.2"/>
    <row r="35502" x14ac:dyDescent="0.2"/>
    <row r="35503" x14ac:dyDescent="0.2"/>
    <row r="35504" x14ac:dyDescent="0.2"/>
    <row r="35505" x14ac:dyDescent="0.2"/>
    <row r="35506" x14ac:dyDescent="0.2"/>
    <row r="35507" x14ac:dyDescent="0.2"/>
    <row r="35508" x14ac:dyDescent="0.2"/>
    <row r="35509" x14ac:dyDescent="0.2"/>
    <row r="35510" x14ac:dyDescent="0.2"/>
    <row r="35511" x14ac:dyDescent="0.2"/>
    <row r="35512" x14ac:dyDescent="0.2"/>
    <row r="35513" x14ac:dyDescent="0.2"/>
    <row r="35514" x14ac:dyDescent="0.2"/>
    <row r="35515" x14ac:dyDescent="0.2"/>
    <row r="35516" x14ac:dyDescent="0.2"/>
    <row r="35517" x14ac:dyDescent="0.2"/>
    <row r="35518" x14ac:dyDescent="0.2"/>
    <row r="35519" x14ac:dyDescent="0.2"/>
    <row r="35520" x14ac:dyDescent="0.2"/>
    <row r="35521" x14ac:dyDescent="0.2"/>
    <row r="35522" x14ac:dyDescent="0.2"/>
    <row r="35523" x14ac:dyDescent="0.2"/>
    <row r="35524" x14ac:dyDescent="0.2"/>
    <row r="35525" x14ac:dyDescent="0.2"/>
    <row r="35526" x14ac:dyDescent="0.2"/>
    <row r="35527" x14ac:dyDescent="0.2"/>
    <row r="35528" x14ac:dyDescent="0.2"/>
    <row r="35529" x14ac:dyDescent="0.2"/>
    <row r="35530" x14ac:dyDescent="0.2"/>
    <row r="35531" x14ac:dyDescent="0.2"/>
    <row r="35532" x14ac:dyDescent="0.2"/>
    <row r="35533" x14ac:dyDescent="0.2"/>
    <row r="35534" x14ac:dyDescent="0.2"/>
    <row r="35535" x14ac:dyDescent="0.2"/>
    <row r="35536" x14ac:dyDescent="0.2"/>
    <row r="35537" x14ac:dyDescent="0.2"/>
    <row r="35538" x14ac:dyDescent="0.2"/>
    <row r="35539" x14ac:dyDescent="0.2"/>
    <row r="35540" x14ac:dyDescent="0.2"/>
    <row r="35541" x14ac:dyDescent="0.2"/>
    <row r="35542" x14ac:dyDescent="0.2"/>
    <row r="35543" x14ac:dyDescent="0.2"/>
    <row r="35544" x14ac:dyDescent="0.2"/>
    <row r="35545" x14ac:dyDescent="0.2"/>
    <row r="35546" x14ac:dyDescent="0.2"/>
    <row r="35547" x14ac:dyDescent="0.2"/>
    <row r="35548" x14ac:dyDescent="0.2"/>
    <row r="35549" x14ac:dyDescent="0.2"/>
    <row r="35550" x14ac:dyDescent="0.2"/>
    <row r="35551" x14ac:dyDescent="0.2"/>
    <row r="35552" x14ac:dyDescent="0.2"/>
    <row r="35553" x14ac:dyDescent="0.2"/>
    <row r="35554" x14ac:dyDescent="0.2"/>
    <row r="35555" x14ac:dyDescent="0.2"/>
    <row r="35556" x14ac:dyDescent="0.2"/>
    <row r="35557" x14ac:dyDescent="0.2"/>
    <row r="35558" x14ac:dyDescent="0.2"/>
    <row r="35559" x14ac:dyDescent="0.2"/>
    <row r="35560" x14ac:dyDescent="0.2"/>
    <row r="35561" x14ac:dyDescent="0.2"/>
    <row r="35562" x14ac:dyDescent="0.2"/>
    <row r="35563" x14ac:dyDescent="0.2"/>
    <row r="35564" x14ac:dyDescent="0.2"/>
    <row r="35565" x14ac:dyDescent="0.2"/>
    <row r="35566" x14ac:dyDescent="0.2"/>
    <row r="35567" x14ac:dyDescent="0.2"/>
    <row r="35568" x14ac:dyDescent="0.2"/>
    <row r="35569" x14ac:dyDescent="0.2"/>
    <row r="35570" x14ac:dyDescent="0.2"/>
    <row r="35571" x14ac:dyDescent="0.2"/>
    <row r="35572" x14ac:dyDescent="0.2"/>
    <row r="35573" x14ac:dyDescent="0.2"/>
    <row r="35574" x14ac:dyDescent="0.2"/>
    <row r="35575" x14ac:dyDescent="0.2"/>
    <row r="35576" x14ac:dyDescent="0.2"/>
    <row r="35577" x14ac:dyDescent="0.2"/>
    <row r="35578" x14ac:dyDescent="0.2"/>
    <row r="35579" x14ac:dyDescent="0.2"/>
    <row r="35580" x14ac:dyDescent="0.2"/>
    <row r="35581" x14ac:dyDescent="0.2"/>
    <row r="35582" x14ac:dyDescent="0.2"/>
    <row r="35583" x14ac:dyDescent="0.2"/>
    <row r="35584" x14ac:dyDescent="0.2"/>
    <row r="35585" x14ac:dyDescent="0.2"/>
    <row r="35586" x14ac:dyDescent="0.2"/>
    <row r="35587" x14ac:dyDescent="0.2"/>
    <row r="35588" x14ac:dyDescent="0.2"/>
    <row r="35589" x14ac:dyDescent="0.2"/>
    <row r="35590" x14ac:dyDescent="0.2"/>
    <row r="35591" x14ac:dyDescent="0.2"/>
    <row r="35592" x14ac:dyDescent="0.2"/>
    <row r="35593" x14ac:dyDescent="0.2"/>
    <row r="35594" x14ac:dyDescent="0.2"/>
    <row r="35595" x14ac:dyDescent="0.2"/>
    <row r="35596" x14ac:dyDescent="0.2"/>
    <row r="35597" x14ac:dyDescent="0.2"/>
    <row r="35598" x14ac:dyDescent="0.2"/>
    <row r="35599" x14ac:dyDescent="0.2"/>
    <row r="35600" x14ac:dyDescent="0.2"/>
    <row r="35601" x14ac:dyDescent="0.2"/>
    <row r="35602" x14ac:dyDescent="0.2"/>
    <row r="35603" x14ac:dyDescent="0.2"/>
    <row r="35604" x14ac:dyDescent="0.2"/>
    <row r="35605" x14ac:dyDescent="0.2"/>
    <row r="35606" x14ac:dyDescent="0.2"/>
    <row r="35607" x14ac:dyDescent="0.2"/>
    <row r="35608" x14ac:dyDescent="0.2"/>
    <row r="35609" x14ac:dyDescent="0.2"/>
    <row r="35610" x14ac:dyDescent="0.2"/>
    <row r="35611" x14ac:dyDescent="0.2"/>
    <row r="35612" x14ac:dyDescent="0.2"/>
    <row r="35613" x14ac:dyDescent="0.2"/>
    <row r="35614" x14ac:dyDescent="0.2"/>
    <row r="35615" x14ac:dyDescent="0.2"/>
    <row r="35616" x14ac:dyDescent="0.2"/>
    <row r="35617" x14ac:dyDescent="0.2"/>
    <row r="35618" x14ac:dyDescent="0.2"/>
    <row r="35619" x14ac:dyDescent="0.2"/>
    <row r="35620" x14ac:dyDescent="0.2"/>
    <row r="35621" x14ac:dyDescent="0.2"/>
    <row r="35622" x14ac:dyDescent="0.2"/>
    <row r="35623" x14ac:dyDescent="0.2"/>
    <row r="35624" x14ac:dyDescent="0.2"/>
    <row r="35625" x14ac:dyDescent="0.2"/>
    <row r="35626" x14ac:dyDescent="0.2"/>
    <row r="35627" x14ac:dyDescent="0.2"/>
    <row r="35628" x14ac:dyDescent="0.2"/>
    <row r="35629" x14ac:dyDescent="0.2"/>
    <row r="35630" x14ac:dyDescent="0.2"/>
    <row r="35631" x14ac:dyDescent="0.2"/>
    <row r="35632" x14ac:dyDescent="0.2"/>
    <row r="35633" x14ac:dyDescent="0.2"/>
    <row r="35634" x14ac:dyDescent="0.2"/>
    <row r="35635" x14ac:dyDescent="0.2"/>
    <row r="35636" x14ac:dyDescent="0.2"/>
    <row r="35637" x14ac:dyDescent="0.2"/>
    <row r="35638" x14ac:dyDescent="0.2"/>
    <row r="35639" x14ac:dyDescent="0.2"/>
    <row r="35640" x14ac:dyDescent="0.2"/>
    <row r="35641" x14ac:dyDescent="0.2"/>
    <row r="35642" x14ac:dyDescent="0.2"/>
    <row r="35643" x14ac:dyDescent="0.2"/>
    <row r="35644" x14ac:dyDescent="0.2"/>
    <row r="35645" x14ac:dyDescent="0.2"/>
    <row r="35646" x14ac:dyDescent="0.2"/>
    <row r="35647" x14ac:dyDescent="0.2"/>
    <row r="35648" x14ac:dyDescent="0.2"/>
    <row r="35649" x14ac:dyDescent="0.2"/>
    <row r="35650" x14ac:dyDescent="0.2"/>
    <row r="35651" x14ac:dyDescent="0.2"/>
    <row r="35652" x14ac:dyDescent="0.2"/>
    <row r="35653" x14ac:dyDescent="0.2"/>
    <row r="35654" x14ac:dyDescent="0.2"/>
    <row r="35655" x14ac:dyDescent="0.2"/>
    <row r="35656" x14ac:dyDescent="0.2"/>
    <row r="35657" x14ac:dyDescent="0.2"/>
    <row r="35658" x14ac:dyDescent="0.2"/>
    <row r="35659" x14ac:dyDescent="0.2"/>
    <row r="35660" x14ac:dyDescent="0.2"/>
    <row r="35661" x14ac:dyDescent="0.2"/>
    <row r="35662" x14ac:dyDescent="0.2"/>
    <row r="35663" x14ac:dyDescent="0.2"/>
    <row r="35664" x14ac:dyDescent="0.2"/>
    <row r="35665" x14ac:dyDescent="0.2"/>
    <row r="35666" x14ac:dyDescent="0.2"/>
    <row r="35667" x14ac:dyDescent="0.2"/>
    <row r="35668" x14ac:dyDescent="0.2"/>
    <row r="35669" x14ac:dyDescent="0.2"/>
    <row r="35670" x14ac:dyDescent="0.2"/>
    <row r="35671" x14ac:dyDescent="0.2"/>
    <row r="35672" x14ac:dyDescent="0.2"/>
    <row r="35673" x14ac:dyDescent="0.2"/>
    <row r="35674" x14ac:dyDescent="0.2"/>
    <row r="35675" x14ac:dyDescent="0.2"/>
    <row r="35676" x14ac:dyDescent="0.2"/>
    <row r="35677" x14ac:dyDescent="0.2"/>
    <row r="35678" x14ac:dyDescent="0.2"/>
    <row r="35679" x14ac:dyDescent="0.2"/>
    <row r="35680" x14ac:dyDescent="0.2"/>
    <row r="35681" x14ac:dyDescent="0.2"/>
    <row r="35682" x14ac:dyDescent="0.2"/>
    <row r="35683" x14ac:dyDescent="0.2"/>
    <row r="35684" x14ac:dyDescent="0.2"/>
    <row r="35685" x14ac:dyDescent="0.2"/>
    <row r="35686" x14ac:dyDescent="0.2"/>
    <row r="35687" x14ac:dyDescent="0.2"/>
    <row r="35688" x14ac:dyDescent="0.2"/>
    <row r="35689" x14ac:dyDescent="0.2"/>
    <row r="35690" x14ac:dyDescent="0.2"/>
    <row r="35691" x14ac:dyDescent="0.2"/>
    <row r="35692" x14ac:dyDescent="0.2"/>
    <row r="35693" x14ac:dyDescent="0.2"/>
    <row r="35694" x14ac:dyDescent="0.2"/>
    <row r="35695" x14ac:dyDescent="0.2"/>
    <row r="35696" x14ac:dyDescent="0.2"/>
    <row r="35697" x14ac:dyDescent="0.2"/>
    <row r="35698" x14ac:dyDescent="0.2"/>
    <row r="35699" x14ac:dyDescent="0.2"/>
    <row r="35700" x14ac:dyDescent="0.2"/>
    <row r="35701" x14ac:dyDescent="0.2"/>
    <row r="35702" x14ac:dyDescent="0.2"/>
    <row r="35703" x14ac:dyDescent="0.2"/>
    <row r="35704" x14ac:dyDescent="0.2"/>
    <row r="35705" x14ac:dyDescent="0.2"/>
    <row r="35706" x14ac:dyDescent="0.2"/>
    <row r="35707" x14ac:dyDescent="0.2"/>
    <row r="35708" x14ac:dyDescent="0.2"/>
    <row r="35709" x14ac:dyDescent="0.2"/>
    <row r="35710" x14ac:dyDescent="0.2"/>
    <row r="35711" x14ac:dyDescent="0.2"/>
    <row r="35712" x14ac:dyDescent="0.2"/>
    <row r="35713" x14ac:dyDescent="0.2"/>
    <row r="35714" x14ac:dyDescent="0.2"/>
    <row r="35715" x14ac:dyDescent="0.2"/>
    <row r="35716" x14ac:dyDescent="0.2"/>
    <row r="35717" x14ac:dyDescent="0.2"/>
    <row r="35718" x14ac:dyDescent="0.2"/>
    <row r="35719" x14ac:dyDescent="0.2"/>
    <row r="35720" x14ac:dyDescent="0.2"/>
    <row r="35721" x14ac:dyDescent="0.2"/>
    <row r="35722" x14ac:dyDescent="0.2"/>
    <row r="35723" x14ac:dyDescent="0.2"/>
    <row r="35724" x14ac:dyDescent="0.2"/>
    <row r="35725" x14ac:dyDescent="0.2"/>
    <row r="35726" x14ac:dyDescent="0.2"/>
    <row r="35727" x14ac:dyDescent="0.2"/>
    <row r="35728" x14ac:dyDescent="0.2"/>
    <row r="35729" x14ac:dyDescent="0.2"/>
    <row r="35730" x14ac:dyDescent="0.2"/>
    <row r="35731" x14ac:dyDescent="0.2"/>
    <row r="35732" x14ac:dyDescent="0.2"/>
    <row r="35733" x14ac:dyDescent="0.2"/>
    <row r="35734" x14ac:dyDescent="0.2"/>
    <row r="35735" x14ac:dyDescent="0.2"/>
    <row r="35736" x14ac:dyDescent="0.2"/>
    <row r="35737" x14ac:dyDescent="0.2"/>
    <row r="35738" x14ac:dyDescent="0.2"/>
    <row r="35739" x14ac:dyDescent="0.2"/>
    <row r="35740" x14ac:dyDescent="0.2"/>
    <row r="35741" x14ac:dyDescent="0.2"/>
    <row r="35742" x14ac:dyDescent="0.2"/>
    <row r="35743" x14ac:dyDescent="0.2"/>
    <row r="35744" x14ac:dyDescent="0.2"/>
    <row r="35745" x14ac:dyDescent="0.2"/>
    <row r="35746" x14ac:dyDescent="0.2"/>
    <row r="35747" x14ac:dyDescent="0.2"/>
    <row r="35748" x14ac:dyDescent="0.2"/>
    <row r="35749" x14ac:dyDescent="0.2"/>
    <row r="35750" x14ac:dyDescent="0.2"/>
    <row r="35751" x14ac:dyDescent="0.2"/>
    <row r="35752" x14ac:dyDescent="0.2"/>
    <row r="35753" x14ac:dyDescent="0.2"/>
    <row r="35754" x14ac:dyDescent="0.2"/>
    <row r="35755" x14ac:dyDescent="0.2"/>
    <row r="35756" x14ac:dyDescent="0.2"/>
    <row r="35757" x14ac:dyDescent="0.2"/>
    <row r="35758" x14ac:dyDescent="0.2"/>
    <row r="35759" x14ac:dyDescent="0.2"/>
    <row r="35760" x14ac:dyDescent="0.2"/>
    <row r="35761" x14ac:dyDescent="0.2"/>
    <row r="35762" x14ac:dyDescent="0.2"/>
    <row r="35763" x14ac:dyDescent="0.2"/>
    <row r="35764" x14ac:dyDescent="0.2"/>
    <row r="35765" x14ac:dyDescent="0.2"/>
    <row r="35766" x14ac:dyDescent="0.2"/>
    <row r="35767" x14ac:dyDescent="0.2"/>
    <row r="35768" x14ac:dyDescent="0.2"/>
    <row r="35769" x14ac:dyDescent="0.2"/>
    <row r="35770" x14ac:dyDescent="0.2"/>
    <row r="35771" x14ac:dyDescent="0.2"/>
    <row r="35772" x14ac:dyDescent="0.2"/>
    <row r="35773" x14ac:dyDescent="0.2"/>
    <row r="35774" x14ac:dyDescent="0.2"/>
    <row r="35775" x14ac:dyDescent="0.2"/>
    <row r="35776" x14ac:dyDescent="0.2"/>
    <row r="35777" x14ac:dyDescent="0.2"/>
    <row r="35778" x14ac:dyDescent="0.2"/>
    <row r="35779" x14ac:dyDescent="0.2"/>
    <row r="35780" x14ac:dyDescent="0.2"/>
    <row r="35781" x14ac:dyDescent="0.2"/>
    <row r="35782" x14ac:dyDescent="0.2"/>
    <row r="35783" x14ac:dyDescent="0.2"/>
    <row r="35784" x14ac:dyDescent="0.2"/>
    <row r="35785" x14ac:dyDescent="0.2"/>
    <row r="35786" x14ac:dyDescent="0.2"/>
    <row r="35787" x14ac:dyDescent="0.2"/>
    <row r="35788" x14ac:dyDescent="0.2"/>
    <row r="35789" x14ac:dyDescent="0.2"/>
    <row r="35790" x14ac:dyDescent="0.2"/>
    <row r="35791" x14ac:dyDescent="0.2"/>
    <row r="35792" x14ac:dyDescent="0.2"/>
    <row r="35793" x14ac:dyDescent="0.2"/>
    <row r="35794" x14ac:dyDescent="0.2"/>
    <row r="35795" x14ac:dyDescent="0.2"/>
    <row r="35796" x14ac:dyDescent="0.2"/>
    <row r="35797" x14ac:dyDescent="0.2"/>
    <row r="35798" x14ac:dyDescent="0.2"/>
    <row r="35799" x14ac:dyDescent="0.2"/>
    <row r="35800" x14ac:dyDescent="0.2"/>
    <row r="35801" x14ac:dyDescent="0.2"/>
    <row r="35802" x14ac:dyDescent="0.2"/>
    <row r="35803" x14ac:dyDescent="0.2"/>
    <row r="35804" x14ac:dyDescent="0.2"/>
    <row r="35805" x14ac:dyDescent="0.2"/>
    <row r="35806" x14ac:dyDescent="0.2"/>
    <row r="35807" x14ac:dyDescent="0.2"/>
    <row r="35808" x14ac:dyDescent="0.2"/>
    <row r="35809" x14ac:dyDescent="0.2"/>
    <row r="35810" x14ac:dyDescent="0.2"/>
    <row r="35811" x14ac:dyDescent="0.2"/>
    <row r="35812" x14ac:dyDescent="0.2"/>
    <row r="35813" x14ac:dyDescent="0.2"/>
    <row r="35814" x14ac:dyDescent="0.2"/>
    <row r="35815" x14ac:dyDescent="0.2"/>
    <row r="35816" x14ac:dyDescent="0.2"/>
    <row r="35817" x14ac:dyDescent="0.2"/>
    <row r="35818" x14ac:dyDescent="0.2"/>
    <row r="35819" x14ac:dyDescent="0.2"/>
    <row r="35820" x14ac:dyDescent="0.2"/>
    <row r="35821" x14ac:dyDescent="0.2"/>
    <row r="35822" x14ac:dyDescent="0.2"/>
    <row r="35823" x14ac:dyDescent="0.2"/>
    <row r="35824" x14ac:dyDescent="0.2"/>
    <row r="35825" x14ac:dyDescent="0.2"/>
    <row r="35826" x14ac:dyDescent="0.2"/>
    <row r="35827" x14ac:dyDescent="0.2"/>
    <row r="35828" x14ac:dyDescent="0.2"/>
    <row r="35829" x14ac:dyDescent="0.2"/>
    <row r="35830" x14ac:dyDescent="0.2"/>
    <row r="35831" x14ac:dyDescent="0.2"/>
    <row r="35832" x14ac:dyDescent="0.2"/>
    <row r="35833" x14ac:dyDescent="0.2"/>
    <row r="35834" x14ac:dyDescent="0.2"/>
    <row r="35835" x14ac:dyDescent="0.2"/>
    <row r="35836" x14ac:dyDescent="0.2"/>
    <row r="35837" x14ac:dyDescent="0.2"/>
    <row r="35838" x14ac:dyDescent="0.2"/>
    <row r="35839" x14ac:dyDescent="0.2"/>
    <row r="35840" x14ac:dyDescent="0.2"/>
    <row r="35841" x14ac:dyDescent="0.2"/>
    <row r="35842" x14ac:dyDescent="0.2"/>
    <row r="35843" x14ac:dyDescent="0.2"/>
    <row r="35844" x14ac:dyDescent="0.2"/>
    <row r="35845" x14ac:dyDescent="0.2"/>
    <row r="35846" x14ac:dyDescent="0.2"/>
    <row r="35847" x14ac:dyDescent="0.2"/>
    <row r="35848" x14ac:dyDescent="0.2"/>
    <row r="35849" x14ac:dyDescent="0.2"/>
    <row r="35850" x14ac:dyDescent="0.2"/>
    <row r="35851" x14ac:dyDescent="0.2"/>
    <row r="35852" x14ac:dyDescent="0.2"/>
    <row r="35853" x14ac:dyDescent="0.2"/>
    <row r="35854" x14ac:dyDescent="0.2"/>
    <row r="35855" x14ac:dyDescent="0.2"/>
    <row r="35856" x14ac:dyDescent="0.2"/>
    <row r="35857" x14ac:dyDescent="0.2"/>
    <row r="35858" x14ac:dyDescent="0.2"/>
    <row r="35859" x14ac:dyDescent="0.2"/>
    <row r="35860" x14ac:dyDescent="0.2"/>
    <row r="35861" x14ac:dyDescent="0.2"/>
    <row r="35862" x14ac:dyDescent="0.2"/>
    <row r="35863" x14ac:dyDescent="0.2"/>
    <row r="35864" x14ac:dyDescent="0.2"/>
    <row r="35865" x14ac:dyDescent="0.2"/>
    <row r="35866" x14ac:dyDescent="0.2"/>
    <row r="35867" x14ac:dyDescent="0.2"/>
    <row r="35868" x14ac:dyDescent="0.2"/>
    <row r="35869" x14ac:dyDescent="0.2"/>
    <row r="35870" x14ac:dyDescent="0.2"/>
    <row r="35871" x14ac:dyDescent="0.2"/>
    <row r="35872" x14ac:dyDescent="0.2"/>
    <row r="35873" x14ac:dyDescent="0.2"/>
    <row r="35874" x14ac:dyDescent="0.2"/>
    <row r="35875" x14ac:dyDescent="0.2"/>
    <row r="35876" x14ac:dyDescent="0.2"/>
    <row r="35877" x14ac:dyDescent="0.2"/>
    <row r="35878" x14ac:dyDescent="0.2"/>
    <row r="35879" x14ac:dyDescent="0.2"/>
    <row r="35880" x14ac:dyDescent="0.2"/>
    <row r="35881" x14ac:dyDescent="0.2"/>
    <row r="35882" x14ac:dyDescent="0.2"/>
    <row r="35883" x14ac:dyDescent="0.2"/>
    <row r="35884" x14ac:dyDescent="0.2"/>
    <row r="35885" x14ac:dyDescent="0.2"/>
    <row r="35886" x14ac:dyDescent="0.2"/>
    <row r="35887" x14ac:dyDescent="0.2"/>
    <row r="35888" x14ac:dyDescent="0.2"/>
    <row r="35889" x14ac:dyDescent="0.2"/>
    <row r="35890" x14ac:dyDescent="0.2"/>
    <row r="35891" x14ac:dyDescent="0.2"/>
    <row r="35892" x14ac:dyDescent="0.2"/>
    <row r="35893" x14ac:dyDescent="0.2"/>
    <row r="35894" x14ac:dyDescent="0.2"/>
    <row r="35895" x14ac:dyDescent="0.2"/>
    <row r="35896" x14ac:dyDescent="0.2"/>
    <row r="35897" x14ac:dyDescent="0.2"/>
    <row r="35898" x14ac:dyDescent="0.2"/>
    <row r="35899" x14ac:dyDescent="0.2"/>
    <row r="35900" x14ac:dyDescent="0.2"/>
    <row r="35901" x14ac:dyDescent="0.2"/>
    <row r="35902" x14ac:dyDescent="0.2"/>
    <row r="35903" x14ac:dyDescent="0.2"/>
    <row r="35904" x14ac:dyDescent="0.2"/>
    <row r="35905" x14ac:dyDescent="0.2"/>
    <row r="35906" x14ac:dyDescent="0.2"/>
    <row r="35907" x14ac:dyDescent="0.2"/>
    <row r="35908" x14ac:dyDescent="0.2"/>
    <row r="35909" x14ac:dyDescent="0.2"/>
    <row r="35910" x14ac:dyDescent="0.2"/>
    <row r="35911" x14ac:dyDescent="0.2"/>
    <row r="35912" x14ac:dyDescent="0.2"/>
    <row r="35913" x14ac:dyDescent="0.2"/>
    <row r="35914" x14ac:dyDescent="0.2"/>
    <row r="35915" x14ac:dyDescent="0.2"/>
    <row r="35916" x14ac:dyDescent="0.2"/>
    <row r="35917" x14ac:dyDescent="0.2"/>
    <row r="35918" x14ac:dyDescent="0.2"/>
    <row r="35919" x14ac:dyDescent="0.2"/>
    <row r="35920" x14ac:dyDescent="0.2"/>
    <row r="35921" x14ac:dyDescent="0.2"/>
    <row r="35922" x14ac:dyDescent="0.2"/>
    <row r="35923" x14ac:dyDescent="0.2"/>
    <row r="35924" x14ac:dyDescent="0.2"/>
    <row r="35925" x14ac:dyDescent="0.2"/>
    <row r="35926" x14ac:dyDescent="0.2"/>
    <row r="35927" x14ac:dyDescent="0.2"/>
    <row r="35928" x14ac:dyDescent="0.2"/>
    <row r="35929" x14ac:dyDescent="0.2"/>
    <row r="35930" x14ac:dyDescent="0.2"/>
    <row r="35931" x14ac:dyDescent="0.2"/>
    <row r="35932" x14ac:dyDescent="0.2"/>
    <row r="35933" x14ac:dyDescent="0.2"/>
    <row r="35934" x14ac:dyDescent="0.2"/>
    <row r="35935" x14ac:dyDescent="0.2"/>
    <row r="35936" x14ac:dyDescent="0.2"/>
    <row r="35937" x14ac:dyDescent="0.2"/>
    <row r="35938" x14ac:dyDescent="0.2"/>
    <row r="35939" x14ac:dyDescent="0.2"/>
    <row r="35940" x14ac:dyDescent="0.2"/>
    <row r="35941" x14ac:dyDescent="0.2"/>
    <row r="35942" x14ac:dyDescent="0.2"/>
    <row r="35943" x14ac:dyDescent="0.2"/>
    <row r="35944" x14ac:dyDescent="0.2"/>
    <row r="35945" x14ac:dyDescent="0.2"/>
    <row r="35946" x14ac:dyDescent="0.2"/>
    <row r="35947" x14ac:dyDescent="0.2"/>
    <row r="35948" x14ac:dyDescent="0.2"/>
    <row r="35949" x14ac:dyDescent="0.2"/>
    <row r="35950" x14ac:dyDescent="0.2"/>
    <row r="35951" x14ac:dyDescent="0.2"/>
    <row r="35952" x14ac:dyDescent="0.2"/>
    <row r="35953" x14ac:dyDescent="0.2"/>
    <row r="35954" x14ac:dyDescent="0.2"/>
    <row r="35955" x14ac:dyDescent="0.2"/>
    <row r="35956" x14ac:dyDescent="0.2"/>
    <row r="35957" x14ac:dyDescent="0.2"/>
    <row r="35958" x14ac:dyDescent="0.2"/>
    <row r="35959" x14ac:dyDescent="0.2"/>
    <row r="35960" x14ac:dyDescent="0.2"/>
    <row r="35961" x14ac:dyDescent="0.2"/>
    <row r="35962" x14ac:dyDescent="0.2"/>
    <row r="35963" x14ac:dyDescent="0.2"/>
    <row r="35964" x14ac:dyDescent="0.2"/>
    <row r="35965" x14ac:dyDescent="0.2"/>
    <row r="35966" x14ac:dyDescent="0.2"/>
    <row r="35967" x14ac:dyDescent="0.2"/>
    <row r="35968" x14ac:dyDescent="0.2"/>
    <row r="35969" x14ac:dyDescent="0.2"/>
    <row r="35970" x14ac:dyDescent="0.2"/>
    <row r="35971" x14ac:dyDescent="0.2"/>
    <row r="35972" x14ac:dyDescent="0.2"/>
    <row r="35973" x14ac:dyDescent="0.2"/>
    <row r="35974" x14ac:dyDescent="0.2"/>
    <row r="35975" x14ac:dyDescent="0.2"/>
    <row r="35976" x14ac:dyDescent="0.2"/>
    <row r="35977" x14ac:dyDescent="0.2"/>
    <row r="35978" x14ac:dyDescent="0.2"/>
    <row r="35979" x14ac:dyDescent="0.2"/>
    <row r="35980" x14ac:dyDescent="0.2"/>
    <row r="35981" x14ac:dyDescent="0.2"/>
    <row r="35982" x14ac:dyDescent="0.2"/>
    <row r="35983" x14ac:dyDescent="0.2"/>
    <row r="35984" x14ac:dyDescent="0.2"/>
    <row r="35985" x14ac:dyDescent="0.2"/>
    <row r="35986" x14ac:dyDescent="0.2"/>
    <row r="35987" x14ac:dyDescent="0.2"/>
    <row r="35988" x14ac:dyDescent="0.2"/>
    <row r="35989" x14ac:dyDescent="0.2"/>
    <row r="35990" x14ac:dyDescent="0.2"/>
    <row r="35991" x14ac:dyDescent="0.2"/>
    <row r="35992" x14ac:dyDescent="0.2"/>
    <row r="35993" x14ac:dyDescent="0.2"/>
    <row r="35994" x14ac:dyDescent="0.2"/>
    <row r="35995" x14ac:dyDescent="0.2"/>
    <row r="35996" x14ac:dyDescent="0.2"/>
    <row r="35997" x14ac:dyDescent="0.2"/>
    <row r="35998" x14ac:dyDescent="0.2"/>
    <row r="35999" x14ac:dyDescent="0.2"/>
    <row r="36000" x14ac:dyDescent="0.2"/>
    <row r="36001" x14ac:dyDescent="0.2"/>
    <row r="36002" x14ac:dyDescent="0.2"/>
    <row r="36003" x14ac:dyDescent="0.2"/>
    <row r="36004" x14ac:dyDescent="0.2"/>
    <row r="36005" x14ac:dyDescent="0.2"/>
    <row r="36006" x14ac:dyDescent="0.2"/>
    <row r="36007" x14ac:dyDescent="0.2"/>
    <row r="36008" x14ac:dyDescent="0.2"/>
    <row r="36009" x14ac:dyDescent="0.2"/>
    <row r="36010" x14ac:dyDescent="0.2"/>
    <row r="36011" x14ac:dyDescent="0.2"/>
    <row r="36012" x14ac:dyDescent="0.2"/>
    <row r="36013" x14ac:dyDescent="0.2"/>
    <row r="36014" x14ac:dyDescent="0.2"/>
    <row r="36015" x14ac:dyDescent="0.2"/>
    <row r="36016" x14ac:dyDescent="0.2"/>
    <row r="36017" x14ac:dyDescent="0.2"/>
    <row r="36018" x14ac:dyDescent="0.2"/>
    <row r="36019" x14ac:dyDescent="0.2"/>
    <row r="36020" x14ac:dyDescent="0.2"/>
    <row r="36021" x14ac:dyDescent="0.2"/>
    <row r="36022" x14ac:dyDescent="0.2"/>
    <row r="36023" x14ac:dyDescent="0.2"/>
    <row r="36024" x14ac:dyDescent="0.2"/>
    <row r="36025" x14ac:dyDescent="0.2"/>
    <row r="36026" x14ac:dyDescent="0.2"/>
    <row r="36027" x14ac:dyDescent="0.2"/>
    <row r="36028" x14ac:dyDescent="0.2"/>
    <row r="36029" x14ac:dyDescent="0.2"/>
    <row r="36030" x14ac:dyDescent="0.2"/>
    <row r="36031" x14ac:dyDescent="0.2"/>
    <row r="36032" x14ac:dyDescent="0.2"/>
    <row r="36033" x14ac:dyDescent="0.2"/>
    <row r="36034" x14ac:dyDescent="0.2"/>
    <row r="36035" x14ac:dyDescent="0.2"/>
    <row r="36036" x14ac:dyDescent="0.2"/>
    <row r="36037" x14ac:dyDescent="0.2"/>
    <row r="36038" x14ac:dyDescent="0.2"/>
    <row r="36039" x14ac:dyDescent="0.2"/>
    <row r="36040" x14ac:dyDescent="0.2"/>
    <row r="36041" x14ac:dyDescent="0.2"/>
    <row r="36042" x14ac:dyDescent="0.2"/>
    <row r="36043" x14ac:dyDescent="0.2"/>
    <row r="36044" x14ac:dyDescent="0.2"/>
    <row r="36045" x14ac:dyDescent="0.2"/>
    <row r="36046" x14ac:dyDescent="0.2"/>
    <row r="36047" x14ac:dyDescent="0.2"/>
    <row r="36048" x14ac:dyDescent="0.2"/>
    <row r="36049" x14ac:dyDescent="0.2"/>
    <row r="36050" x14ac:dyDescent="0.2"/>
    <row r="36051" x14ac:dyDescent="0.2"/>
    <row r="36052" x14ac:dyDescent="0.2"/>
    <row r="36053" x14ac:dyDescent="0.2"/>
    <row r="36054" x14ac:dyDescent="0.2"/>
    <row r="36055" x14ac:dyDescent="0.2"/>
    <row r="36056" x14ac:dyDescent="0.2"/>
    <row r="36057" x14ac:dyDescent="0.2"/>
    <row r="36058" x14ac:dyDescent="0.2"/>
    <row r="36059" x14ac:dyDescent="0.2"/>
    <row r="36060" x14ac:dyDescent="0.2"/>
    <row r="36061" x14ac:dyDescent="0.2"/>
    <row r="36062" x14ac:dyDescent="0.2"/>
    <row r="36063" x14ac:dyDescent="0.2"/>
    <row r="36064" x14ac:dyDescent="0.2"/>
    <row r="36065" x14ac:dyDescent="0.2"/>
    <row r="36066" x14ac:dyDescent="0.2"/>
    <row r="36067" x14ac:dyDescent="0.2"/>
    <row r="36068" x14ac:dyDescent="0.2"/>
    <row r="36069" x14ac:dyDescent="0.2"/>
    <row r="36070" x14ac:dyDescent="0.2"/>
    <row r="36071" x14ac:dyDescent="0.2"/>
    <row r="36072" x14ac:dyDescent="0.2"/>
    <row r="36073" x14ac:dyDescent="0.2"/>
    <row r="36074" x14ac:dyDescent="0.2"/>
    <row r="36075" x14ac:dyDescent="0.2"/>
    <row r="36076" x14ac:dyDescent="0.2"/>
    <row r="36077" x14ac:dyDescent="0.2"/>
    <row r="36078" x14ac:dyDescent="0.2"/>
    <row r="36079" x14ac:dyDescent="0.2"/>
    <row r="36080" x14ac:dyDescent="0.2"/>
    <row r="36081" x14ac:dyDescent="0.2"/>
    <row r="36082" x14ac:dyDescent="0.2"/>
    <row r="36083" x14ac:dyDescent="0.2"/>
    <row r="36084" x14ac:dyDescent="0.2"/>
    <row r="36085" x14ac:dyDescent="0.2"/>
    <row r="36086" x14ac:dyDescent="0.2"/>
    <row r="36087" x14ac:dyDescent="0.2"/>
    <row r="36088" x14ac:dyDescent="0.2"/>
    <row r="36089" x14ac:dyDescent="0.2"/>
    <row r="36090" x14ac:dyDescent="0.2"/>
    <row r="36091" x14ac:dyDescent="0.2"/>
    <row r="36092" x14ac:dyDescent="0.2"/>
    <row r="36093" x14ac:dyDescent="0.2"/>
    <row r="36094" x14ac:dyDescent="0.2"/>
    <row r="36095" x14ac:dyDescent="0.2"/>
    <row r="36096" x14ac:dyDescent="0.2"/>
    <row r="36097" x14ac:dyDescent="0.2"/>
    <row r="36098" x14ac:dyDescent="0.2"/>
    <row r="36099" x14ac:dyDescent="0.2"/>
    <row r="36100" x14ac:dyDescent="0.2"/>
    <row r="36101" x14ac:dyDescent="0.2"/>
    <row r="36102" x14ac:dyDescent="0.2"/>
    <row r="36103" x14ac:dyDescent="0.2"/>
    <row r="36104" x14ac:dyDescent="0.2"/>
    <row r="36105" x14ac:dyDescent="0.2"/>
    <row r="36106" x14ac:dyDescent="0.2"/>
    <row r="36107" x14ac:dyDescent="0.2"/>
    <row r="36108" x14ac:dyDescent="0.2"/>
    <row r="36109" x14ac:dyDescent="0.2"/>
    <row r="36110" x14ac:dyDescent="0.2"/>
    <row r="36111" x14ac:dyDescent="0.2"/>
    <row r="36112" x14ac:dyDescent="0.2"/>
    <row r="36113" x14ac:dyDescent="0.2"/>
    <row r="36114" x14ac:dyDescent="0.2"/>
    <row r="36115" x14ac:dyDescent="0.2"/>
    <row r="36116" x14ac:dyDescent="0.2"/>
    <row r="36117" x14ac:dyDescent="0.2"/>
    <row r="36118" x14ac:dyDescent="0.2"/>
    <row r="36119" x14ac:dyDescent="0.2"/>
    <row r="36120" x14ac:dyDescent="0.2"/>
    <row r="36121" x14ac:dyDescent="0.2"/>
    <row r="36122" x14ac:dyDescent="0.2"/>
    <row r="36123" x14ac:dyDescent="0.2"/>
    <row r="36124" x14ac:dyDescent="0.2"/>
    <row r="36125" x14ac:dyDescent="0.2"/>
    <row r="36126" x14ac:dyDescent="0.2"/>
    <row r="36127" x14ac:dyDescent="0.2"/>
    <row r="36128" x14ac:dyDescent="0.2"/>
    <row r="36129" x14ac:dyDescent="0.2"/>
    <row r="36130" x14ac:dyDescent="0.2"/>
    <row r="36131" x14ac:dyDescent="0.2"/>
    <row r="36132" x14ac:dyDescent="0.2"/>
    <row r="36133" x14ac:dyDescent="0.2"/>
    <row r="36134" x14ac:dyDescent="0.2"/>
    <row r="36135" x14ac:dyDescent="0.2"/>
    <row r="36136" x14ac:dyDescent="0.2"/>
    <row r="36137" x14ac:dyDescent="0.2"/>
    <row r="36138" x14ac:dyDescent="0.2"/>
    <row r="36139" x14ac:dyDescent="0.2"/>
    <row r="36140" x14ac:dyDescent="0.2"/>
    <row r="36141" x14ac:dyDescent="0.2"/>
    <row r="36142" x14ac:dyDescent="0.2"/>
    <row r="36143" x14ac:dyDescent="0.2"/>
    <row r="36144" x14ac:dyDescent="0.2"/>
    <row r="36145" x14ac:dyDescent="0.2"/>
    <row r="36146" x14ac:dyDescent="0.2"/>
    <row r="36147" x14ac:dyDescent="0.2"/>
    <row r="36148" x14ac:dyDescent="0.2"/>
    <row r="36149" x14ac:dyDescent="0.2"/>
    <row r="36150" x14ac:dyDescent="0.2"/>
    <row r="36151" x14ac:dyDescent="0.2"/>
    <row r="36152" x14ac:dyDescent="0.2"/>
    <row r="36153" x14ac:dyDescent="0.2"/>
    <row r="36154" x14ac:dyDescent="0.2"/>
    <row r="36155" x14ac:dyDescent="0.2"/>
    <row r="36156" x14ac:dyDescent="0.2"/>
    <row r="36157" x14ac:dyDescent="0.2"/>
    <row r="36158" x14ac:dyDescent="0.2"/>
    <row r="36159" x14ac:dyDescent="0.2"/>
    <row r="36160" x14ac:dyDescent="0.2"/>
    <row r="36161" x14ac:dyDescent="0.2"/>
    <row r="36162" x14ac:dyDescent="0.2"/>
    <row r="36163" x14ac:dyDescent="0.2"/>
    <row r="36164" x14ac:dyDescent="0.2"/>
    <row r="36165" x14ac:dyDescent="0.2"/>
    <row r="36166" x14ac:dyDescent="0.2"/>
    <row r="36167" x14ac:dyDescent="0.2"/>
    <row r="36168" x14ac:dyDescent="0.2"/>
    <row r="36169" x14ac:dyDescent="0.2"/>
    <row r="36170" x14ac:dyDescent="0.2"/>
    <row r="36171" x14ac:dyDescent="0.2"/>
    <row r="36172" x14ac:dyDescent="0.2"/>
    <row r="36173" x14ac:dyDescent="0.2"/>
    <row r="36174" x14ac:dyDescent="0.2"/>
    <row r="36175" x14ac:dyDescent="0.2"/>
    <row r="36176" x14ac:dyDescent="0.2"/>
    <row r="36177" x14ac:dyDescent="0.2"/>
    <row r="36178" x14ac:dyDescent="0.2"/>
    <row r="36179" x14ac:dyDescent="0.2"/>
    <row r="36180" x14ac:dyDescent="0.2"/>
    <row r="36181" x14ac:dyDescent="0.2"/>
    <row r="36182" x14ac:dyDescent="0.2"/>
    <row r="36183" x14ac:dyDescent="0.2"/>
    <row r="36184" x14ac:dyDescent="0.2"/>
    <row r="36185" x14ac:dyDescent="0.2"/>
    <row r="36186" x14ac:dyDescent="0.2"/>
    <row r="36187" x14ac:dyDescent="0.2"/>
    <row r="36188" x14ac:dyDescent="0.2"/>
    <row r="36189" x14ac:dyDescent="0.2"/>
    <row r="36190" x14ac:dyDescent="0.2"/>
    <row r="36191" x14ac:dyDescent="0.2"/>
    <row r="36192" x14ac:dyDescent="0.2"/>
    <row r="36193" x14ac:dyDescent="0.2"/>
    <row r="36194" x14ac:dyDescent="0.2"/>
    <row r="36195" x14ac:dyDescent="0.2"/>
    <row r="36196" x14ac:dyDescent="0.2"/>
    <row r="36197" x14ac:dyDescent="0.2"/>
    <row r="36198" x14ac:dyDescent="0.2"/>
    <row r="36199" x14ac:dyDescent="0.2"/>
    <row r="36200" x14ac:dyDescent="0.2"/>
    <row r="36201" x14ac:dyDescent="0.2"/>
    <row r="36202" x14ac:dyDescent="0.2"/>
    <row r="36203" x14ac:dyDescent="0.2"/>
    <row r="36204" x14ac:dyDescent="0.2"/>
    <row r="36205" x14ac:dyDescent="0.2"/>
    <row r="36206" x14ac:dyDescent="0.2"/>
    <row r="36207" x14ac:dyDescent="0.2"/>
    <row r="36208" x14ac:dyDescent="0.2"/>
    <row r="36209" x14ac:dyDescent="0.2"/>
    <row r="36210" x14ac:dyDescent="0.2"/>
    <row r="36211" x14ac:dyDescent="0.2"/>
    <row r="36212" x14ac:dyDescent="0.2"/>
    <row r="36213" x14ac:dyDescent="0.2"/>
    <row r="36214" x14ac:dyDescent="0.2"/>
    <row r="36215" x14ac:dyDescent="0.2"/>
    <row r="36216" x14ac:dyDescent="0.2"/>
    <row r="36217" x14ac:dyDescent="0.2"/>
    <row r="36218" x14ac:dyDescent="0.2"/>
    <row r="36219" x14ac:dyDescent="0.2"/>
    <row r="36220" x14ac:dyDescent="0.2"/>
    <row r="36221" x14ac:dyDescent="0.2"/>
    <row r="36222" x14ac:dyDescent="0.2"/>
    <row r="36223" x14ac:dyDescent="0.2"/>
    <row r="36224" x14ac:dyDescent="0.2"/>
    <row r="36225" x14ac:dyDescent="0.2"/>
    <row r="36226" x14ac:dyDescent="0.2"/>
    <row r="36227" x14ac:dyDescent="0.2"/>
    <row r="36228" x14ac:dyDescent="0.2"/>
    <row r="36229" x14ac:dyDescent="0.2"/>
    <row r="36230" x14ac:dyDescent="0.2"/>
    <row r="36231" x14ac:dyDescent="0.2"/>
    <row r="36232" x14ac:dyDescent="0.2"/>
    <row r="36233" x14ac:dyDescent="0.2"/>
    <row r="36234" x14ac:dyDescent="0.2"/>
    <row r="36235" x14ac:dyDescent="0.2"/>
    <row r="36236" x14ac:dyDescent="0.2"/>
    <row r="36237" x14ac:dyDescent="0.2"/>
    <row r="36238" x14ac:dyDescent="0.2"/>
    <row r="36239" x14ac:dyDescent="0.2"/>
    <row r="36240" x14ac:dyDescent="0.2"/>
    <row r="36241" x14ac:dyDescent="0.2"/>
    <row r="36242" x14ac:dyDescent="0.2"/>
    <row r="36243" x14ac:dyDescent="0.2"/>
    <row r="36244" x14ac:dyDescent="0.2"/>
    <row r="36245" x14ac:dyDescent="0.2"/>
    <row r="36246" x14ac:dyDescent="0.2"/>
    <row r="36247" x14ac:dyDescent="0.2"/>
    <row r="36248" x14ac:dyDescent="0.2"/>
    <row r="36249" x14ac:dyDescent="0.2"/>
    <row r="36250" x14ac:dyDescent="0.2"/>
    <row r="36251" x14ac:dyDescent="0.2"/>
    <row r="36252" x14ac:dyDescent="0.2"/>
    <row r="36253" x14ac:dyDescent="0.2"/>
    <row r="36254" x14ac:dyDescent="0.2"/>
    <row r="36255" x14ac:dyDescent="0.2"/>
    <row r="36256" x14ac:dyDescent="0.2"/>
    <row r="36257" x14ac:dyDescent="0.2"/>
    <row r="36258" x14ac:dyDescent="0.2"/>
    <row r="36259" x14ac:dyDescent="0.2"/>
    <row r="36260" x14ac:dyDescent="0.2"/>
    <row r="36261" x14ac:dyDescent="0.2"/>
    <row r="36262" x14ac:dyDescent="0.2"/>
    <row r="36263" x14ac:dyDescent="0.2"/>
    <row r="36264" x14ac:dyDescent="0.2"/>
    <row r="36265" x14ac:dyDescent="0.2"/>
    <row r="36266" x14ac:dyDescent="0.2"/>
    <row r="36267" x14ac:dyDescent="0.2"/>
    <row r="36268" x14ac:dyDescent="0.2"/>
    <row r="36269" x14ac:dyDescent="0.2"/>
    <row r="36270" x14ac:dyDescent="0.2"/>
    <row r="36271" x14ac:dyDescent="0.2"/>
    <row r="36272" x14ac:dyDescent="0.2"/>
    <row r="36273" x14ac:dyDescent="0.2"/>
    <row r="36274" x14ac:dyDescent="0.2"/>
    <row r="36275" x14ac:dyDescent="0.2"/>
    <row r="36276" x14ac:dyDescent="0.2"/>
    <row r="36277" x14ac:dyDescent="0.2"/>
    <row r="36278" x14ac:dyDescent="0.2"/>
    <row r="36279" x14ac:dyDescent="0.2"/>
    <row r="36280" x14ac:dyDescent="0.2"/>
    <row r="36281" x14ac:dyDescent="0.2"/>
    <row r="36282" x14ac:dyDescent="0.2"/>
    <row r="36283" x14ac:dyDescent="0.2"/>
    <row r="36284" x14ac:dyDescent="0.2"/>
    <row r="36285" x14ac:dyDescent="0.2"/>
    <row r="36286" x14ac:dyDescent="0.2"/>
    <row r="36287" x14ac:dyDescent="0.2"/>
    <row r="36288" x14ac:dyDescent="0.2"/>
    <row r="36289" x14ac:dyDescent="0.2"/>
    <row r="36290" x14ac:dyDescent="0.2"/>
    <row r="36291" x14ac:dyDescent="0.2"/>
    <row r="36292" x14ac:dyDescent="0.2"/>
    <row r="36293" x14ac:dyDescent="0.2"/>
    <row r="36294" x14ac:dyDescent="0.2"/>
    <row r="36295" x14ac:dyDescent="0.2"/>
    <row r="36296" x14ac:dyDescent="0.2"/>
    <row r="36297" x14ac:dyDescent="0.2"/>
    <row r="36298" x14ac:dyDescent="0.2"/>
    <row r="36299" x14ac:dyDescent="0.2"/>
    <row r="36300" x14ac:dyDescent="0.2"/>
    <row r="36301" x14ac:dyDescent="0.2"/>
    <row r="36302" x14ac:dyDescent="0.2"/>
    <row r="36303" x14ac:dyDescent="0.2"/>
    <row r="36304" x14ac:dyDescent="0.2"/>
    <row r="36305" x14ac:dyDescent="0.2"/>
    <row r="36306" x14ac:dyDescent="0.2"/>
    <row r="36307" x14ac:dyDescent="0.2"/>
    <row r="36308" x14ac:dyDescent="0.2"/>
    <row r="36309" x14ac:dyDescent="0.2"/>
    <row r="36310" x14ac:dyDescent="0.2"/>
    <row r="36311" x14ac:dyDescent="0.2"/>
    <row r="36312" x14ac:dyDescent="0.2"/>
    <row r="36313" x14ac:dyDescent="0.2"/>
    <row r="36314" x14ac:dyDescent="0.2"/>
    <row r="36315" x14ac:dyDescent="0.2"/>
    <row r="36316" x14ac:dyDescent="0.2"/>
    <row r="36317" x14ac:dyDescent="0.2"/>
    <row r="36318" x14ac:dyDescent="0.2"/>
    <row r="36319" x14ac:dyDescent="0.2"/>
    <row r="36320" x14ac:dyDescent="0.2"/>
    <row r="36321" x14ac:dyDescent="0.2"/>
    <row r="36322" x14ac:dyDescent="0.2"/>
    <row r="36323" x14ac:dyDescent="0.2"/>
    <row r="36324" x14ac:dyDescent="0.2"/>
    <row r="36325" x14ac:dyDescent="0.2"/>
    <row r="36326" x14ac:dyDescent="0.2"/>
    <row r="36327" x14ac:dyDescent="0.2"/>
    <row r="36328" x14ac:dyDescent="0.2"/>
    <row r="36329" x14ac:dyDescent="0.2"/>
    <row r="36330" x14ac:dyDescent="0.2"/>
    <row r="36331" x14ac:dyDescent="0.2"/>
    <row r="36332" x14ac:dyDescent="0.2"/>
    <row r="36333" x14ac:dyDescent="0.2"/>
    <row r="36334" x14ac:dyDescent="0.2"/>
    <row r="36335" x14ac:dyDescent="0.2"/>
    <row r="36336" x14ac:dyDescent="0.2"/>
    <row r="36337" x14ac:dyDescent="0.2"/>
    <row r="36338" x14ac:dyDescent="0.2"/>
    <row r="36339" x14ac:dyDescent="0.2"/>
    <row r="36340" x14ac:dyDescent="0.2"/>
    <row r="36341" x14ac:dyDescent="0.2"/>
    <row r="36342" x14ac:dyDescent="0.2"/>
    <row r="36343" x14ac:dyDescent="0.2"/>
    <row r="36344" x14ac:dyDescent="0.2"/>
    <row r="36345" x14ac:dyDescent="0.2"/>
    <row r="36346" x14ac:dyDescent="0.2"/>
    <row r="36347" x14ac:dyDescent="0.2"/>
    <row r="36348" x14ac:dyDescent="0.2"/>
    <row r="36349" x14ac:dyDescent="0.2"/>
    <row r="36350" x14ac:dyDescent="0.2"/>
    <row r="36351" x14ac:dyDescent="0.2"/>
    <row r="36352" x14ac:dyDescent="0.2"/>
    <row r="36353" x14ac:dyDescent="0.2"/>
    <row r="36354" x14ac:dyDescent="0.2"/>
    <row r="36355" x14ac:dyDescent="0.2"/>
    <row r="36356" x14ac:dyDescent="0.2"/>
    <row r="36357" x14ac:dyDescent="0.2"/>
    <row r="36358" x14ac:dyDescent="0.2"/>
    <row r="36359" x14ac:dyDescent="0.2"/>
    <row r="36360" x14ac:dyDescent="0.2"/>
    <row r="36361" x14ac:dyDescent="0.2"/>
    <row r="36362" x14ac:dyDescent="0.2"/>
    <row r="36363" x14ac:dyDescent="0.2"/>
    <row r="36364" x14ac:dyDescent="0.2"/>
    <row r="36365" x14ac:dyDescent="0.2"/>
    <row r="36366" x14ac:dyDescent="0.2"/>
    <row r="36367" x14ac:dyDescent="0.2"/>
    <row r="36368" x14ac:dyDescent="0.2"/>
    <row r="36369" x14ac:dyDescent="0.2"/>
    <row r="36370" x14ac:dyDescent="0.2"/>
    <row r="36371" x14ac:dyDescent="0.2"/>
    <row r="36372" x14ac:dyDescent="0.2"/>
    <row r="36373" x14ac:dyDescent="0.2"/>
    <row r="36374" x14ac:dyDescent="0.2"/>
    <row r="36375" x14ac:dyDescent="0.2"/>
    <row r="36376" x14ac:dyDescent="0.2"/>
    <row r="36377" x14ac:dyDescent="0.2"/>
    <row r="36378" x14ac:dyDescent="0.2"/>
    <row r="36379" x14ac:dyDescent="0.2"/>
    <row r="36380" x14ac:dyDescent="0.2"/>
    <row r="36381" x14ac:dyDescent="0.2"/>
    <row r="36382" x14ac:dyDescent="0.2"/>
    <row r="36383" x14ac:dyDescent="0.2"/>
    <row r="36384" x14ac:dyDescent="0.2"/>
    <row r="36385" x14ac:dyDescent="0.2"/>
    <row r="36386" x14ac:dyDescent="0.2"/>
    <row r="36387" x14ac:dyDescent="0.2"/>
    <row r="36388" x14ac:dyDescent="0.2"/>
    <row r="36389" x14ac:dyDescent="0.2"/>
    <row r="36390" x14ac:dyDescent="0.2"/>
    <row r="36391" x14ac:dyDescent="0.2"/>
    <row r="36392" x14ac:dyDescent="0.2"/>
    <row r="36393" x14ac:dyDescent="0.2"/>
    <row r="36394" x14ac:dyDescent="0.2"/>
    <row r="36395" x14ac:dyDescent="0.2"/>
    <row r="36396" x14ac:dyDescent="0.2"/>
    <row r="36397" x14ac:dyDescent="0.2"/>
    <row r="36398" x14ac:dyDescent="0.2"/>
    <row r="36399" x14ac:dyDescent="0.2"/>
    <row r="36400" x14ac:dyDescent="0.2"/>
    <row r="36401" x14ac:dyDescent="0.2"/>
    <row r="36402" x14ac:dyDescent="0.2"/>
    <row r="36403" x14ac:dyDescent="0.2"/>
    <row r="36404" x14ac:dyDescent="0.2"/>
    <row r="36405" x14ac:dyDescent="0.2"/>
    <row r="36406" x14ac:dyDescent="0.2"/>
    <row r="36407" x14ac:dyDescent="0.2"/>
    <row r="36408" x14ac:dyDescent="0.2"/>
    <row r="36409" x14ac:dyDescent="0.2"/>
    <row r="36410" x14ac:dyDescent="0.2"/>
    <row r="36411" x14ac:dyDescent="0.2"/>
    <row r="36412" x14ac:dyDescent="0.2"/>
    <row r="36413" x14ac:dyDescent="0.2"/>
    <row r="36414" x14ac:dyDescent="0.2"/>
    <row r="36415" x14ac:dyDescent="0.2"/>
    <row r="36416" x14ac:dyDescent="0.2"/>
    <row r="36417" x14ac:dyDescent="0.2"/>
    <row r="36418" x14ac:dyDescent="0.2"/>
    <row r="36419" x14ac:dyDescent="0.2"/>
    <row r="36420" x14ac:dyDescent="0.2"/>
    <row r="36421" x14ac:dyDescent="0.2"/>
    <row r="36422" x14ac:dyDescent="0.2"/>
    <row r="36423" x14ac:dyDescent="0.2"/>
    <row r="36424" x14ac:dyDescent="0.2"/>
    <row r="36425" x14ac:dyDescent="0.2"/>
    <row r="36426" x14ac:dyDescent="0.2"/>
    <row r="36427" x14ac:dyDescent="0.2"/>
    <row r="36428" x14ac:dyDescent="0.2"/>
    <row r="36429" x14ac:dyDescent="0.2"/>
    <row r="36430" x14ac:dyDescent="0.2"/>
    <row r="36431" x14ac:dyDescent="0.2"/>
    <row r="36432" x14ac:dyDescent="0.2"/>
    <row r="36433" x14ac:dyDescent="0.2"/>
    <row r="36434" x14ac:dyDescent="0.2"/>
    <row r="36435" x14ac:dyDescent="0.2"/>
    <row r="36436" x14ac:dyDescent="0.2"/>
    <row r="36437" x14ac:dyDescent="0.2"/>
    <row r="36438" x14ac:dyDescent="0.2"/>
    <row r="36439" x14ac:dyDescent="0.2"/>
    <row r="36440" x14ac:dyDescent="0.2"/>
    <row r="36441" x14ac:dyDescent="0.2"/>
    <row r="36442" x14ac:dyDescent="0.2"/>
    <row r="36443" x14ac:dyDescent="0.2"/>
    <row r="36444" x14ac:dyDescent="0.2"/>
    <row r="36445" x14ac:dyDescent="0.2"/>
    <row r="36446" x14ac:dyDescent="0.2"/>
    <row r="36447" x14ac:dyDescent="0.2"/>
    <row r="36448" x14ac:dyDescent="0.2"/>
    <row r="36449" x14ac:dyDescent="0.2"/>
    <row r="36450" x14ac:dyDescent="0.2"/>
    <row r="36451" x14ac:dyDescent="0.2"/>
    <row r="36452" x14ac:dyDescent="0.2"/>
    <row r="36453" x14ac:dyDescent="0.2"/>
    <row r="36454" x14ac:dyDescent="0.2"/>
    <row r="36455" x14ac:dyDescent="0.2"/>
    <row r="36456" x14ac:dyDescent="0.2"/>
    <row r="36457" x14ac:dyDescent="0.2"/>
    <row r="36458" x14ac:dyDescent="0.2"/>
    <row r="36459" x14ac:dyDescent="0.2"/>
    <row r="36460" x14ac:dyDescent="0.2"/>
    <row r="36461" x14ac:dyDescent="0.2"/>
    <row r="36462" x14ac:dyDescent="0.2"/>
    <row r="36463" x14ac:dyDescent="0.2"/>
    <row r="36464" x14ac:dyDescent="0.2"/>
    <row r="36465" x14ac:dyDescent="0.2"/>
    <row r="36466" x14ac:dyDescent="0.2"/>
    <row r="36467" x14ac:dyDescent="0.2"/>
    <row r="36468" x14ac:dyDescent="0.2"/>
    <row r="36469" x14ac:dyDescent="0.2"/>
    <row r="36470" x14ac:dyDescent="0.2"/>
    <row r="36471" x14ac:dyDescent="0.2"/>
    <row r="36472" x14ac:dyDescent="0.2"/>
    <row r="36473" x14ac:dyDescent="0.2"/>
    <row r="36474" x14ac:dyDescent="0.2"/>
    <row r="36475" x14ac:dyDescent="0.2"/>
    <row r="36476" x14ac:dyDescent="0.2"/>
    <row r="36477" x14ac:dyDescent="0.2"/>
    <row r="36478" x14ac:dyDescent="0.2"/>
    <row r="36479" x14ac:dyDescent="0.2"/>
    <row r="36480" x14ac:dyDescent="0.2"/>
    <row r="36481" x14ac:dyDescent="0.2"/>
    <row r="36482" x14ac:dyDescent="0.2"/>
    <row r="36483" x14ac:dyDescent="0.2"/>
    <row r="36484" x14ac:dyDescent="0.2"/>
    <row r="36485" x14ac:dyDescent="0.2"/>
    <row r="36486" x14ac:dyDescent="0.2"/>
    <row r="36487" x14ac:dyDescent="0.2"/>
    <row r="36488" x14ac:dyDescent="0.2"/>
    <row r="36489" x14ac:dyDescent="0.2"/>
    <row r="36490" x14ac:dyDescent="0.2"/>
    <row r="36491" x14ac:dyDescent="0.2"/>
    <row r="36492" x14ac:dyDescent="0.2"/>
    <row r="36493" x14ac:dyDescent="0.2"/>
    <row r="36494" x14ac:dyDescent="0.2"/>
    <row r="36495" x14ac:dyDescent="0.2"/>
    <row r="36496" x14ac:dyDescent="0.2"/>
    <row r="36497" x14ac:dyDescent="0.2"/>
    <row r="36498" x14ac:dyDescent="0.2"/>
    <row r="36499" x14ac:dyDescent="0.2"/>
    <row r="36500" x14ac:dyDescent="0.2"/>
    <row r="36501" x14ac:dyDescent="0.2"/>
    <row r="36502" x14ac:dyDescent="0.2"/>
    <row r="36503" x14ac:dyDescent="0.2"/>
    <row r="36504" x14ac:dyDescent="0.2"/>
    <row r="36505" x14ac:dyDescent="0.2"/>
    <row r="36506" x14ac:dyDescent="0.2"/>
    <row r="36507" x14ac:dyDescent="0.2"/>
    <row r="36508" x14ac:dyDescent="0.2"/>
    <row r="36509" x14ac:dyDescent="0.2"/>
    <row r="36510" x14ac:dyDescent="0.2"/>
    <row r="36511" x14ac:dyDescent="0.2"/>
    <row r="36512" x14ac:dyDescent="0.2"/>
    <row r="36513" x14ac:dyDescent="0.2"/>
    <row r="36514" x14ac:dyDescent="0.2"/>
    <row r="36515" x14ac:dyDescent="0.2"/>
    <row r="36516" x14ac:dyDescent="0.2"/>
    <row r="36517" x14ac:dyDescent="0.2"/>
    <row r="36518" x14ac:dyDescent="0.2"/>
    <row r="36519" x14ac:dyDescent="0.2"/>
    <row r="36520" x14ac:dyDescent="0.2"/>
    <row r="36521" x14ac:dyDescent="0.2"/>
    <row r="36522" x14ac:dyDescent="0.2"/>
    <row r="36523" x14ac:dyDescent="0.2"/>
    <row r="36524" x14ac:dyDescent="0.2"/>
    <row r="36525" x14ac:dyDescent="0.2"/>
    <row r="36526" x14ac:dyDescent="0.2"/>
    <row r="36527" x14ac:dyDescent="0.2"/>
    <row r="36528" x14ac:dyDescent="0.2"/>
    <row r="36529" x14ac:dyDescent="0.2"/>
    <row r="36530" x14ac:dyDescent="0.2"/>
    <row r="36531" x14ac:dyDescent="0.2"/>
    <row r="36532" x14ac:dyDescent="0.2"/>
    <row r="36533" x14ac:dyDescent="0.2"/>
    <row r="36534" x14ac:dyDescent="0.2"/>
    <row r="36535" x14ac:dyDescent="0.2"/>
    <row r="36536" x14ac:dyDescent="0.2"/>
    <row r="36537" x14ac:dyDescent="0.2"/>
    <row r="36538" x14ac:dyDescent="0.2"/>
    <row r="36539" x14ac:dyDescent="0.2"/>
    <row r="36540" x14ac:dyDescent="0.2"/>
    <row r="36541" x14ac:dyDescent="0.2"/>
    <row r="36542" x14ac:dyDescent="0.2"/>
    <row r="36543" x14ac:dyDescent="0.2"/>
    <row r="36544" x14ac:dyDescent="0.2"/>
    <row r="36545" x14ac:dyDescent="0.2"/>
    <row r="36546" x14ac:dyDescent="0.2"/>
    <row r="36547" x14ac:dyDescent="0.2"/>
    <row r="36548" x14ac:dyDescent="0.2"/>
    <row r="36549" x14ac:dyDescent="0.2"/>
    <row r="36550" x14ac:dyDescent="0.2"/>
    <row r="36551" x14ac:dyDescent="0.2"/>
    <row r="36552" x14ac:dyDescent="0.2"/>
    <row r="36553" x14ac:dyDescent="0.2"/>
    <row r="36554" x14ac:dyDescent="0.2"/>
    <row r="36555" x14ac:dyDescent="0.2"/>
    <row r="36556" x14ac:dyDescent="0.2"/>
    <row r="36557" x14ac:dyDescent="0.2"/>
    <row r="36558" x14ac:dyDescent="0.2"/>
    <row r="36559" x14ac:dyDescent="0.2"/>
    <row r="36560" x14ac:dyDescent="0.2"/>
    <row r="36561" x14ac:dyDescent="0.2"/>
    <row r="36562" x14ac:dyDescent="0.2"/>
    <row r="36563" x14ac:dyDescent="0.2"/>
    <row r="36564" x14ac:dyDescent="0.2"/>
    <row r="36565" x14ac:dyDescent="0.2"/>
    <row r="36566" x14ac:dyDescent="0.2"/>
    <row r="36567" x14ac:dyDescent="0.2"/>
    <row r="36568" x14ac:dyDescent="0.2"/>
    <row r="36569" x14ac:dyDescent="0.2"/>
    <row r="36570" x14ac:dyDescent="0.2"/>
    <row r="36571" x14ac:dyDescent="0.2"/>
    <row r="36572" x14ac:dyDescent="0.2"/>
    <row r="36573" x14ac:dyDescent="0.2"/>
    <row r="36574" x14ac:dyDescent="0.2"/>
    <row r="36575" x14ac:dyDescent="0.2"/>
    <row r="36576" x14ac:dyDescent="0.2"/>
    <row r="36577" x14ac:dyDescent="0.2"/>
    <row r="36578" x14ac:dyDescent="0.2"/>
    <row r="36579" x14ac:dyDescent="0.2"/>
    <row r="36580" x14ac:dyDescent="0.2"/>
    <row r="36581" x14ac:dyDescent="0.2"/>
    <row r="36582" x14ac:dyDescent="0.2"/>
    <row r="36583" x14ac:dyDescent="0.2"/>
    <row r="36584" x14ac:dyDescent="0.2"/>
    <row r="36585" x14ac:dyDescent="0.2"/>
    <row r="36586" x14ac:dyDescent="0.2"/>
    <row r="36587" x14ac:dyDescent="0.2"/>
    <row r="36588" x14ac:dyDescent="0.2"/>
    <row r="36589" x14ac:dyDescent="0.2"/>
    <row r="36590" x14ac:dyDescent="0.2"/>
    <row r="36591" x14ac:dyDescent="0.2"/>
    <row r="36592" x14ac:dyDescent="0.2"/>
    <row r="36593" x14ac:dyDescent="0.2"/>
    <row r="36594" x14ac:dyDescent="0.2"/>
    <row r="36595" x14ac:dyDescent="0.2"/>
    <row r="36596" x14ac:dyDescent="0.2"/>
    <row r="36597" x14ac:dyDescent="0.2"/>
    <row r="36598" x14ac:dyDescent="0.2"/>
    <row r="36599" x14ac:dyDescent="0.2"/>
    <row r="36600" x14ac:dyDescent="0.2"/>
    <row r="36601" x14ac:dyDescent="0.2"/>
    <row r="36602" x14ac:dyDescent="0.2"/>
    <row r="36603" x14ac:dyDescent="0.2"/>
    <row r="36604" x14ac:dyDescent="0.2"/>
    <row r="36605" x14ac:dyDescent="0.2"/>
    <row r="36606" x14ac:dyDescent="0.2"/>
    <row r="36607" x14ac:dyDescent="0.2"/>
    <row r="36608" x14ac:dyDescent="0.2"/>
    <row r="36609" x14ac:dyDescent="0.2"/>
    <row r="36610" x14ac:dyDescent="0.2"/>
    <row r="36611" x14ac:dyDescent="0.2"/>
    <row r="36612" x14ac:dyDescent="0.2"/>
    <row r="36613" x14ac:dyDescent="0.2"/>
    <row r="36614" x14ac:dyDescent="0.2"/>
    <row r="36615" x14ac:dyDescent="0.2"/>
    <row r="36616" x14ac:dyDescent="0.2"/>
    <row r="36617" x14ac:dyDescent="0.2"/>
    <row r="36618" x14ac:dyDescent="0.2"/>
    <row r="36619" x14ac:dyDescent="0.2"/>
    <row r="36620" x14ac:dyDescent="0.2"/>
    <row r="36621" x14ac:dyDescent="0.2"/>
    <row r="36622" x14ac:dyDescent="0.2"/>
    <row r="36623" x14ac:dyDescent="0.2"/>
    <row r="36624" x14ac:dyDescent="0.2"/>
    <row r="36625" x14ac:dyDescent="0.2"/>
    <row r="36626" x14ac:dyDescent="0.2"/>
    <row r="36627" x14ac:dyDescent="0.2"/>
    <row r="36628" x14ac:dyDescent="0.2"/>
    <row r="36629" x14ac:dyDescent="0.2"/>
    <row r="36630" x14ac:dyDescent="0.2"/>
    <row r="36631" x14ac:dyDescent="0.2"/>
    <row r="36632" x14ac:dyDescent="0.2"/>
    <row r="36633" x14ac:dyDescent="0.2"/>
    <row r="36634" x14ac:dyDescent="0.2"/>
    <row r="36635" x14ac:dyDescent="0.2"/>
    <row r="36636" x14ac:dyDescent="0.2"/>
    <row r="36637" x14ac:dyDescent="0.2"/>
    <row r="36638" x14ac:dyDescent="0.2"/>
    <row r="36639" x14ac:dyDescent="0.2"/>
    <row r="36640" x14ac:dyDescent="0.2"/>
    <row r="36641" x14ac:dyDescent="0.2"/>
    <row r="36642" x14ac:dyDescent="0.2"/>
    <row r="36643" x14ac:dyDescent="0.2"/>
    <row r="36644" x14ac:dyDescent="0.2"/>
    <row r="36645" x14ac:dyDescent="0.2"/>
    <row r="36646" x14ac:dyDescent="0.2"/>
    <row r="36647" x14ac:dyDescent="0.2"/>
    <row r="36648" x14ac:dyDescent="0.2"/>
    <row r="36649" x14ac:dyDescent="0.2"/>
    <row r="36650" x14ac:dyDescent="0.2"/>
    <row r="36651" x14ac:dyDescent="0.2"/>
    <row r="36652" x14ac:dyDescent="0.2"/>
    <row r="36653" x14ac:dyDescent="0.2"/>
    <row r="36654" x14ac:dyDescent="0.2"/>
    <row r="36655" x14ac:dyDescent="0.2"/>
    <row r="36656" x14ac:dyDescent="0.2"/>
    <row r="36657" x14ac:dyDescent="0.2"/>
    <row r="36658" x14ac:dyDescent="0.2"/>
    <row r="36659" x14ac:dyDescent="0.2"/>
    <row r="36660" x14ac:dyDescent="0.2"/>
    <row r="36661" x14ac:dyDescent="0.2"/>
    <row r="36662" x14ac:dyDescent="0.2"/>
    <row r="36663" x14ac:dyDescent="0.2"/>
    <row r="36664" x14ac:dyDescent="0.2"/>
    <row r="36665" x14ac:dyDescent="0.2"/>
    <row r="36666" x14ac:dyDescent="0.2"/>
    <row r="36667" x14ac:dyDescent="0.2"/>
    <row r="36668" x14ac:dyDescent="0.2"/>
    <row r="36669" x14ac:dyDescent="0.2"/>
    <row r="36670" x14ac:dyDescent="0.2"/>
    <row r="36671" x14ac:dyDescent="0.2"/>
    <row r="36672" x14ac:dyDescent="0.2"/>
    <row r="36673" x14ac:dyDescent="0.2"/>
    <row r="36674" x14ac:dyDescent="0.2"/>
    <row r="36675" x14ac:dyDescent="0.2"/>
    <row r="36676" x14ac:dyDescent="0.2"/>
    <row r="36677" x14ac:dyDescent="0.2"/>
    <row r="36678" x14ac:dyDescent="0.2"/>
    <row r="36679" x14ac:dyDescent="0.2"/>
    <row r="36680" x14ac:dyDescent="0.2"/>
    <row r="36681" x14ac:dyDescent="0.2"/>
    <row r="36682" x14ac:dyDescent="0.2"/>
    <row r="36683" x14ac:dyDescent="0.2"/>
    <row r="36684" x14ac:dyDescent="0.2"/>
    <row r="36685" x14ac:dyDescent="0.2"/>
    <row r="36686" x14ac:dyDescent="0.2"/>
    <row r="36687" x14ac:dyDescent="0.2"/>
    <row r="36688" x14ac:dyDescent="0.2"/>
    <row r="36689" x14ac:dyDescent="0.2"/>
    <row r="36690" x14ac:dyDescent="0.2"/>
    <row r="36691" x14ac:dyDescent="0.2"/>
    <row r="36692" x14ac:dyDescent="0.2"/>
    <row r="36693" x14ac:dyDescent="0.2"/>
    <row r="36694" x14ac:dyDescent="0.2"/>
    <row r="36695" x14ac:dyDescent="0.2"/>
    <row r="36696" x14ac:dyDescent="0.2"/>
    <row r="36697" x14ac:dyDescent="0.2"/>
    <row r="36698" x14ac:dyDescent="0.2"/>
    <row r="36699" x14ac:dyDescent="0.2"/>
    <row r="36700" x14ac:dyDescent="0.2"/>
    <row r="36701" x14ac:dyDescent="0.2"/>
    <row r="36702" x14ac:dyDescent="0.2"/>
    <row r="36703" x14ac:dyDescent="0.2"/>
    <row r="36704" x14ac:dyDescent="0.2"/>
    <row r="36705" x14ac:dyDescent="0.2"/>
    <row r="36706" x14ac:dyDescent="0.2"/>
    <row r="36707" x14ac:dyDescent="0.2"/>
    <row r="36708" x14ac:dyDescent="0.2"/>
    <row r="36709" x14ac:dyDescent="0.2"/>
    <row r="36710" x14ac:dyDescent="0.2"/>
    <row r="36711" x14ac:dyDescent="0.2"/>
    <row r="36712" x14ac:dyDescent="0.2"/>
    <row r="36713" x14ac:dyDescent="0.2"/>
    <row r="36714" x14ac:dyDescent="0.2"/>
    <row r="36715" x14ac:dyDescent="0.2"/>
    <row r="36716" x14ac:dyDescent="0.2"/>
    <row r="36717" x14ac:dyDescent="0.2"/>
    <row r="36718" x14ac:dyDescent="0.2"/>
    <row r="36719" x14ac:dyDescent="0.2"/>
    <row r="36720" x14ac:dyDescent="0.2"/>
    <row r="36721" x14ac:dyDescent="0.2"/>
    <row r="36722" x14ac:dyDescent="0.2"/>
    <row r="36723" x14ac:dyDescent="0.2"/>
    <row r="36724" x14ac:dyDescent="0.2"/>
    <row r="36725" x14ac:dyDescent="0.2"/>
    <row r="36726" x14ac:dyDescent="0.2"/>
    <row r="36727" x14ac:dyDescent="0.2"/>
    <row r="36728" x14ac:dyDescent="0.2"/>
    <row r="36729" x14ac:dyDescent="0.2"/>
    <row r="36730" x14ac:dyDescent="0.2"/>
    <row r="36731" x14ac:dyDescent="0.2"/>
    <row r="36732" x14ac:dyDescent="0.2"/>
    <row r="36733" x14ac:dyDescent="0.2"/>
    <row r="36734" x14ac:dyDescent="0.2"/>
    <row r="36735" x14ac:dyDescent="0.2"/>
    <row r="36736" x14ac:dyDescent="0.2"/>
    <row r="36737" x14ac:dyDescent="0.2"/>
    <row r="36738" x14ac:dyDescent="0.2"/>
    <row r="36739" x14ac:dyDescent="0.2"/>
    <row r="36740" x14ac:dyDescent="0.2"/>
    <row r="36741" x14ac:dyDescent="0.2"/>
    <row r="36742" x14ac:dyDescent="0.2"/>
    <row r="36743" x14ac:dyDescent="0.2"/>
    <row r="36744" x14ac:dyDescent="0.2"/>
    <row r="36745" x14ac:dyDescent="0.2"/>
    <row r="36746" x14ac:dyDescent="0.2"/>
    <row r="36747" x14ac:dyDescent="0.2"/>
    <row r="36748" x14ac:dyDescent="0.2"/>
    <row r="36749" x14ac:dyDescent="0.2"/>
    <row r="36750" x14ac:dyDescent="0.2"/>
    <row r="36751" x14ac:dyDescent="0.2"/>
    <row r="36752" x14ac:dyDescent="0.2"/>
    <row r="36753" x14ac:dyDescent="0.2"/>
    <row r="36754" x14ac:dyDescent="0.2"/>
    <row r="36755" x14ac:dyDescent="0.2"/>
    <row r="36756" x14ac:dyDescent="0.2"/>
    <row r="36757" x14ac:dyDescent="0.2"/>
    <row r="36758" x14ac:dyDescent="0.2"/>
    <row r="36759" x14ac:dyDescent="0.2"/>
    <row r="36760" x14ac:dyDescent="0.2"/>
    <row r="36761" x14ac:dyDescent="0.2"/>
    <row r="36762" x14ac:dyDescent="0.2"/>
    <row r="36763" x14ac:dyDescent="0.2"/>
    <row r="36764" x14ac:dyDescent="0.2"/>
    <row r="36765" x14ac:dyDescent="0.2"/>
    <row r="36766" x14ac:dyDescent="0.2"/>
    <row r="36767" x14ac:dyDescent="0.2"/>
    <row r="36768" x14ac:dyDescent="0.2"/>
    <row r="36769" x14ac:dyDescent="0.2"/>
    <row r="36770" x14ac:dyDescent="0.2"/>
    <row r="36771" x14ac:dyDescent="0.2"/>
    <row r="36772" x14ac:dyDescent="0.2"/>
    <row r="36773" x14ac:dyDescent="0.2"/>
    <row r="36774" x14ac:dyDescent="0.2"/>
    <row r="36775" x14ac:dyDescent="0.2"/>
    <row r="36776" x14ac:dyDescent="0.2"/>
    <row r="36777" x14ac:dyDescent="0.2"/>
    <row r="36778" x14ac:dyDescent="0.2"/>
    <row r="36779" x14ac:dyDescent="0.2"/>
    <row r="36780" x14ac:dyDescent="0.2"/>
    <row r="36781" x14ac:dyDescent="0.2"/>
    <row r="36782" x14ac:dyDescent="0.2"/>
    <row r="36783" x14ac:dyDescent="0.2"/>
    <row r="36784" x14ac:dyDescent="0.2"/>
    <row r="36785" x14ac:dyDescent="0.2"/>
    <row r="36786" x14ac:dyDescent="0.2"/>
    <row r="36787" x14ac:dyDescent="0.2"/>
    <row r="36788" x14ac:dyDescent="0.2"/>
    <row r="36789" x14ac:dyDescent="0.2"/>
    <row r="36790" x14ac:dyDescent="0.2"/>
    <row r="36791" x14ac:dyDescent="0.2"/>
    <row r="36792" x14ac:dyDescent="0.2"/>
    <row r="36793" x14ac:dyDescent="0.2"/>
    <row r="36794" x14ac:dyDescent="0.2"/>
    <row r="36795" x14ac:dyDescent="0.2"/>
    <row r="36796" x14ac:dyDescent="0.2"/>
    <row r="36797" x14ac:dyDescent="0.2"/>
    <row r="36798" x14ac:dyDescent="0.2"/>
    <row r="36799" x14ac:dyDescent="0.2"/>
    <row r="36800" x14ac:dyDescent="0.2"/>
    <row r="36801" x14ac:dyDescent="0.2"/>
    <row r="36802" x14ac:dyDescent="0.2"/>
    <row r="36803" x14ac:dyDescent="0.2"/>
    <row r="36804" x14ac:dyDescent="0.2"/>
    <row r="36805" x14ac:dyDescent="0.2"/>
    <row r="36806" x14ac:dyDescent="0.2"/>
    <row r="36807" x14ac:dyDescent="0.2"/>
    <row r="36808" x14ac:dyDescent="0.2"/>
    <row r="36809" x14ac:dyDescent="0.2"/>
    <row r="36810" x14ac:dyDescent="0.2"/>
    <row r="36811" x14ac:dyDescent="0.2"/>
    <row r="36812" x14ac:dyDescent="0.2"/>
    <row r="36813" x14ac:dyDescent="0.2"/>
    <row r="36814" x14ac:dyDescent="0.2"/>
    <row r="36815" x14ac:dyDescent="0.2"/>
    <row r="36816" x14ac:dyDescent="0.2"/>
    <row r="36817" x14ac:dyDescent="0.2"/>
    <row r="36818" x14ac:dyDescent="0.2"/>
    <row r="36819" x14ac:dyDescent="0.2"/>
    <row r="36820" x14ac:dyDescent="0.2"/>
    <row r="36821" x14ac:dyDescent="0.2"/>
    <row r="36822" x14ac:dyDescent="0.2"/>
    <row r="36823" x14ac:dyDescent="0.2"/>
    <row r="36824" x14ac:dyDescent="0.2"/>
    <row r="36825" x14ac:dyDescent="0.2"/>
    <row r="36826" x14ac:dyDescent="0.2"/>
    <row r="36827" x14ac:dyDescent="0.2"/>
    <row r="36828" x14ac:dyDescent="0.2"/>
    <row r="36829" x14ac:dyDescent="0.2"/>
    <row r="36830" x14ac:dyDescent="0.2"/>
    <row r="36831" x14ac:dyDescent="0.2"/>
    <row r="36832" x14ac:dyDescent="0.2"/>
    <row r="36833" x14ac:dyDescent="0.2"/>
    <row r="36834" x14ac:dyDescent="0.2"/>
    <row r="36835" x14ac:dyDescent="0.2"/>
    <row r="36836" x14ac:dyDescent="0.2"/>
    <row r="36837" x14ac:dyDescent="0.2"/>
    <row r="36838" x14ac:dyDescent="0.2"/>
    <row r="36839" x14ac:dyDescent="0.2"/>
    <row r="36840" x14ac:dyDescent="0.2"/>
    <row r="36841" x14ac:dyDescent="0.2"/>
    <row r="36842" x14ac:dyDescent="0.2"/>
    <row r="36843" x14ac:dyDescent="0.2"/>
    <row r="36844" x14ac:dyDescent="0.2"/>
    <row r="36845" x14ac:dyDescent="0.2"/>
    <row r="36846" x14ac:dyDescent="0.2"/>
    <row r="36847" x14ac:dyDescent="0.2"/>
    <row r="36848" x14ac:dyDescent="0.2"/>
    <row r="36849" x14ac:dyDescent="0.2"/>
    <row r="36850" x14ac:dyDescent="0.2"/>
    <row r="36851" x14ac:dyDescent="0.2"/>
    <row r="36852" x14ac:dyDescent="0.2"/>
    <row r="36853" x14ac:dyDescent="0.2"/>
    <row r="36854" x14ac:dyDescent="0.2"/>
    <row r="36855" x14ac:dyDescent="0.2"/>
    <row r="36856" x14ac:dyDescent="0.2"/>
    <row r="36857" x14ac:dyDescent="0.2"/>
    <row r="36858" x14ac:dyDescent="0.2"/>
    <row r="36859" x14ac:dyDescent="0.2"/>
    <row r="36860" x14ac:dyDescent="0.2"/>
    <row r="36861" x14ac:dyDescent="0.2"/>
    <row r="36862" x14ac:dyDescent="0.2"/>
    <row r="36863" x14ac:dyDescent="0.2"/>
    <row r="36864" x14ac:dyDescent="0.2"/>
    <row r="36865" x14ac:dyDescent="0.2"/>
    <row r="36866" x14ac:dyDescent="0.2"/>
    <row r="36867" x14ac:dyDescent="0.2"/>
    <row r="36868" x14ac:dyDescent="0.2"/>
    <row r="36869" x14ac:dyDescent="0.2"/>
    <row r="36870" x14ac:dyDescent="0.2"/>
    <row r="36871" x14ac:dyDescent="0.2"/>
    <row r="36872" x14ac:dyDescent="0.2"/>
    <row r="36873" x14ac:dyDescent="0.2"/>
    <row r="36874" x14ac:dyDescent="0.2"/>
    <row r="36875" x14ac:dyDescent="0.2"/>
    <row r="36876" x14ac:dyDescent="0.2"/>
    <row r="36877" x14ac:dyDescent="0.2"/>
    <row r="36878" x14ac:dyDescent="0.2"/>
    <row r="36879" x14ac:dyDescent="0.2"/>
    <row r="36880" x14ac:dyDescent="0.2"/>
    <row r="36881" x14ac:dyDescent="0.2"/>
    <row r="36882" x14ac:dyDescent="0.2"/>
    <row r="36883" x14ac:dyDescent="0.2"/>
    <row r="36884" x14ac:dyDescent="0.2"/>
    <row r="36885" x14ac:dyDescent="0.2"/>
    <row r="36886" x14ac:dyDescent="0.2"/>
    <row r="36887" x14ac:dyDescent="0.2"/>
    <row r="36888" x14ac:dyDescent="0.2"/>
    <row r="36889" x14ac:dyDescent="0.2"/>
    <row r="36890" x14ac:dyDescent="0.2"/>
    <row r="36891" x14ac:dyDescent="0.2"/>
    <row r="36892" x14ac:dyDescent="0.2"/>
    <row r="36893" x14ac:dyDescent="0.2"/>
    <row r="36894" x14ac:dyDescent="0.2"/>
    <row r="36895" x14ac:dyDescent="0.2"/>
    <row r="36896" x14ac:dyDescent="0.2"/>
    <row r="36897" x14ac:dyDescent="0.2"/>
    <row r="36898" x14ac:dyDescent="0.2"/>
    <row r="36899" x14ac:dyDescent="0.2"/>
    <row r="36900" x14ac:dyDescent="0.2"/>
    <row r="36901" x14ac:dyDescent="0.2"/>
    <row r="36902" x14ac:dyDescent="0.2"/>
    <row r="36903" x14ac:dyDescent="0.2"/>
    <row r="36904" x14ac:dyDescent="0.2"/>
    <row r="36905" x14ac:dyDescent="0.2"/>
    <row r="36906" x14ac:dyDescent="0.2"/>
    <row r="36907" x14ac:dyDescent="0.2"/>
    <row r="36908" x14ac:dyDescent="0.2"/>
    <row r="36909" x14ac:dyDescent="0.2"/>
    <row r="36910" x14ac:dyDescent="0.2"/>
    <row r="36911" x14ac:dyDescent="0.2"/>
    <row r="36912" x14ac:dyDescent="0.2"/>
    <row r="36913" x14ac:dyDescent="0.2"/>
    <row r="36914" x14ac:dyDescent="0.2"/>
    <row r="36915" x14ac:dyDescent="0.2"/>
    <row r="36916" x14ac:dyDescent="0.2"/>
    <row r="36917" x14ac:dyDescent="0.2"/>
    <row r="36918" x14ac:dyDescent="0.2"/>
    <row r="36919" x14ac:dyDescent="0.2"/>
    <row r="36920" x14ac:dyDescent="0.2"/>
    <row r="36921" x14ac:dyDescent="0.2"/>
    <row r="36922" x14ac:dyDescent="0.2"/>
    <row r="36923" x14ac:dyDescent="0.2"/>
    <row r="36924" x14ac:dyDescent="0.2"/>
    <row r="36925" x14ac:dyDescent="0.2"/>
    <row r="36926" x14ac:dyDescent="0.2"/>
    <row r="36927" x14ac:dyDescent="0.2"/>
    <row r="36928" x14ac:dyDescent="0.2"/>
    <row r="36929" x14ac:dyDescent="0.2"/>
    <row r="36930" x14ac:dyDescent="0.2"/>
    <row r="36931" x14ac:dyDescent="0.2"/>
    <row r="36932" x14ac:dyDescent="0.2"/>
    <row r="36933" x14ac:dyDescent="0.2"/>
    <row r="36934" x14ac:dyDescent="0.2"/>
    <row r="36935" x14ac:dyDescent="0.2"/>
    <row r="36936" x14ac:dyDescent="0.2"/>
    <row r="36937" x14ac:dyDescent="0.2"/>
    <row r="36938" x14ac:dyDescent="0.2"/>
    <row r="36939" x14ac:dyDescent="0.2"/>
    <row r="36940" x14ac:dyDescent="0.2"/>
    <row r="36941" x14ac:dyDescent="0.2"/>
    <row r="36942" x14ac:dyDescent="0.2"/>
    <row r="36943" x14ac:dyDescent="0.2"/>
    <row r="36944" x14ac:dyDescent="0.2"/>
    <row r="36945" x14ac:dyDescent="0.2"/>
    <row r="36946" x14ac:dyDescent="0.2"/>
    <row r="36947" x14ac:dyDescent="0.2"/>
    <row r="36948" x14ac:dyDescent="0.2"/>
    <row r="36949" x14ac:dyDescent="0.2"/>
    <row r="36950" x14ac:dyDescent="0.2"/>
    <row r="36951" x14ac:dyDescent="0.2"/>
    <row r="36952" x14ac:dyDescent="0.2"/>
    <row r="36953" x14ac:dyDescent="0.2"/>
    <row r="36954" x14ac:dyDescent="0.2"/>
    <row r="36955" x14ac:dyDescent="0.2"/>
    <row r="36956" x14ac:dyDescent="0.2"/>
    <row r="36957" x14ac:dyDescent="0.2"/>
    <row r="36958" x14ac:dyDescent="0.2"/>
    <row r="36959" x14ac:dyDescent="0.2"/>
    <row r="36960" x14ac:dyDescent="0.2"/>
    <row r="36961" x14ac:dyDescent="0.2"/>
    <row r="36962" x14ac:dyDescent="0.2"/>
    <row r="36963" x14ac:dyDescent="0.2"/>
    <row r="36964" x14ac:dyDescent="0.2"/>
    <row r="36965" x14ac:dyDescent="0.2"/>
    <row r="36966" x14ac:dyDescent="0.2"/>
    <row r="36967" x14ac:dyDescent="0.2"/>
    <row r="36968" x14ac:dyDescent="0.2"/>
    <row r="36969" x14ac:dyDescent="0.2"/>
    <row r="36970" x14ac:dyDescent="0.2"/>
    <row r="36971" x14ac:dyDescent="0.2"/>
    <row r="36972" x14ac:dyDescent="0.2"/>
    <row r="36973" x14ac:dyDescent="0.2"/>
    <row r="36974" x14ac:dyDescent="0.2"/>
    <row r="36975" x14ac:dyDescent="0.2"/>
    <row r="36976" x14ac:dyDescent="0.2"/>
    <row r="36977" x14ac:dyDescent="0.2"/>
    <row r="36978" x14ac:dyDescent="0.2"/>
    <row r="36979" x14ac:dyDescent="0.2"/>
    <row r="36980" x14ac:dyDescent="0.2"/>
    <row r="36981" x14ac:dyDescent="0.2"/>
    <row r="36982" x14ac:dyDescent="0.2"/>
    <row r="36983" x14ac:dyDescent="0.2"/>
    <row r="36984" x14ac:dyDescent="0.2"/>
    <row r="36985" x14ac:dyDescent="0.2"/>
    <row r="36986" x14ac:dyDescent="0.2"/>
    <row r="36987" x14ac:dyDescent="0.2"/>
    <row r="36988" x14ac:dyDescent="0.2"/>
    <row r="36989" x14ac:dyDescent="0.2"/>
    <row r="36990" x14ac:dyDescent="0.2"/>
    <row r="36991" x14ac:dyDescent="0.2"/>
    <row r="36992" x14ac:dyDescent="0.2"/>
    <row r="36993" x14ac:dyDescent="0.2"/>
    <row r="36994" x14ac:dyDescent="0.2"/>
    <row r="36995" x14ac:dyDescent="0.2"/>
    <row r="36996" x14ac:dyDescent="0.2"/>
    <row r="36997" x14ac:dyDescent="0.2"/>
    <row r="36998" x14ac:dyDescent="0.2"/>
    <row r="36999" x14ac:dyDescent="0.2"/>
    <row r="37000" x14ac:dyDescent="0.2"/>
    <row r="37001" x14ac:dyDescent="0.2"/>
    <row r="37002" x14ac:dyDescent="0.2"/>
    <row r="37003" x14ac:dyDescent="0.2"/>
    <row r="37004" x14ac:dyDescent="0.2"/>
    <row r="37005" x14ac:dyDescent="0.2"/>
    <row r="37006" x14ac:dyDescent="0.2"/>
    <row r="37007" x14ac:dyDescent="0.2"/>
    <row r="37008" x14ac:dyDescent="0.2"/>
    <row r="37009" x14ac:dyDescent="0.2"/>
    <row r="37010" x14ac:dyDescent="0.2"/>
    <row r="37011" x14ac:dyDescent="0.2"/>
    <row r="37012" x14ac:dyDescent="0.2"/>
    <row r="37013" x14ac:dyDescent="0.2"/>
    <row r="37014" x14ac:dyDescent="0.2"/>
    <row r="37015" x14ac:dyDescent="0.2"/>
    <row r="37016" x14ac:dyDescent="0.2"/>
    <row r="37017" x14ac:dyDescent="0.2"/>
    <row r="37018" x14ac:dyDescent="0.2"/>
    <row r="37019" x14ac:dyDescent="0.2"/>
    <row r="37020" x14ac:dyDescent="0.2"/>
    <row r="37021" x14ac:dyDescent="0.2"/>
    <row r="37022" x14ac:dyDescent="0.2"/>
    <row r="37023" x14ac:dyDescent="0.2"/>
    <row r="37024" x14ac:dyDescent="0.2"/>
    <row r="37025" x14ac:dyDescent="0.2"/>
    <row r="37026" x14ac:dyDescent="0.2"/>
    <row r="37027" x14ac:dyDescent="0.2"/>
    <row r="37028" x14ac:dyDescent="0.2"/>
    <row r="37029" x14ac:dyDescent="0.2"/>
    <row r="37030" x14ac:dyDescent="0.2"/>
    <row r="37031" x14ac:dyDescent="0.2"/>
    <row r="37032" x14ac:dyDescent="0.2"/>
    <row r="37033" x14ac:dyDescent="0.2"/>
    <row r="37034" x14ac:dyDescent="0.2"/>
    <row r="37035" x14ac:dyDescent="0.2"/>
    <row r="37036" x14ac:dyDescent="0.2"/>
    <row r="37037" x14ac:dyDescent="0.2"/>
    <row r="37038" x14ac:dyDescent="0.2"/>
    <row r="37039" x14ac:dyDescent="0.2"/>
    <row r="37040" x14ac:dyDescent="0.2"/>
    <row r="37041" x14ac:dyDescent="0.2"/>
    <row r="37042" x14ac:dyDescent="0.2"/>
    <row r="37043" x14ac:dyDescent="0.2"/>
    <row r="37044" x14ac:dyDescent="0.2"/>
    <row r="37045" x14ac:dyDescent="0.2"/>
    <row r="37046" x14ac:dyDescent="0.2"/>
    <row r="37047" x14ac:dyDescent="0.2"/>
    <row r="37048" x14ac:dyDescent="0.2"/>
    <row r="37049" x14ac:dyDescent="0.2"/>
    <row r="37050" x14ac:dyDescent="0.2"/>
    <row r="37051" x14ac:dyDescent="0.2"/>
    <row r="37052" x14ac:dyDescent="0.2"/>
    <row r="37053" x14ac:dyDescent="0.2"/>
    <row r="37054" x14ac:dyDescent="0.2"/>
    <row r="37055" x14ac:dyDescent="0.2"/>
    <row r="37056" x14ac:dyDescent="0.2"/>
    <row r="37057" x14ac:dyDescent="0.2"/>
    <row r="37058" x14ac:dyDescent="0.2"/>
    <row r="37059" x14ac:dyDescent="0.2"/>
    <row r="37060" x14ac:dyDescent="0.2"/>
    <row r="37061" x14ac:dyDescent="0.2"/>
    <row r="37062" x14ac:dyDescent="0.2"/>
    <row r="37063" x14ac:dyDescent="0.2"/>
    <row r="37064" x14ac:dyDescent="0.2"/>
    <row r="37065" x14ac:dyDescent="0.2"/>
    <row r="37066" x14ac:dyDescent="0.2"/>
    <row r="37067" x14ac:dyDescent="0.2"/>
    <row r="37068" x14ac:dyDescent="0.2"/>
    <row r="37069" x14ac:dyDescent="0.2"/>
    <row r="37070" x14ac:dyDescent="0.2"/>
    <row r="37071" x14ac:dyDescent="0.2"/>
    <row r="37072" x14ac:dyDescent="0.2"/>
    <row r="37073" x14ac:dyDescent="0.2"/>
    <row r="37074" x14ac:dyDescent="0.2"/>
    <row r="37075" x14ac:dyDescent="0.2"/>
    <row r="37076" x14ac:dyDescent="0.2"/>
    <row r="37077" x14ac:dyDescent="0.2"/>
    <row r="37078" x14ac:dyDescent="0.2"/>
    <row r="37079" x14ac:dyDescent="0.2"/>
    <row r="37080" x14ac:dyDescent="0.2"/>
    <row r="37081" x14ac:dyDescent="0.2"/>
    <row r="37082" x14ac:dyDescent="0.2"/>
    <row r="37083" x14ac:dyDescent="0.2"/>
    <row r="37084" x14ac:dyDescent="0.2"/>
    <row r="37085" x14ac:dyDescent="0.2"/>
    <row r="37086" x14ac:dyDescent="0.2"/>
    <row r="37087" x14ac:dyDescent="0.2"/>
    <row r="37088" x14ac:dyDescent="0.2"/>
    <row r="37089" x14ac:dyDescent="0.2"/>
    <row r="37090" x14ac:dyDescent="0.2"/>
    <row r="37091" x14ac:dyDescent="0.2"/>
    <row r="37092" x14ac:dyDescent="0.2"/>
    <row r="37093" x14ac:dyDescent="0.2"/>
    <row r="37094" x14ac:dyDescent="0.2"/>
    <row r="37095" x14ac:dyDescent="0.2"/>
    <row r="37096" x14ac:dyDescent="0.2"/>
    <row r="37097" x14ac:dyDescent="0.2"/>
    <row r="37098" x14ac:dyDescent="0.2"/>
    <row r="37099" x14ac:dyDescent="0.2"/>
    <row r="37100" x14ac:dyDescent="0.2"/>
    <row r="37101" x14ac:dyDescent="0.2"/>
    <row r="37102" x14ac:dyDescent="0.2"/>
    <row r="37103" x14ac:dyDescent="0.2"/>
    <row r="37104" x14ac:dyDescent="0.2"/>
    <row r="37105" x14ac:dyDescent="0.2"/>
    <row r="37106" x14ac:dyDescent="0.2"/>
    <row r="37107" x14ac:dyDescent="0.2"/>
    <row r="37108" x14ac:dyDescent="0.2"/>
    <row r="37109" x14ac:dyDescent="0.2"/>
    <row r="37110" x14ac:dyDescent="0.2"/>
    <row r="37111" x14ac:dyDescent="0.2"/>
    <row r="37112" x14ac:dyDescent="0.2"/>
    <row r="37113" x14ac:dyDescent="0.2"/>
    <row r="37114" x14ac:dyDescent="0.2"/>
    <row r="37115" x14ac:dyDescent="0.2"/>
    <row r="37116" x14ac:dyDescent="0.2"/>
    <row r="37117" x14ac:dyDescent="0.2"/>
    <row r="37118" x14ac:dyDescent="0.2"/>
    <row r="37119" x14ac:dyDescent="0.2"/>
    <row r="37120" x14ac:dyDescent="0.2"/>
    <row r="37121" x14ac:dyDescent="0.2"/>
    <row r="37122" x14ac:dyDescent="0.2"/>
    <row r="37123" x14ac:dyDescent="0.2"/>
    <row r="37124" x14ac:dyDescent="0.2"/>
    <row r="37125" x14ac:dyDescent="0.2"/>
    <row r="37126" x14ac:dyDescent="0.2"/>
    <row r="37127" x14ac:dyDescent="0.2"/>
    <row r="37128" x14ac:dyDescent="0.2"/>
    <row r="37129" x14ac:dyDescent="0.2"/>
    <row r="37130" x14ac:dyDescent="0.2"/>
    <row r="37131" x14ac:dyDescent="0.2"/>
    <row r="37132" x14ac:dyDescent="0.2"/>
    <row r="37133" x14ac:dyDescent="0.2"/>
    <row r="37134" x14ac:dyDescent="0.2"/>
    <row r="37135" x14ac:dyDescent="0.2"/>
    <row r="37136" x14ac:dyDescent="0.2"/>
    <row r="37137" x14ac:dyDescent="0.2"/>
    <row r="37138" x14ac:dyDescent="0.2"/>
    <row r="37139" x14ac:dyDescent="0.2"/>
    <row r="37140" x14ac:dyDescent="0.2"/>
    <row r="37141" x14ac:dyDescent="0.2"/>
    <row r="37142" x14ac:dyDescent="0.2"/>
    <row r="37143" x14ac:dyDescent="0.2"/>
    <row r="37144" x14ac:dyDescent="0.2"/>
    <row r="37145" x14ac:dyDescent="0.2"/>
    <row r="37146" x14ac:dyDescent="0.2"/>
    <row r="37147" x14ac:dyDescent="0.2"/>
    <row r="37148" x14ac:dyDescent="0.2"/>
    <row r="37149" x14ac:dyDescent="0.2"/>
    <row r="37150" x14ac:dyDescent="0.2"/>
    <row r="37151" x14ac:dyDescent="0.2"/>
    <row r="37152" x14ac:dyDescent="0.2"/>
    <row r="37153" x14ac:dyDescent="0.2"/>
    <row r="37154" x14ac:dyDescent="0.2"/>
    <row r="37155" x14ac:dyDescent="0.2"/>
    <row r="37156" x14ac:dyDescent="0.2"/>
    <row r="37157" x14ac:dyDescent="0.2"/>
    <row r="37158" x14ac:dyDescent="0.2"/>
    <row r="37159" x14ac:dyDescent="0.2"/>
    <row r="37160" x14ac:dyDescent="0.2"/>
    <row r="37161" x14ac:dyDescent="0.2"/>
    <row r="37162" x14ac:dyDescent="0.2"/>
    <row r="37163" x14ac:dyDescent="0.2"/>
    <row r="37164" x14ac:dyDescent="0.2"/>
    <row r="37165" x14ac:dyDescent="0.2"/>
    <row r="37166" x14ac:dyDescent="0.2"/>
    <row r="37167" x14ac:dyDescent="0.2"/>
    <row r="37168" x14ac:dyDescent="0.2"/>
    <row r="37169" x14ac:dyDescent="0.2"/>
    <row r="37170" x14ac:dyDescent="0.2"/>
    <row r="37171" x14ac:dyDescent="0.2"/>
    <row r="37172" x14ac:dyDescent="0.2"/>
    <row r="37173" x14ac:dyDescent="0.2"/>
    <row r="37174" x14ac:dyDescent="0.2"/>
    <row r="37175" x14ac:dyDescent="0.2"/>
    <row r="37176" x14ac:dyDescent="0.2"/>
    <row r="37177" x14ac:dyDescent="0.2"/>
    <row r="37178" x14ac:dyDescent="0.2"/>
    <row r="37179" x14ac:dyDescent="0.2"/>
    <row r="37180" x14ac:dyDescent="0.2"/>
    <row r="37181" x14ac:dyDescent="0.2"/>
    <row r="37182" x14ac:dyDescent="0.2"/>
    <row r="37183" x14ac:dyDescent="0.2"/>
    <row r="37184" x14ac:dyDescent="0.2"/>
    <row r="37185" x14ac:dyDescent="0.2"/>
    <row r="37186" x14ac:dyDescent="0.2"/>
    <row r="37187" x14ac:dyDescent="0.2"/>
    <row r="37188" x14ac:dyDescent="0.2"/>
    <row r="37189" x14ac:dyDescent="0.2"/>
    <row r="37190" x14ac:dyDescent="0.2"/>
    <row r="37191" x14ac:dyDescent="0.2"/>
    <row r="37192" x14ac:dyDescent="0.2"/>
    <row r="37193" x14ac:dyDescent="0.2"/>
    <row r="37194" x14ac:dyDescent="0.2"/>
    <row r="37195" x14ac:dyDescent="0.2"/>
    <row r="37196" x14ac:dyDescent="0.2"/>
    <row r="37197" x14ac:dyDescent="0.2"/>
    <row r="37198" x14ac:dyDescent="0.2"/>
    <row r="37199" x14ac:dyDescent="0.2"/>
    <row r="37200" x14ac:dyDescent="0.2"/>
    <row r="37201" x14ac:dyDescent="0.2"/>
    <row r="37202" x14ac:dyDescent="0.2"/>
    <row r="37203" x14ac:dyDescent="0.2"/>
    <row r="37204" x14ac:dyDescent="0.2"/>
    <row r="37205" x14ac:dyDescent="0.2"/>
    <row r="37206" x14ac:dyDescent="0.2"/>
    <row r="37207" x14ac:dyDescent="0.2"/>
    <row r="37208" x14ac:dyDescent="0.2"/>
    <row r="37209" x14ac:dyDescent="0.2"/>
    <row r="37210" x14ac:dyDescent="0.2"/>
    <row r="37211" x14ac:dyDescent="0.2"/>
    <row r="37212" x14ac:dyDescent="0.2"/>
    <row r="37213" x14ac:dyDescent="0.2"/>
    <row r="37214" x14ac:dyDescent="0.2"/>
    <row r="37215" x14ac:dyDescent="0.2"/>
    <row r="37216" x14ac:dyDescent="0.2"/>
    <row r="37217" x14ac:dyDescent="0.2"/>
    <row r="37218" x14ac:dyDescent="0.2"/>
    <row r="37219" x14ac:dyDescent="0.2"/>
    <row r="37220" x14ac:dyDescent="0.2"/>
    <row r="37221" x14ac:dyDescent="0.2"/>
    <row r="37222" x14ac:dyDescent="0.2"/>
    <row r="37223" x14ac:dyDescent="0.2"/>
    <row r="37224" x14ac:dyDescent="0.2"/>
    <row r="37225" x14ac:dyDescent="0.2"/>
    <row r="37226" x14ac:dyDescent="0.2"/>
    <row r="37227" x14ac:dyDescent="0.2"/>
    <row r="37228" x14ac:dyDescent="0.2"/>
    <row r="37229" x14ac:dyDescent="0.2"/>
    <row r="37230" x14ac:dyDescent="0.2"/>
    <row r="37231" x14ac:dyDescent="0.2"/>
    <row r="37232" x14ac:dyDescent="0.2"/>
    <row r="37233" x14ac:dyDescent="0.2"/>
    <row r="37234" x14ac:dyDescent="0.2"/>
    <row r="37235" x14ac:dyDescent="0.2"/>
    <row r="37236" x14ac:dyDescent="0.2"/>
    <row r="37237" x14ac:dyDescent="0.2"/>
    <row r="37238" x14ac:dyDescent="0.2"/>
    <row r="37239" x14ac:dyDescent="0.2"/>
    <row r="37240" x14ac:dyDescent="0.2"/>
    <row r="37241" x14ac:dyDescent="0.2"/>
    <row r="37242" x14ac:dyDescent="0.2"/>
    <row r="37243" x14ac:dyDescent="0.2"/>
    <row r="37244" x14ac:dyDescent="0.2"/>
    <row r="37245" x14ac:dyDescent="0.2"/>
    <row r="37246" x14ac:dyDescent="0.2"/>
    <row r="37247" x14ac:dyDescent="0.2"/>
    <row r="37248" x14ac:dyDescent="0.2"/>
    <row r="37249" x14ac:dyDescent="0.2"/>
    <row r="37250" x14ac:dyDescent="0.2"/>
    <row r="37251" x14ac:dyDescent="0.2"/>
    <row r="37252" x14ac:dyDescent="0.2"/>
    <row r="37253" x14ac:dyDescent="0.2"/>
    <row r="37254" x14ac:dyDescent="0.2"/>
    <row r="37255" x14ac:dyDescent="0.2"/>
    <row r="37256" x14ac:dyDescent="0.2"/>
    <row r="37257" x14ac:dyDescent="0.2"/>
    <row r="37258" x14ac:dyDescent="0.2"/>
    <row r="37259" x14ac:dyDescent="0.2"/>
    <row r="37260" x14ac:dyDescent="0.2"/>
    <row r="37261" x14ac:dyDescent="0.2"/>
    <row r="37262" x14ac:dyDescent="0.2"/>
    <row r="37263" x14ac:dyDescent="0.2"/>
    <row r="37264" x14ac:dyDescent="0.2"/>
    <row r="37265" x14ac:dyDescent="0.2"/>
    <row r="37266" x14ac:dyDescent="0.2"/>
    <row r="37267" x14ac:dyDescent="0.2"/>
    <row r="37268" x14ac:dyDescent="0.2"/>
    <row r="37269" x14ac:dyDescent="0.2"/>
    <row r="37270" x14ac:dyDescent="0.2"/>
    <row r="37271" x14ac:dyDescent="0.2"/>
    <row r="37272" x14ac:dyDescent="0.2"/>
    <row r="37273" x14ac:dyDescent="0.2"/>
    <row r="37274" x14ac:dyDescent="0.2"/>
    <row r="37275" x14ac:dyDescent="0.2"/>
    <row r="37276" x14ac:dyDescent="0.2"/>
    <row r="37277" x14ac:dyDescent="0.2"/>
    <row r="37278" x14ac:dyDescent="0.2"/>
    <row r="37279" x14ac:dyDescent="0.2"/>
    <row r="37280" x14ac:dyDescent="0.2"/>
    <row r="37281" x14ac:dyDescent="0.2"/>
    <row r="37282" x14ac:dyDescent="0.2"/>
    <row r="37283" x14ac:dyDescent="0.2"/>
    <row r="37284" x14ac:dyDescent="0.2"/>
    <row r="37285" x14ac:dyDescent="0.2"/>
    <row r="37286" x14ac:dyDescent="0.2"/>
    <row r="37287" x14ac:dyDescent="0.2"/>
    <row r="37288" x14ac:dyDescent="0.2"/>
    <row r="37289" x14ac:dyDescent="0.2"/>
    <row r="37290" x14ac:dyDescent="0.2"/>
    <row r="37291" x14ac:dyDescent="0.2"/>
    <row r="37292" x14ac:dyDescent="0.2"/>
    <row r="37293" x14ac:dyDescent="0.2"/>
    <row r="37294" x14ac:dyDescent="0.2"/>
    <row r="37295" x14ac:dyDescent="0.2"/>
    <row r="37296" x14ac:dyDescent="0.2"/>
    <row r="37297" x14ac:dyDescent="0.2"/>
    <row r="37298" x14ac:dyDescent="0.2"/>
    <row r="37299" x14ac:dyDescent="0.2"/>
    <row r="37300" x14ac:dyDescent="0.2"/>
    <row r="37301" x14ac:dyDescent="0.2"/>
    <row r="37302" x14ac:dyDescent="0.2"/>
    <row r="37303" x14ac:dyDescent="0.2"/>
    <row r="37304" x14ac:dyDescent="0.2"/>
    <row r="37305" x14ac:dyDescent="0.2"/>
    <row r="37306" x14ac:dyDescent="0.2"/>
    <row r="37307" x14ac:dyDescent="0.2"/>
    <row r="37308" x14ac:dyDescent="0.2"/>
    <row r="37309" x14ac:dyDescent="0.2"/>
    <row r="37310" x14ac:dyDescent="0.2"/>
    <row r="37311" x14ac:dyDescent="0.2"/>
    <row r="37312" x14ac:dyDescent="0.2"/>
    <row r="37313" x14ac:dyDescent="0.2"/>
    <row r="37314" x14ac:dyDescent="0.2"/>
    <row r="37315" x14ac:dyDescent="0.2"/>
    <row r="37316" x14ac:dyDescent="0.2"/>
    <row r="37317" x14ac:dyDescent="0.2"/>
    <row r="37318" x14ac:dyDescent="0.2"/>
    <row r="37319" x14ac:dyDescent="0.2"/>
    <row r="37320" x14ac:dyDescent="0.2"/>
    <row r="37321" x14ac:dyDescent="0.2"/>
    <row r="37322" x14ac:dyDescent="0.2"/>
    <row r="37323" x14ac:dyDescent="0.2"/>
    <row r="37324" x14ac:dyDescent="0.2"/>
    <row r="37325" x14ac:dyDescent="0.2"/>
    <row r="37326" x14ac:dyDescent="0.2"/>
    <row r="37327" x14ac:dyDescent="0.2"/>
    <row r="37328" x14ac:dyDescent="0.2"/>
    <row r="37329" x14ac:dyDescent="0.2"/>
    <row r="37330" x14ac:dyDescent="0.2"/>
    <row r="37331" x14ac:dyDescent="0.2"/>
    <row r="37332" x14ac:dyDescent="0.2"/>
    <row r="37333" x14ac:dyDescent="0.2"/>
    <row r="37334" x14ac:dyDescent="0.2"/>
    <row r="37335" x14ac:dyDescent="0.2"/>
    <row r="37336" x14ac:dyDescent="0.2"/>
    <row r="37337" x14ac:dyDescent="0.2"/>
    <row r="37338" x14ac:dyDescent="0.2"/>
    <row r="37339" x14ac:dyDescent="0.2"/>
    <row r="37340" x14ac:dyDescent="0.2"/>
    <row r="37341" x14ac:dyDescent="0.2"/>
    <row r="37342" x14ac:dyDescent="0.2"/>
    <row r="37343" x14ac:dyDescent="0.2"/>
    <row r="37344" x14ac:dyDescent="0.2"/>
    <row r="37345" x14ac:dyDescent="0.2"/>
    <row r="37346" x14ac:dyDescent="0.2"/>
    <row r="37347" x14ac:dyDescent="0.2"/>
    <row r="37348" x14ac:dyDescent="0.2"/>
    <row r="37349" x14ac:dyDescent="0.2"/>
    <row r="37350" x14ac:dyDescent="0.2"/>
    <row r="37351" x14ac:dyDescent="0.2"/>
    <row r="37352" x14ac:dyDescent="0.2"/>
    <row r="37353" x14ac:dyDescent="0.2"/>
    <row r="37354" x14ac:dyDescent="0.2"/>
    <row r="37355" x14ac:dyDescent="0.2"/>
    <row r="37356" x14ac:dyDescent="0.2"/>
    <row r="37357" x14ac:dyDescent="0.2"/>
    <row r="37358" x14ac:dyDescent="0.2"/>
    <row r="37359" x14ac:dyDescent="0.2"/>
    <row r="37360" x14ac:dyDescent="0.2"/>
    <row r="37361" x14ac:dyDescent="0.2"/>
    <row r="37362" x14ac:dyDescent="0.2"/>
    <row r="37363" x14ac:dyDescent="0.2"/>
    <row r="37364" x14ac:dyDescent="0.2"/>
    <row r="37365" x14ac:dyDescent="0.2"/>
    <row r="37366" x14ac:dyDescent="0.2"/>
    <row r="37367" x14ac:dyDescent="0.2"/>
    <row r="37368" x14ac:dyDescent="0.2"/>
    <row r="37369" x14ac:dyDescent="0.2"/>
    <row r="37370" x14ac:dyDescent="0.2"/>
    <row r="37371" x14ac:dyDescent="0.2"/>
    <row r="37372" x14ac:dyDescent="0.2"/>
    <row r="37373" x14ac:dyDescent="0.2"/>
    <row r="37374" x14ac:dyDescent="0.2"/>
    <row r="37375" x14ac:dyDescent="0.2"/>
    <row r="37376" x14ac:dyDescent="0.2"/>
    <row r="37377" x14ac:dyDescent="0.2"/>
    <row r="37378" x14ac:dyDescent="0.2"/>
    <row r="37379" x14ac:dyDescent="0.2"/>
    <row r="37380" x14ac:dyDescent="0.2"/>
    <row r="37381" x14ac:dyDescent="0.2"/>
    <row r="37382" x14ac:dyDescent="0.2"/>
    <row r="37383" x14ac:dyDescent="0.2"/>
    <row r="37384" x14ac:dyDescent="0.2"/>
    <row r="37385" x14ac:dyDescent="0.2"/>
    <row r="37386" x14ac:dyDescent="0.2"/>
    <row r="37387" x14ac:dyDescent="0.2"/>
    <row r="37388" x14ac:dyDescent="0.2"/>
    <row r="37389" x14ac:dyDescent="0.2"/>
    <row r="37390" x14ac:dyDescent="0.2"/>
    <row r="37391" x14ac:dyDescent="0.2"/>
    <row r="37392" x14ac:dyDescent="0.2"/>
    <row r="37393" x14ac:dyDescent="0.2"/>
    <row r="37394" x14ac:dyDescent="0.2"/>
    <row r="37395" x14ac:dyDescent="0.2"/>
    <row r="37396" x14ac:dyDescent="0.2"/>
    <row r="37397" x14ac:dyDescent="0.2"/>
    <row r="37398" x14ac:dyDescent="0.2"/>
    <row r="37399" x14ac:dyDescent="0.2"/>
    <row r="37400" x14ac:dyDescent="0.2"/>
    <row r="37401" x14ac:dyDescent="0.2"/>
    <row r="37402" x14ac:dyDescent="0.2"/>
    <row r="37403" x14ac:dyDescent="0.2"/>
    <row r="37404" x14ac:dyDescent="0.2"/>
    <row r="37405" x14ac:dyDescent="0.2"/>
    <row r="37406" x14ac:dyDescent="0.2"/>
    <row r="37407" x14ac:dyDescent="0.2"/>
    <row r="37408" x14ac:dyDescent="0.2"/>
    <row r="37409" x14ac:dyDescent="0.2"/>
    <row r="37410" x14ac:dyDescent="0.2"/>
    <row r="37411" x14ac:dyDescent="0.2"/>
    <row r="37412" x14ac:dyDescent="0.2"/>
    <row r="37413" x14ac:dyDescent="0.2"/>
    <row r="37414" x14ac:dyDescent="0.2"/>
    <row r="37415" x14ac:dyDescent="0.2"/>
    <row r="37416" x14ac:dyDescent="0.2"/>
    <row r="37417" x14ac:dyDescent="0.2"/>
    <row r="37418" x14ac:dyDescent="0.2"/>
    <row r="37419" x14ac:dyDescent="0.2"/>
    <row r="37420" x14ac:dyDescent="0.2"/>
    <row r="37421" x14ac:dyDescent="0.2"/>
    <row r="37422" x14ac:dyDescent="0.2"/>
    <row r="37423" x14ac:dyDescent="0.2"/>
    <row r="37424" x14ac:dyDescent="0.2"/>
    <row r="37425" x14ac:dyDescent="0.2"/>
    <row r="37426" x14ac:dyDescent="0.2"/>
    <row r="37427" x14ac:dyDescent="0.2"/>
    <row r="37428" x14ac:dyDescent="0.2"/>
    <row r="37429" x14ac:dyDescent="0.2"/>
    <row r="37430" x14ac:dyDescent="0.2"/>
    <row r="37431" x14ac:dyDescent="0.2"/>
    <row r="37432" x14ac:dyDescent="0.2"/>
    <row r="37433" x14ac:dyDescent="0.2"/>
    <row r="37434" x14ac:dyDescent="0.2"/>
    <row r="37435" x14ac:dyDescent="0.2"/>
    <row r="37436" x14ac:dyDescent="0.2"/>
    <row r="37437" x14ac:dyDescent="0.2"/>
    <row r="37438" x14ac:dyDescent="0.2"/>
    <row r="37439" x14ac:dyDescent="0.2"/>
    <row r="37440" x14ac:dyDescent="0.2"/>
    <row r="37441" x14ac:dyDescent="0.2"/>
    <row r="37442" x14ac:dyDescent="0.2"/>
    <row r="37443" x14ac:dyDescent="0.2"/>
    <row r="37444" x14ac:dyDescent="0.2"/>
    <row r="37445" x14ac:dyDescent="0.2"/>
    <row r="37446" x14ac:dyDescent="0.2"/>
    <row r="37447" x14ac:dyDescent="0.2"/>
    <row r="37448" x14ac:dyDescent="0.2"/>
    <row r="37449" x14ac:dyDescent="0.2"/>
    <row r="37450" x14ac:dyDescent="0.2"/>
    <row r="37451" x14ac:dyDescent="0.2"/>
    <row r="37452" x14ac:dyDescent="0.2"/>
    <row r="37453" x14ac:dyDescent="0.2"/>
    <row r="37454" x14ac:dyDescent="0.2"/>
    <row r="37455" x14ac:dyDescent="0.2"/>
    <row r="37456" x14ac:dyDescent="0.2"/>
    <row r="37457" x14ac:dyDescent="0.2"/>
    <row r="37458" x14ac:dyDescent="0.2"/>
    <row r="37459" x14ac:dyDescent="0.2"/>
    <row r="37460" x14ac:dyDescent="0.2"/>
    <row r="37461" x14ac:dyDescent="0.2"/>
    <row r="37462" x14ac:dyDescent="0.2"/>
    <row r="37463" x14ac:dyDescent="0.2"/>
    <row r="37464" x14ac:dyDescent="0.2"/>
    <row r="37465" x14ac:dyDescent="0.2"/>
    <row r="37466" x14ac:dyDescent="0.2"/>
    <row r="37467" x14ac:dyDescent="0.2"/>
    <row r="37468" x14ac:dyDescent="0.2"/>
    <row r="37469" x14ac:dyDescent="0.2"/>
    <row r="37470" x14ac:dyDescent="0.2"/>
    <row r="37471" x14ac:dyDescent="0.2"/>
    <row r="37472" x14ac:dyDescent="0.2"/>
    <row r="37473" x14ac:dyDescent="0.2"/>
    <row r="37474" x14ac:dyDescent="0.2"/>
    <row r="37475" x14ac:dyDescent="0.2"/>
    <row r="37476" x14ac:dyDescent="0.2"/>
    <row r="37477" x14ac:dyDescent="0.2"/>
    <row r="37478" x14ac:dyDescent="0.2"/>
    <row r="37479" x14ac:dyDescent="0.2"/>
    <row r="37480" x14ac:dyDescent="0.2"/>
    <row r="37481" x14ac:dyDescent="0.2"/>
    <row r="37482" x14ac:dyDescent="0.2"/>
    <row r="37483" x14ac:dyDescent="0.2"/>
    <row r="37484" x14ac:dyDescent="0.2"/>
    <row r="37485" x14ac:dyDescent="0.2"/>
    <row r="37486" x14ac:dyDescent="0.2"/>
    <row r="37487" x14ac:dyDescent="0.2"/>
    <row r="37488" x14ac:dyDescent="0.2"/>
    <row r="37489" x14ac:dyDescent="0.2"/>
    <row r="37490" x14ac:dyDescent="0.2"/>
    <row r="37491" x14ac:dyDescent="0.2"/>
    <row r="37492" x14ac:dyDescent="0.2"/>
    <row r="37493" x14ac:dyDescent="0.2"/>
    <row r="37494" x14ac:dyDescent="0.2"/>
    <row r="37495" x14ac:dyDescent="0.2"/>
    <row r="37496" x14ac:dyDescent="0.2"/>
    <row r="37497" x14ac:dyDescent="0.2"/>
    <row r="37498" x14ac:dyDescent="0.2"/>
    <row r="37499" x14ac:dyDescent="0.2"/>
    <row r="37500" x14ac:dyDescent="0.2"/>
    <row r="37501" x14ac:dyDescent="0.2"/>
    <row r="37502" x14ac:dyDescent="0.2"/>
    <row r="37503" x14ac:dyDescent="0.2"/>
    <row r="37504" x14ac:dyDescent="0.2"/>
    <row r="37505" x14ac:dyDescent="0.2"/>
    <row r="37506" x14ac:dyDescent="0.2"/>
    <row r="37507" x14ac:dyDescent="0.2"/>
    <row r="37508" x14ac:dyDescent="0.2"/>
    <row r="37509" x14ac:dyDescent="0.2"/>
    <row r="37510" x14ac:dyDescent="0.2"/>
    <row r="37511" x14ac:dyDescent="0.2"/>
    <row r="37512" x14ac:dyDescent="0.2"/>
    <row r="37513" x14ac:dyDescent="0.2"/>
    <row r="37514" x14ac:dyDescent="0.2"/>
    <row r="37515" x14ac:dyDescent="0.2"/>
    <row r="37516" x14ac:dyDescent="0.2"/>
    <row r="37517" x14ac:dyDescent="0.2"/>
    <row r="37518" x14ac:dyDescent="0.2"/>
    <row r="37519" x14ac:dyDescent="0.2"/>
    <row r="37520" x14ac:dyDescent="0.2"/>
    <row r="37521" x14ac:dyDescent="0.2"/>
    <row r="37522" x14ac:dyDescent="0.2"/>
    <row r="37523" x14ac:dyDescent="0.2"/>
    <row r="37524" x14ac:dyDescent="0.2"/>
    <row r="37525" x14ac:dyDescent="0.2"/>
    <row r="37526" x14ac:dyDescent="0.2"/>
    <row r="37527" x14ac:dyDescent="0.2"/>
    <row r="37528" x14ac:dyDescent="0.2"/>
    <row r="37529" x14ac:dyDescent="0.2"/>
    <row r="37530" x14ac:dyDescent="0.2"/>
    <row r="37531" x14ac:dyDescent="0.2"/>
    <row r="37532" x14ac:dyDescent="0.2"/>
    <row r="37533" x14ac:dyDescent="0.2"/>
    <row r="37534" x14ac:dyDescent="0.2"/>
    <row r="37535" x14ac:dyDescent="0.2"/>
    <row r="37536" x14ac:dyDescent="0.2"/>
    <row r="37537" x14ac:dyDescent="0.2"/>
    <row r="37538" x14ac:dyDescent="0.2"/>
    <row r="37539" x14ac:dyDescent="0.2"/>
    <row r="37540" x14ac:dyDescent="0.2"/>
    <row r="37541" x14ac:dyDescent="0.2"/>
    <row r="37542" x14ac:dyDescent="0.2"/>
    <row r="37543" x14ac:dyDescent="0.2"/>
    <row r="37544" x14ac:dyDescent="0.2"/>
    <row r="37545" x14ac:dyDescent="0.2"/>
    <row r="37546" x14ac:dyDescent="0.2"/>
    <row r="37547" x14ac:dyDescent="0.2"/>
    <row r="37548" x14ac:dyDescent="0.2"/>
    <row r="37549" x14ac:dyDescent="0.2"/>
    <row r="37550" x14ac:dyDescent="0.2"/>
    <row r="37551" x14ac:dyDescent="0.2"/>
    <row r="37552" x14ac:dyDescent="0.2"/>
    <row r="37553" x14ac:dyDescent="0.2"/>
    <row r="37554" x14ac:dyDescent="0.2"/>
    <row r="37555" x14ac:dyDescent="0.2"/>
    <row r="37556" x14ac:dyDescent="0.2"/>
    <row r="37557" x14ac:dyDescent="0.2"/>
    <row r="37558" x14ac:dyDescent="0.2"/>
    <row r="37559" x14ac:dyDescent="0.2"/>
    <row r="37560" x14ac:dyDescent="0.2"/>
    <row r="37561" x14ac:dyDescent="0.2"/>
    <row r="37562" x14ac:dyDescent="0.2"/>
    <row r="37563" x14ac:dyDescent="0.2"/>
    <row r="37564" x14ac:dyDescent="0.2"/>
    <row r="37565" x14ac:dyDescent="0.2"/>
    <row r="37566" x14ac:dyDescent="0.2"/>
    <row r="37567" x14ac:dyDescent="0.2"/>
    <row r="37568" x14ac:dyDescent="0.2"/>
    <row r="37569" x14ac:dyDescent="0.2"/>
    <row r="37570" x14ac:dyDescent="0.2"/>
    <row r="37571" x14ac:dyDescent="0.2"/>
    <row r="37572" x14ac:dyDescent="0.2"/>
    <row r="37573" x14ac:dyDescent="0.2"/>
    <row r="37574" x14ac:dyDescent="0.2"/>
    <row r="37575" x14ac:dyDescent="0.2"/>
    <row r="37576" x14ac:dyDescent="0.2"/>
    <row r="37577" x14ac:dyDescent="0.2"/>
    <row r="37578" x14ac:dyDescent="0.2"/>
    <row r="37579" x14ac:dyDescent="0.2"/>
    <row r="37580" x14ac:dyDescent="0.2"/>
    <row r="37581" x14ac:dyDescent="0.2"/>
    <row r="37582" x14ac:dyDescent="0.2"/>
    <row r="37583" x14ac:dyDescent="0.2"/>
    <row r="37584" x14ac:dyDescent="0.2"/>
    <row r="37585" x14ac:dyDescent="0.2"/>
    <row r="37586" x14ac:dyDescent="0.2"/>
    <row r="37587" x14ac:dyDescent="0.2"/>
    <row r="37588" x14ac:dyDescent="0.2"/>
    <row r="37589" x14ac:dyDescent="0.2"/>
    <row r="37590" x14ac:dyDescent="0.2"/>
    <row r="37591" x14ac:dyDescent="0.2"/>
    <row r="37592" x14ac:dyDescent="0.2"/>
    <row r="37593" x14ac:dyDescent="0.2"/>
    <row r="37594" x14ac:dyDescent="0.2"/>
    <row r="37595" x14ac:dyDescent="0.2"/>
    <row r="37596" x14ac:dyDescent="0.2"/>
    <row r="37597" x14ac:dyDescent="0.2"/>
    <row r="37598" x14ac:dyDescent="0.2"/>
    <row r="37599" x14ac:dyDescent="0.2"/>
    <row r="37600" x14ac:dyDescent="0.2"/>
    <row r="37601" x14ac:dyDescent="0.2"/>
    <row r="37602" x14ac:dyDescent="0.2"/>
    <row r="37603" x14ac:dyDescent="0.2"/>
    <row r="37604" x14ac:dyDescent="0.2"/>
    <row r="37605" x14ac:dyDescent="0.2"/>
    <row r="37606" x14ac:dyDescent="0.2"/>
    <row r="37607" x14ac:dyDescent="0.2"/>
    <row r="37608" x14ac:dyDescent="0.2"/>
    <row r="37609" x14ac:dyDescent="0.2"/>
    <row r="37610" x14ac:dyDescent="0.2"/>
    <row r="37611" x14ac:dyDescent="0.2"/>
    <row r="37612" x14ac:dyDescent="0.2"/>
    <row r="37613" x14ac:dyDescent="0.2"/>
    <row r="37614" x14ac:dyDescent="0.2"/>
    <row r="37615" x14ac:dyDescent="0.2"/>
    <row r="37616" x14ac:dyDescent="0.2"/>
    <row r="37617" x14ac:dyDescent="0.2"/>
    <row r="37618" x14ac:dyDescent="0.2"/>
    <row r="37619" x14ac:dyDescent="0.2"/>
    <row r="37620" x14ac:dyDescent="0.2"/>
    <row r="37621" x14ac:dyDescent="0.2"/>
    <row r="37622" x14ac:dyDescent="0.2"/>
    <row r="37623" x14ac:dyDescent="0.2"/>
    <row r="37624" x14ac:dyDescent="0.2"/>
    <row r="37625" x14ac:dyDescent="0.2"/>
    <row r="37626" x14ac:dyDescent="0.2"/>
    <row r="37627" x14ac:dyDescent="0.2"/>
    <row r="37628" x14ac:dyDescent="0.2"/>
    <row r="37629" x14ac:dyDescent="0.2"/>
    <row r="37630" x14ac:dyDescent="0.2"/>
    <row r="37631" x14ac:dyDescent="0.2"/>
    <row r="37632" x14ac:dyDescent="0.2"/>
    <row r="37633" x14ac:dyDescent="0.2"/>
    <row r="37634" x14ac:dyDescent="0.2"/>
    <row r="37635" x14ac:dyDescent="0.2"/>
    <row r="37636" x14ac:dyDescent="0.2"/>
    <row r="37637" x14ac:dyDescent="0.2"/>
    <row r="37638" x14ac:dyDescent="0.2"/>
    <row r="37639" x14ac:dyDescent="0.2"/>
    <row r="37640" x14ac:dyDescent="0.2"/>
    <row r="37641" x14ac:dyDescent="0.2"/>
    <row r="37642" x14ac:dyDescent="0.2"/>
    <row r="37643" x14ac:dyDescent="0.2"/>
    <row r="37644" x14ac:dyDescent="0.2"/>
    <row r="37645" x14ac:dyDescent="0.2"/>
    <row r="37646" x14ac:dyDescent="0.2"/>
    <row r="37647" x14ac:dyDescent="0.2"/>
    <row r="37648" x14ac:dyDescent="0.2"/>
    <row r="37649" x14ac:dyDescent="0.2"/>
    <row r="37650" x14ac:dyDescent="0.2"/>
    <row r="37651" x14ac:dyDescent="0.2"/>
    <row r="37652" x14ac:dyDescent="0.2"/>
    <row r="37653" x14ac:dyDescent="0.2"/>
    <row r="37654" x14ac:dyDescent="0.2"/>
    <row r="37655" x14ac:dyDescent="0.2"/>
    <row r="37656" x14ac:dyDescent="0.2"/>
    <row r="37657" x14ac:dyDescent="0.2"/>
    <row r="37658" x14ac:dyDescent="0.2"/>
    <row r="37659" x14ac:dyDescent="0.2"/>
    <row r="37660" x14ac:dyDescent="0.2"/>
    <row r="37661" x14ac:dyDescent="0.2"/>
    <row r="37662" x14ac:dyDescent="0.2"/>
    <row r="37663" x14ac:dyDescent="0.2"/>
    <row r="37664" x14ac:dyDescent="0.2"/>
    <row r="37665" x14ac:dyDescent="0.2"/>
    <row r="37666" x14ac:dyDescent="0.2"/>
    <row r="37667" x14ac:dyDescent="0.2"/>
    <row r="37668" x14ac:dyDescent="0.2"/>
    <row r="37669" x14ac:dyDescent="0.2"/>
    <row r="37670" x14ac:dyDescent="0.2"/>
    <row r="37671" x14ac:dyDescent="0.2"/>
    <row r="37672" x14ac:dyDescent="0.2"/>
    <row r="37673" x14ac:dyDescent="0.2"/>
    <row r="37674" x14ac:dyDescent="0.2"/>
    <row r="37675" x14ac:dyDescent="0.2"/>
    <row r="37676" x14ac:dyDescent="0.2"/>
    <row r="37677" x14ac:dyDescent="0.2"/>
    <row r="37678" x14ac:dyDescent="0.2"/>
    <row r="37679" x14ac:dyDescent="0.2"/>
    <row r="37680" x14ac:dyDescent="0.2"/>
    <row r="37681" x14ac:dyDescent="0.2"/>
    <row r="37682" x14ac:dyDescent="0.2"/>
    <row r="37683" x14ac:dyDescent="0.2"/>
    <row r="37684" x14ac:dyDescent="0.2"/>
    <row r="37685" x14ac:dyDescent="0.2"/>
    <row r="37686" x14ac:dyDescent="0.2"/>
    <row r="37687" x14ac:dyDescent="0.2"/>
    <row r="37688" x14ac:dyDescent="0.2"/>
    <row r="37689" x14ac:dyDescent="0.2"/>
    <row r="37690" x14ac:dyDescent="0.2"/>
    <row r="37691" x14ac:dyDescent="0.2"/>
    <row r="37692" x14ac:dyDescent="0.2"/>
    <row r="37693" x14ac:dyDescent="0.2"/>
    <row r="37694" x14ac:dyDescent="0.2"/>
    <row r="37695" x14ac:dyDescent="0.2"/>
    <row r="37696" x14ac:dyDescent="0.2"/>
    <row r="37697" x14ac:dyDescent="0.2"/>
    <row r="37698" x14ac:dyDescent="0.2"/>
    <row r="37699" x14ac:dyDescent="0.2"/>
    <row r="37700" x14ac:dyDescent="0.2"/>
    <row r="37701" x14ac:dyDescent="0.2"/>
    <row r="37702" x14ac:dyDescent="0.2"/>
    <row r="37703" x14ac:dyDescent="0.2"/>
    <row r="37704" x14ac:dyDescent="0.2"/>
    <row r="37705" x14ac:dyDescent="0.2"/>
    <row r="37706" x14ac:dyDescent="0.2"/>
    <row r="37707" x14ac:dyDescent="0.2"/>
    <row r="37708" x14ac:dyDescent="0.2"/>
    <row r="37709" x14ac:dyDescent="0.2"/>
    <row r="37710" x14ac:dyDescent="0.2"/>
    <row r="37711" x14ac:dyDescent="0.2"/>
    <row r="37712" x14ac:dyDescent="0.2"/>
    <row r="37713" x14ac:dyDescent="0.2"/>
    <row r="37714" x14ac:dyDescent="0.2"/>
    <row r="37715" x14ac:dyDescent="0.2"/>
    <row r="37716" x14ac:dyDescent="0.2"/>
    <row r="37717" x14ac:dyDescent="0.2"/>
    <row r="37718" x14ac:dyDescent="0.2"/>
    <row r="37719" x14ac:dyDescent="0.2"/>
    <row r="37720" x14ac:dyDescent="0.2"/>
    <row r="37721" x14ac:dyDescent="0.2"/>
    <row r="37722" x14ac:dyDescent="0.2"/>
    <row r="37723" x14ac:dyDescent="0.2"/>
    <row r="37724" x14ac:dyDescent="0.2"/>
    <row r="37725" x14ac:dyDescent="0.2"/>
    <row r="37726" x14ac:dyDescent="0.2"/>
    <row r="37727" x14ac:dyDescent="0.2"/>
    <row r="37728" x14ac:dyDescent="0.2"/>
    <row r="37729" x14ac:dyDescent="0.2"/>
    <row r="37730" x14ac:dyDescent="0.2"/>
    <row r="37731" x14ac:dyDescent="0.2"/>
    <row r="37732" x14ac:dyDescent="0.2"/>
    <row r="37733" x14ac:dyDescent="0.2"/>
    <row r="37734" x14ac:dyDescent="0.2"/>
    <row r="37735" x14ac:dyDescent="0.2"/>
    <row r="37736" x14ac:dyDescent="0.2"/>
    <row r="37737" x14ac:dyDescent="0.2"/>
    <row r="37738" x14ac:dyDescent="0.2"/>
    <row r="37739" x14ac:dyDescent="0.2"/>
    <row r="37740" x14ac:dyDescent="0.2"/>
    <row r="37741" x14ac:dyDescent="0.2"/>
    <row r="37742" x14ac:dyDescent="0.2"/>
    <row r="37743" x14ac:dyDescent="0.2"/>
    <row r="37744" x14ac:dyDescent="0.2"/>
    <row r="37745" x14ac:dyDescent="0.2"/>
    <row r="37746" x14ac:dyDescent="0.2"/>
    <row r="37747" x14ac:dyDescent="0.2"/>
    <row r="37748" x14ac:dyDescent="0.2"/>
    <row r="37749" x14ac:dyDescent="0.2"/>
    <row r="37750" x14ac:dyDescent="0.2"/>
    <row r="37751" x14ac:dyDescent="0.2"/>
    <row r="37752" x14ac:dyDescent="0.2"/>
    <row r="37753" x14ac:dyDescent="0.2"/>
    <row r="37754" x14ac:dyDescent="0.2"/>
    <row r="37755" x14ac:dyDescent="0.2"/>
    <row r="37756" x14ac:dyDescent="0.2"/>
    <row r="37757" x14ac:dyDescent="0.2"/>
    <row r="37758" x14ac:dyDescent="0.2"/>
    <row r="37759" x14ac:dyDescent="0.2"/>
    <row r="37760" x14ac:dyDescent="0.2"/>
    <row r="37761" x14ac:dyDescent="0.2"/>
    <row r="37762" x14ac:dyDescent="0.2"/>
    <row r="37763" x14ac:dyDescent="0.2"/>
    <row r="37764" x14ac:dyDescent="0.2"/>
    <row r="37765" x14ac:dyDescent="0.2"/>
    <row r="37766" x14ac:dyDescent="0.2"/>
    <row r="37767" x14ac:dyDescent="0.2"/>
    <row r="37768" x14ac:dyDescent="0.2"/>
    <row r="37769" x14ac:dyDescent="0.2"/>
    <row r="37770" x14ac:dyDescent="0.2"/>
    <row r="37771" x14ac:dyDescent="0.2"/>
    <row r="37772" x14ac:dyDescent="0.2"/>
    <row r="37773" x14ac:dyDescent="0.2"/>
    <row r="37774" x14ac:dyDescent="0.2"/>
    <row r="37775" x14ac:dyDescent="0.2"/>
    <row r="37776" x14ac:dyDescent="0.2"/>
    <row r="37777" x14ac:dyDescent="0.2"/>
    <row r="37778" x14ac:dyDescent="0.2"/>
    <row r="37779" x14ac:dyDescent="0.2"/>
    <row r="37780" x14ac:dyDescent="0.2"/>
    <row r="37781" x14ac:dyDescent="0.2"/>
    <row r="37782" x14ac:dyDescent="0.2"/>
    <row r="37783" x14ac:dyDescent="0.2"/>
    <row r="37784" x14ac:dyDescent="0.2"/>
    <row r="37785" x14ac:dyDescent="0.2"/>
    <row r="37786" x14ac:dyDescent="0.2"/>
    <row r="37787" x14ac:dyDescent="0.2"/>
    <row r="37788" x14ac:dyDescent="0.2"/>
    <row r="37789" x14ac:dyDescent="0.2"/>
    <row r="37790" x14ac:dyDescent="0.2"/>
    <row r="37791" x14ac:dyDescent="0.2"/>
    <row r="37792" x14ac:dyDescent="0.2"/>
    <row r="37793" x14ac:dyDescent="0.2"/>
    <row r="37794" x14ac:dyDescent="0.2"/>
    <row r="37795" x14ac:dyDescent="0.2"/>
    <row r="37796" x14ac:dyDescent="0.2"/>
    <row r="37797" x14ac:dyDescent="0.2"/>
    <row r="37798" x14ac:dyDescent="0.2"/>
    <row r="37799" x14ac:dyDescent="0.2"/>
    <row r="37800" x14ac:dyDescent="0.2"/>
    <row r="37801" x14ac:dyDescent="0.2"/>
    <row r="37802" x14ac:dyDescent="0.2"/>
    <row r="37803" x14ac:dyDescent="0.2"/>
    <row r="37804" x14ac:dyDescent="0.2"/>
    <row r="37805" x14ac:dyDescent="0.2"/>
    <row r="37806" x14ac:dyDescent="0.2"/>
    <row r="37807" x14ac:dyDescent="0.2"/>
    <row r="37808" x14ac:dyDescent="0.2"/>
    <row r="37809" x14ac:dyDescent="0.2"/>
    <row r="37810" x14ac:dyDescent="0.2"/>
    <row r="37811" x14ac:dyDescent="0.2"/>
    <row r="37812" x14ac:dyDescent="0.2"/>
    <row r="37813" x14ac:dyDescent="0.2"/>
    <row r="37814" x14ac:dyDescent="0.2"/>
    <row r="37815" x14ac:dyDescent="0.2"/>
    <row r="37816" x14ac:dyDescent="0.2"/>
    <row r="37817" x14ac:dyDescent="0.2"/>
    <row r="37818" x14ac:dyDescent="0.2"/>
    <row r="37819" x14ac:dyDescent="0.2"/>
    <row r="37820" x14ac:dyDescent="0.2"/>
    <row r="37821" x14ac:dyDescent="0.2"/>
    <row r="37822" x14ac:dyDescent="0.2"/>
    <row r="37823" x14ac:dyDescent="0.2"/>
    <row r="37824" x14ac:dyDescent="0.2"/>
    <row r="37825" x14ac:dyDescent="0.2"/>
    <row r="37826" x14ac:dyDescent="0.2"/>
    <row r="37827" x14ac:dyDescent="0.2"/>
    <row r="37828" x14ac:dyDescent="0.2"/>
    <row r="37829" x14ac:dyDescent="0.2"/>
    <row r="37830" x14ac:dyDescent="0.2"/>
    <row r="37831" x14ac:dyDescent="0.2"/>
    <row r="37832" x14ac:dyDescent="0.2"/>
    <row r="37833" x14ac:dyDescent="0.2"/>
    <row r="37834" x14ac:dyDescent="0.2"/>
    <row r="37835" x14ac:dyDescent="0.2"/>
    <row r="37836" x14ac:dyDescent="0.2"/>
    <row r="37837" x14ac:dyDescent="0.2"/>
    <row r="37838" x14ac:dyDescent="0.2"/>
    <row r="37839" x14ac:dyDescent="0.2"/>
    <row r="37840" x14ac:dyDescent="0.2"/>
    <row r="37841" x14ac:dyDescent="0.2"/>
    <row r="37842" x14ac:dyDescent="0.2"/>
    <row r="37843" x14ac:dyDescent="0.2"/>
    <row r="37844" x14ac:dyDescent="0.2"/>
    <row r="37845" x14ac:dyDescent="0.2"/>
    <row r="37846" x14ac:dyDescent="0.2"/>
    <row r="37847" x14ac:dyDescent="0.2"/>
    <row r="37848" x14ac:dyDescent="0.2"/>
    <row r="37849" x14ac:dyDescent="0.2"/>
    <row r="37850" x14ac:dyDescent="0.2"/>
    <row r="37851" x14ac:dyDescent="0.2"/>
    <row r="37852" x14ac:dyDescent="0.2"/>
    <row r="37853" x14ac:dyDescent="0.2"/>
    <row r="37854" x14ac:dyDescent="0.2"/>
    <row r="37855" x14ac:dyDescent="0.2"/>
    <row r="37856" x14ac:dyDescent="0.2"/>
    <row r="37857" x14ac:dyDescent="0.2"/>
    <row r="37858" x14ac:dyDescent="0.2"/>
    <row r="37859" x14ac:dyDescent="0.2"/>
    <row r="37860" x14ac:dyDescent="0.2"/>
    <row r="37861" x14ac:dyDescent="0.2"/>
    <row r="37862" x14ac:dyDescent="0.2"/>
    <row r="37863" x14ac:dyDescent="0.2"/>
    <row r="37864" x14ac:dyDescent="0.2"/>
    <row r="37865" x14ac:dyDescent="0.2"/>
    <row r="37866" x14ac:dyDescent="0.2"/>
    <row r="37867" x14ac:dyDescent="0.2"/>
    <row r="37868" x14ac:dyDescent="0.2"/>
    <row r="37869" x14ac:dyDescent="0.2"/>
    <row r="37870" x14ac:dyDescent="0.2"/>
    <row r="37871" x14ac:dyDescent="0.2"/>
    <row r="37872" x14ac:dyDescent="0.2"/>
    <row r="37873" x14ac:dyDescent="0.2"/>
    <row r="37874" x14ac:dyDescent="0.2"/>
    <row r="37875" x14ac:dyDescent="0.2"/>
    <row r="37876" x14ac:dyDescent="0.2"/>
    <row r="37877" x14ac:dyDescent="0.2"/>
    <row r="37878" x14ac:dyDescent="0.2"/>
    <row r="37879" x14ac:dyDescent="0.2"/>
    <row r="37880" x14ac:dyDescent="0.2"/>
    <row r="37881" x14ac:dyDescent="0.2"/>
    <row r="37882" x14ac:dyDescent="0.2"/>
    <row r="37883" x14ac:dyDescent="0.2"/>
    <row r="37884" x14ac:dyDescent="0.2"/>
    <row r="37885" x14ac:dyDescent="0.2"/>
    <row r="37886" x14ac:dyDescent="0.2"/>
    <row r="37887" x14ac:dyDescent="0.2"/>
    <row r="37888" x14ac:dyDescent="0.2"/>
    <row r="37889" x14ac:dyDescent="0.2"/>
    <row r="37890" x14ac:dyDescent="0.2"/>
    <row r="37891" x14ac:dyDescent="0.2"/>
    <row r="37892" x14ac:dyDescent="0.2"/>
    <row r="37893" x14ac:dyDescent="0.2"/>
    <row r="37894" x14ac:dyDescent="0.2"/>
    <row r="37895" x14ac:dyDescent="0.2"/>
    <row r="37896" x14ac:dyDescent="0.2"/>
    <row r="37897" x14ac:dyDescent="0.2"/>
    <row r="37898" x14ac:dyDescent="0.2"/>
    <row r="37899" x14ac:dyDescent="0.2"/>
    <row r="37900" x14ac:dyDescent="0.2"/>
    <row r="37901" x14ac:dyDescent="0.2"/>
    <row r="37902" x14ac:dyDescent="0.2"/>
    <row r="37903" x14ac:dyDescent="0.2"/>
    <row r="37904" x14ac:dyDescent="0.2"/>
    <row r="37905" x14ac:dyDescent="0.2"/>
    <row r="37906" x14ac:dyDescent="0.2"/>
    <row r="37907" x14ac:dyDescent="0.2"/>
    <row r="37908" x14ac:dyDescent="0.2"/>
    <row r="37909" x14ac:dyDescent="0.2"/>
    <row r="37910" x14ac:dyDescent="0.2"/>
    <row r="37911" x14ac:dyDescent="0.2"/>
    <row r="37912" x14ac:dyDescent="0.2"/>
    <row r="37913" x14ac:dyDescent="0.2"/>
    <row r="37914" x14ac:dyDescent="0.2"/>
    <row r="37915" x14ac:dyDescent="0.2"/>
    <row r="37916" x14ac:dyDescent="0.2"/>
    <row r="37917" x14ac:dyDescent="0.2"/>
    <row r="37918" x14ac:dyDescent="0.2"/>
    <row r="37919" x14ac:dyDescent="0.2"/>
    <row r="37920" x14ac:dyDescent="0.2"/>
    <row r="37921" x14ac:dyDescent="0.2"/>
    <row r="37922" x14ac:dyDescent="0.2"/>
    <row r="37923" x14ac:dyDescent="0.2"/>
    <row r="37924" x14ac:dyDescent="0.2"/>
    <row r="37925" x14ac:dyDescent="0.2"/>
    <row r="37926" x14ac:dyDescent="0.2"/>
    <row r="37927" x14ac:dyDescent="0.2"/>
    <row r="37928" x14ac:dyDescent="0.2"/>
    <row r="37929" x14ac:dyDescent="0.2"/>
    <row r="37930" x14ac:dyDescent="0.2"/>
    <row r="37931" x14ac:dyDescent="0.2"/>
    <row r="37932" x14ac:dyDescent="0.2"/>
    <row r="37933" x14ac:dyDescent="0.2"/>
    <row r="37934" x14ac:dyDescent="0.2"/>
    <row r="37935" x14ac:dyDescent="0.2"/>
    <row r="37936" x14ac:dyDescent="0.2"/>
    <row r="37937" x14ac:dyDescent="0.2"/>
    <row r="37938" x14ac:dyDescent="0.2"/>
    <row r="37939" x14ac:dyDescent="0.2"/>
    <row r="37940" x14ac:dyDescent="0.2"/>
    <row r="37941" x14ac:dyDescent="0.2"/>
    <row r="37942" x14ac:dyDescent="0.2"/>
    <row r="37943" x14ac:dyDescent="0.2"/>
    <row r="37944" x14ac:dyDescent="0.2"/>
    <row r="37945" x14ac:dyDescent="0.2"/>
    <row r="37946" x14ac:dyDescent="0.2"/>
    <row r="37947" x14ac:dyDescent="0.2"/>
    <row r="37948" x14ac:dyDescent="0.2"/>
    <row r="37949" x14ac:dyDescent="0.2"/>
    <row r="37950" x14ac:dyDescent="0.2"/>
    <row r="37951" x14ac:dyDescent="0.2"/>
    <row r="37952" x14ac:dyDescent="0.2"/>
    <row r="37953" x14ac:dyDescent="0.2"/>
    <row r="37954" x14ac:dyDescent="0.2"/>
    <row r="37955" x14ac:dyDescent="0.2"/>
    <row r="37956" x14ac:dyDescent="0.2"/>
    <row r="37957" x14ac:dyDescent="0.2"/>
    <row r="37958" x14ac:dyDescent="0.2"/>
    <row r="37959" x14ac:dyDescent="0.2"/>
    <row r="37960" x14ac:dyDescent="0.2"/>
    <row r="37961" x14ac:dyDescent="0.2"/>
    <row r="37962" x14ac:dyDescent="0.2"/>
    <row r="37963" x14ac:dyDescent="0.2"/>
    <row r="37964" x14ac:dyDescent="0.2"/>
    <row r="37965" x14ac:dyDescent="0.2"/>
    <row r="37966" x14ac:dyDescent="0.2"/>
    <row r="37967" x14ac:dyDescent="0.2"/>
    <row r="37968" x14ac:dyDescent="0.2"/>
    <row r="37969" x14ac:dyDescent="0.2"/>
    <row r="37970" x14ac:dyDescent="0.2"/>
    <row r="37971" x14ac:dyDescent="0.2"/>
    <row r="37972" x14ac:dyDescent="0.2"/>
    <row r="37973" x14ac:dyDescent="0.2"/>
    <row r="37974" x14ac:dyDescent="0.2"/>
    <row r="37975" x14ac:dyDescent="0.2"/>
    <row r="37976" x14ac:dyDescent="0.2"/>
    <row r="37977" x14ac:dyDescent="0.2"/>
    <row r="37978" x14ac:dyDescent="0.2"/>
    <row r="37979" x14ac:dyDescent="0.2"/>
    <row r="37980" x14ac:dyDescent="0.2"/>
    <row r="37981" x14ac:dyDescent="0.2"/>
    <row r="37982" x14ac:dyDescent="0.2"/>
    <row r="37983" x14ac:dyDescent="0.2"/>
    <row r="37984" x14ac:dyDescent="0.2"/>
    <row r="37985" x14ac:dyDescent="0.2"/>
    <row r="37986" x14ac:dyDescent="0.2"/>
    <row r="37987" x14ac:dyDescent="0.2"/>
    <row r="37988" x14ac:dyDescent="0.2"/>
    <row r="37989" x14ac:dyDescent="0.2"/>
    <row r="37990" x14ac:dyDescent="0.2"/>
    <row r="37991" x14ac:dyDescent="0.2"/>
    <row r="37992" x14ac:dyDescent="0.2"/>
    <row r="37993" x14ac:dyDescent="0.2"/>
    <row r="37994" x14ac:dyDescent="0.2"/>
    <row r="37995" x14ac:dyDescent="0.2"/>
    <row r="37996" x14ac:dyDescent="0.2"/>
    <row r="37997" x14ac:dyDescent="0.2"/>
    <row r="37998" x14ac:dyDescent="0.2"/>
    <row r="37999" x14ac:dyDescent="0.2"/>
    <row r="38000" x14ac:dyDescent="0.2"/>
    <row r="38001" x14ac:dyDescent="0.2"/>
    <row r="38002" x14ac:dyDescent="0.2"/>
    <row r="38003" x14ac:dyDescent="0.2"/>
    <row r="38004" x14ac:dyDescent="0.2"/>
    <row r="38005" x14ac:dyDescent="0.2"/>
    <row r="38006" x14ac:dyDescent="0.2"/>
    <row r="38007" x14ac:dyDescent="0.2"/>
    <row r="38008" x14ac:dyDescent="0.2"/>
    <row r="38009" x14ac:dyDescent="0.2"/>
    <row r="38010" x14ac:dyDescent="0.2"/>
    <row r="38011" x14ac:dyDescent="0.2"/>
    <row r="38012" x14ac:dyDescent="0.2"/>
    <row r="38013" x14ac:dyDescent="0.2"/>
    <row r="38014" x14ac:dyDescent="0.2"/>
    <row r="38015" x14ac:dyDescent="0.2"/>
    <row r="38016" x14ac:dyDescent="0.2"/>
    <row r="38017" x14ac:dyDescent="0.2"/>
    <row r="38018" x14ac:dyDescent="0.2"/>
    <row r="38019" x14ac:dyDescent="0.2"/>
    <row r="38020" x14ac:dyDescent="0.2"/>
    <row r="38021" x14ac:dyDescent="0.2"/>
    <row r="38022" x14ac:dyDescent="0.2"/>
    <row r="38023" x14ac:dyDescent="0.2"/>
    <row r="38024" x14ac:dyDescent="0.2"/>
    <row r="38025" x14ac:dyDescent="0.2"/>
    <row r="38026" x14ac:dyDescent="0.2"/>
    <row r="38027" x14ac:dyDescent="0.2"/>
    <row r="38028" x14ac:dyDescent="0.2"/>
    <row r="38029" x14ac:dyDescent="0.2"/>
    <row r="38030" x14ac:dyDescent="0.2"/>
    <row r="38031" x14ac:dyDescent="0.2"/>
    <row r="38032" x14ac:dyDescent="0.2"/>
    <row r="38033" x14ac:dyDescent="0.2"/>
    <row r="38034" x14ac:dyDescent="0.2"/>
    <row r="38035" x14ac:dyDescent="0.2"/>
    <row r="38036" x14ac:dyDescent="0.2"/>
    <row r="38037" x14ac:dyDescent="0.2"/>
    <row r="38038" x14ac:dyDescent="0.2"/>
    <row r="38039" x14ac:dyDescent="0.2"/>
    <row r="38040" x14ac:dyDescent="0.2"/>
    <row r="38041" x14ac:dyDescent="0.2"/>
    <row r="38042" x14ac:dyDescent="0.2"/>
    <row r="38043" x14ac:dyDescent="0.2"/>
    <row r="38044" x14ac:dyDescent="0.2"/>
    <row r="38045" x14ac:dyDescent="0.2"/>
    <row r="38046" x14ac:dyDescent="0.2"/>
    <row r="38047" x14ac:dyDescent="0.2"/>
    <row r="38048" x14ac:dyDescent="0.2"/>
    <row r="38049" x14ac:dyDescent="0.2"/>
    <row r="38050" x14ac:dyDescent="0.2"/>
    <row r="38051" x14ac:dyDescent="0.2"/>
    <row r="38052" x14ac:dyDescent="0.2"/>
    <row r="38053" x14ac:dyDescent="0.2"/>
    <row r="38054" x14ac:dyDescent="0.2"/>
    <row r="38055" x14ac:dyDescent="0.2"/>
    <row r="38056" x14ac:dyDescent="0.2"/>
    <row r="38057" x14ac:dyDescent="0.2"/>
    <row r="38058" x14ac:dyDescent="0.2"/>
    <row r="38059" x14ac:dyDescent="0.2"/>
    <row r="38060" x14ac:dyDescent="0.2"/>
    <row r="38061" x14ac:dyDescent="0.2"/>
    <row r="38062" x14ac:dyDescent="0.2"/>
    <row r="38063" x14ac:dyDescent="0.2"/>
    <row r="38064" x14ac:dyDescent="0.2"/>
    <row r="38065" x14ac:dyDescent="0.2"/>
    <row r="38066" x14ac:dyDescent="0.2"/>
    <row r="38067" x14ac:dyDescent="0.2"/>
    <row r="38068" x14ac:dyDescent="0.2"/>
    <row r="38069" x14ac:dyDescent="0.2"/>
    <row r="38070" x14ac:dyDescent="0.2"/>
    <row r="38071" x14ac:dyDescent="0.2"/>
    <row r="38072" x14ac:dyDescent="0.2"/>
    <row r="38073" x14ac:dyDescent="0.2"/>
    <row r="38074" x14ac:dyDescent="0.2"/>
    <row r="38075" x14ac:dyDescent="0.2"/>
    <row r="38076" x14ac:dyDescent="0.2"/>
    <row r="38077" x14ac:dyDescent="0.2"/>
    <row r="38078" x14ac:dyDescent="0.2"/>
    <row r="38079" x14ac:dyDescent="0.2"/>
    <row r="38080" x14ac:dyDescent="0.2"/>
    <row r="38081" x14ac:dyDescent="0.2"/>
    <row r="38082" x14ac:dyDescent="0.2"/>
    <row r="38083" x14ac:dyDescent="0.2"/>
    <row r="38084" x14ac:dyDescent="0.2"/>
    <row r="38085" x14ac:dyDescent="0.2"/>
    <row r="38086" x14ac:dyDescent="0.2"/>
    <row r="38087" x14ac:dyDescent="0.2"/>
    <row r="38088" x14ac:dyDescent="0.2"/>
    <row r="38089" x14ac:dyDescent="0.2"/>
    <row r="38090" x14ac:dyDescent="0.2"/>
    <row r="38091" x14ac:dyDescent="0.2"/>
    <row r="38092" x14ac:dyDescent="0.2"/>
    <row r="38093" x14ac:dyDescent="0.2"/>
    <row r="38094" x14ac:dyDescent="0.2"/>
    <row r="38095" x14ac:dyDescent="0.2"/>
    <row r="38096" x14ac:dyDescent="0.2"/>
    <row r="38097" x14ac:dyDescent="0.2"/>
    <row r="38098" x14ac:dyDescent="0.2"/>
    <row r="38099" x14ac:dyDescent="0.2"/>
    <row r="38100" x14ac:dyDescent="0.2"/>
    <row r="38101" x14ac:dyDescent="0.2"/>
    <row r="38102" x14ac:dyDescent="0.2"/>
    <row r="38103" x14ac:dyDescent="0.2"/>
    <row r="38104" x14ac:dyDescent="0.2"/>
    <row r="38105" x14ac:dyDescent="0.2"/>
    <row r="38106" x14ac:dyDescent="0.2"/>
    <row r="38107" x14ac:dyDescent="0.2"/>
    <row r="38108" x14ac:dyDescent="0.2"/>
    <row r="38109" x14ac:dyDescent="0.2"/>
    <row r="38110" x14ac:dyDescent="0.2"/>
    <row r="38111" x14ac:dyDescent="0.2"/>
    <row r="38112" x14ac:dyDescent="0.2"/>
    <row r="38113" x14ac:dyDescent="0.2"/>
    <row r="38114" x14ac:dyDescent="0.2"/>
    <row r="38115" x14ac:dyDescent="0.2"/>
    <row r="38116" x14ac:dyDescent="0.2"/>
    <row r="38117" x14ac:dyDescent="0.2"/>
    <row r="38118" x14ac:dyDescent="0.2"/>
    <row r="38119" x14ac:dyDescent="0.2"/>
    <row r="38120" x14ac:dyDescent="0.2"/>
    <row r="38121" x14ac:dyDescent="0.2"/>
    <row r="38122" x14ac:dyDescent="0.2"/>
    <row r="38123" x14ac:dyDescent="0.2"/>
    <row r="38124" x14ac:dyDescent="0.2"/>
    <row r="38125" x14ac:dyDescent="0.2"/>
    <row r="38126" x14ac:dyDescent="0.2"/>
    <row r="38127" x14ac:dyDescent="0.2"/>
    <row r="38128" x14ac:dyDescent="0.2"/>
    <row r="38129" x14ac:dyDescent="0.2"/>
    <row r="38130" x14ac:dyDescent="0.2"/>
    <row r="38131" x14ac:dyDescent="0.2"/>
    <row r="38132" x14ac:dyDescent="0.2"/>
    <row r="38133" x14ac:dyDescent="0.2"/>
    <row r="38134" x14ac:dyDescent="0.2"/>
    <row r="38135" x14ac:dyDescent="0.2"/>
    <row r="38136" x14ac:dyDescent="0.2"/>
    <row r="38137" x14ac:dyDescent="0.2"/>
    <row r="38138" x14ac:dyDescent="0.2"/>
    <row r="38139" x14ac:dyDescent="0.2"/>
    <row r="38140" x14ac:dyDescent="0.2"/>
    <row r="38141" x14ac:dyDescent="0.2"/>
    <row r="38142" x14ac:dyDescent="0.2"/>
    <row r="38143" x14ac:dyDescent="0.2"/>
    <row r="38144" x14ac:dyDescent="0.2"/>
    <row r="38145" x14ac:dyDescent="0.2"/>
    <row r="38146" x14ac:dyDescent="0.2"/>
    <row r="38147" x14ac:dyDescent="0.2"/>
    <row r="38148" x14ac:dyDescent="0.2"/>
    <row r="38149" x14ac:dyDescent="0.2"/>
    <row r="38150" x14ac:dyDescent="0.2"/>
    <row r="38151" x14ac:dyDescent="0.2"/>
    <row r="38152" x14ac:dyDescent="0.2"/>
    <row r="38153" x14ac:dyDescent="0.2"/>
    <row r="38154" x14ac:dyDescent="0.2"/>
    <row r="38155" x14ac:dyDescent="0.2"/>
    <row r="38156" x14ac:dyDescent="0.2"/>
    <row r="38157" x14ac:dyDescent="0.2"/>
    <row r="38158" x14ac:dyDescent="0.2"/>
    <row r="38159" x14ac:dyDescent="0.2"/>
    <row r="38160" x14ac:dyDescent="0.2"/>
    <row r="38161" x14ac:dyDescent="0.2"/>
    <row r="38162" x14ac:dyDescent="0.2"/>
    <row r="38163" x14ac:dyDescent="0.2"/>
    <row r="38164" x14ac:dyDescent="0.2"/>
    <row r="38165" x14ac:dyDescent="0.2"/>
    <row r="38166" x14ac:dyDescent="0.2"/>
    <row r="38167" x14ac:dyDescent="0.2"/>
    <row r="38168" x14ac:dyDescent="0.2"/>
    <row r="38169" x14ac:dyDescent="0.2"/>
    <row r="38170" x14ac:dyDescent="0.2"/>
    <row r="38171" x14ac:dyDescent="0.2"/>
    <row r="38172" x14ac:dyDescent="0.2"/>
    <row r="38173" x14ac:dyDescent="0.2"/>
    <row r="38174" x14ac:dyDescent="0.2"/>
    <row r="38175" x14ac:dyDescent="0.2"/>
    <row r="38176" x14ac:dyDescent="0.2"/>
    <row r="38177" x14ac:dyDescent="0.2"/>
    <row r="38178" x14ac:dyDescent="0.2"/>
    <row r="38179" x14ac:dyDescent="0.2"/>
    <row r="38180" x14ac:dyDescent="0.2"/>
    <row r="38181" x14ac:dyDescent="0.2"/>
    <row r="38182" x14ac:dyDescent="0.2"/>
    <row r="38183" x14ac:dyDescent="0.2"/>
    <row r="38184" x14ac:dyDescent="0.2"/>
    <row r="38185" x14ac:dyDescent="0.2"/>
    <row r="38186" x14ac:dyDescent="0.2"/>
    <row r="38187" x14ac:dyDescent="0.2"/>
    <row r="38188" x14ac:dyDescent="0.2"/>
    <row r="38189" x14ac:dyDescent="0.2"/>
    <row r="38190" x14ac:dyDescent="0.2"/>
    <row r="38191" x14ac:dyDescent="0.2"/>
    <row r="38192" x14ac:dyDescent="0.2"/>
    <row r="38193" x14ac:dyDescent="0.2"/>
    <row r="38194" x14ac:dyDescent="0.2"/>
    <row r="38195" x14ac:dyDescent="0.2"/>
    <row r="38196" x14ac:dyDescent="0.2"/>
    <row r="38197" x14ac:dyDescent="0.2"/>
    <row r="38198" x14ac:dyDescent="0.2"/>
    <row r="38199" x14ac:dyDescent="0.2"/>
    <row r="38200" x14ac:dyDescent="0.2"/>
    <row r="38201" x14ac:dyDescent="0.2"/>
    <row r="38202" x14ac:dyDescent="0.2"/>
    <row r="38203" x14ac:dyDescent="0.2"/>
    <row r="38204" x14ac:dyDescent="0.2"/>
    <row r="38205" x14ac:dyDescent="0.2"/>
    <row r="38206" x14ac:dyDescent="0.2"/>
    <row r="38207" x14ac:dyDescent="0.2"/>
    <row r="38208" x14ac:dyDescent="0.2"/>
    <row r="38209" x14ac:dyDescent="0.2"/>
    <row r="38210" x14ac:dyDescent="0.2"/>
    <row r="38211" x14ac:dyDescent="0.2"/>
    <row r="38212" x14ac:dyDescent="0.2"/>
    <row r="38213" x14ac:dyDescent="0.2"/>
    <row r="38214" x14ac:dyDescent="0.2"/>
    <row r="38215" x14ac:dyDescent="0.2"/>
    <row r="38216" x14ac:dyDescent="0.2"/>
    <row r="38217" x14ac:dyDescent="0.2"/>
    <row r="38218" x14ac:dyDescent="0.2"/>
    <row r="38219" x14ac:dyDescent="0.2"/>
    <row r="38220" x14ac:dyDescent="0.2"/>
    <row r="38221" x14ac:dyDescent="0.2"/>
    <row r="38222" x14ac:dyDescent="0.2"/>
    <row r="38223" x14ac:dyDescent="0.2"/>
    <row r="38224" x14ac:dyDescent="0.2"/>
    <row r="38225" x14ac:dyDescent="0.2"/>
    <row r="38226" x14ac:dyDescent="0.2"/>
    <row r="38227" x14ac:dyDescent="0.2"/>
    <row r="38228" x14ac:dyDescent="0.2"/>
    <row r="38229" x14ac:dyDescent="0.2"/>
    <row r="38230" x14ac:dyDescent="0.2"/>
    <row r="38231" x14ac:dyDescent="0.2"/>
    <row r="38232" x14ac:dyDescent="0.2"/>
    <row r="38233" x14ac:dyDescent="0.2"/>
    <row r="38234" x14ac:dyDescent="0.2"/>
    <row r="38235" x14ac:dyDescent="0.2"/>
    <row r="38236" x14ac:dyDescent="0.2"/>
    <row r="38237" x14ac:dyDescent="0.2"/>
    <row r="38238" x14ac:dyDescent="0.2"/>
    <row r="38239" x14ac:dyDescent="0.2"/>
    <row r="38240" x14ac:dyDescent="0.2"/>
    <row r="38241" x14ac:dyDescent="0.2"/>
    <row r="38242" x14ac:dyDescent="0.2"/>
    <row r="38243" x14ac:dyDescent="0.2"/>
    <row r="38244" x14ac:dyDescent="0.2"/>
    <row r="38245" x14ac:dyDescent="0.2"/>
    <row r="38246" x14ac:dyDescent="0.2"/>
    <row r="38247" x14ac:dyDescent="0.2"/>
    <row r="38248" x14ac:dyDescent="0.2"/>
    <row r="38249" x14ac:dyDescent="0.2"/>
    <row r="38250" x14ac:dyDescent="0.2"/>
    <row r="38251" x14ac:dyDescent="0.2"/>
    <row r="38252" x14ac:dyDescent="0.2"/>
    <row r="38253" x14ac:dyDescent="0.2"/>
    <row r="38254" x14ac:dyDescent="0.2"/>
    <row r="38255" x14ac:dyDescent="0.2"/>
    <row r="38256" x14ac:dyDescent="0.2"/>
    <row r="38257" x14ac:dyDescent="0.2"/>
    <row r="38258" x14ac:dyDescent="0.2"/>
    <row r="38259" x14ac:dyDescent="0.2"/>
    <row r="38260" x14ac:dyDescent="0.2"/>
    <row r="38261" x14ac:dyDescent="0.2"/>
    <row r="38262" x14ac:dyDescent="0.2"/>
    <row r="38263" x14ac:dyDescent="0.2"/>
    <row r="38264" x14ac:dyDescent="0.2"/>
    <row r="38265" x14ac:dyDescent="0.2"/>
    <row r="38266" x14ac:dyDescent="0.2"/>
    <row r="38267" x14ac:dyDescent="0.2"/>
    <row r="38268" x14ac:dyDescent="0.2"/>
    <row r="38269" x14ac:dyDescent="0.2"/>
    <row r="38270" x14ac:dyDescent="0.2"/>
    <row r="38271" x14ac:dyDescent="0.2"/>
    <row r="38272" x14ac:dyDescent="0.2"/>
    <row r="38273" x14ac:dyDescent="0.2"/>
    <row r="38274" x14ac:dyDescent="0.2"/>
    <row r="38275" x14ac:dyDescent="0.2"/>
    <row r="38276" x14ac:dyDescent="0.2"/>
    <row r="38277" x14ac:dyDescent="0.2"/>
    <row r="38278" x14ac:dyDescent="0.2"/>
    <row r="38279" x14ac:dyDescent="0.2"/>
    <row r="38280" x14ac:dyDescent="0.2"/>
    <row r="38281" x14ac:dyDescent="0.2"/>
    <row r="38282" x14ac:dyDescent="0.2"/>
    <row r="38283" x14ac:dyDescent="0.2"/>
    <row r="38284" x14ac:dyDescent="0.2"/>
    <row r="38285" x14ac:dyDescent="0.2"/>
    <row r="38286" x14ac:dyDescent="0.2"/>
    <row r="38287" x14ac:dyDescent="0.2"/>
    <row r="38288" x14ac:dyDescent="0.2"/>
    <row r="38289" x14ac:dyDescent="0.2"/>
    <row r="38290" x14ac:dyDescent="0.2"/>
    <row r="38291" x14ac:dyDescent="0.2"/>
    <row r="38292" x14ac:dyDescent="0.2"/>
    <row r="38293" x14ac:dyDescent="0.2"/>
    <row r="38294" x14ac:dyDescent="0.2"/>
    <row r="38295" x14ac:dyDescent="0.2"/>
    <row r="38296" x14ac:dyDescent="0.2"/>
    <row r="38297" x14ac:dyDescent="0.2"/>
    <row r="38298" x14ac:dyDescent="0.2"/>
    <row r="38299" x14ac:dyDescent="0.2"/>
    <row r="38300" x14ac:dyDescent="0.2"/>
    <row r="38301" x14ac:dyDescent="0.2"/>
    <row r="38302" x14ac:dyDescent="0.2"/>
    <row r="38303" x14ac:dyDescent="0.2"/>
    <row r="38304" x14ac:dyDescent="0.2"/>
    <row r="38305" x14ac:dyDescent="0.2"/>
    <row r="38306" x14ac:dyDescent="0.2"/>
    <row r="38307" x14ac:dyDescent="0.2"/>
    <row r="38308" x14ac:dyDescent="0.2"/>
    <row r="38309" x14ac:dyDescent="0.2"/>
    <row r="38310" x14ac:dyDescent="0.2"/>
    <row r="38311" x14ac:dyDescent="0.2"/>
    <row r="38312" x14ac:dyDescent="0.2"/>
    <row r="38313" x14ac:dyDescent="0.2"/>
    <row r="38314" x14ac:dyDescent="0.2"/>
    <row r="38315" x14ac:dyDescent="0.2"/>
    <row r="38316" x14ac:dyDescent="0.2"/>
    <row r="38317" x14ac:dyDescent="0.2"/>
    <row r="38318" x14ac:dyDescent="0.2"/>
    <row r="38319" x14ac:dyDescent="0.2"/>
    <row r="38320" x14ac:dyDescent="0.2"/>
    <row r="38321" x14ac:dyDescent="0.2"/>
    <row r="38322" x14ac:dyDescent="0.2"/>
    <row r="38323" x14ac:dyDescent="0.2"/>
    <row r="38324" x14ac:dyDescent="0.2"/>
    <row r="38325" x14ac:dyDescent="0.2"/>
    <row r="38326" x14ac:dyDescent="0.2"/>
    <row r="38327" x14ac:dyDescent="0.2"/>
    <row r="38328" x14ac:dyDescent="0.2"/>
    <row r="38329" x14ac:dyDescent="0.2"/>
    <row r="38330" x14ac:dyDescent="0.2"/>
    <row r="38331" x14ac:dyDescent="0.2"/>
    <row r="38332" x14ac:dyDescent="0.2"/>
    <row r="38333" x14ac:dyDescent="0.2"/>
    <row r="38334" x14ac:dyDescent="0.2"/>
    <row r="38335" x14ac:dyDescent="0.2"/>
    <row r="38336" x14ac:dyDescent="0.2"/>
    <row r="38337" x14ac:dyDescent="0.2"/>
    <row r="38338" x14ac:dyDescent="0.2"/>
    <row r="38339" x14ac:dyDescent="0.2"/>
    <row r="38340" x14ac:dyDescent="0.2"/>
    <row r="38341" x14ac:dyDescent="0.2"/>
    <row r="38342" x14ac:dyDescent="0.2"/>
    <row r="38343" x14ac:dyDescent="0.2"/>
    <row r="38344" x14ac:dyDescent="0.2"/>
    <row r="38345" x14ac:dyDescent="0.2"/>
    <row r="38346" x14ac:dyDescent="0.2"/>
    <row r="38347" x14ac:dyDescent="0.2"/>
    <row r="38348" x14ac:dyDescent="0.2"/>
    <row r="38349" x14ac:dyDescent="0.2"/>
    <row r="38350" x14ac:dyDescent="0.2"/>
    <row r="38351" x14ac:dyDescent="0.2"/>
    <row r="38352" x14ac:dyDescent="0.2"/>
    <row r="38353" x14ac:dyDescent="0.2"/>
    <row r="38354" x14ac:dyDescent="0.2"/>
    <row r="38355" x14ac:dyDescent="0.2"/>
    <row r="38356" x14ac:dyDescent="0.2"/>
    <row r="38357" x14ac:dyDescent="0.2"/>
    <row r="38358" x14ac:dyDescent="0.2"/>
    <row r="38359" x14ac:dyDescent="0.2"/>
    <row r="38360" x14ac:dyDescent="0.2"/>
    <row r="38361" x14ac:dyDescent="0.2"/>
    <row r="38362" x14ac:dyDescent="0.2"/>
    <row r="38363" x14ac:dyDescent="0.2"/>
    <row r="38364" x14ac:dyDescent="0.2"/>
    <row r="38365" x14ac:dyDescent="0.2"/>
    <row r="38366" x14ac:dyDescent="0.2"/>
    <row r="38367" x14ac:dyDescent="0.2"/>
    <row r="38368" x14ac:dyDescent="0.2"/>
    <row r="38369" x14ac:dyDescent="0.2"/>
    <row r="38370" x14ac:dyDescent="0.2"/>
    <row r="38371" x14ac:dyDescent="0.2"/>
    <row r="38372" x14ac:dyDescent="0.2"/>
    <row r="38373" x14ac:dyDescent="0.2"/>
    <row r="38374" x14ac:dyDescent="0.2"/>
    <row r="38375" x14ac:dyDescent="0.2"/>
    <row r="38376" x14ac:dyDescent="0.2"/>
    <row r="38377" x14ac:dyDescent="0.2"/>
    <row r="38378" x14ac:dyDescent="0.2"/>
    <row r="38379" x14ac:dyDescent="0.2"/>
    <row r="38380" x14ac:dyDescent="0.2"/>
    <row r="38381" x14ac:dyDescent="0.2"/>
    <row r="38382" x14ac:dyDescent="0.2"/>
    <row r="38383" x14ac:dyDescent="0.2"/>
    <row r="38384" x14ac:dyDescent="0.2"/>
    <row r="38385" x14ac:dyDescent="0.2"/>
    <row r="38386" x14ac:dyDescent="0.2"/>
    <row r="38387" x14ac:dyDescent="0.2"/>
    <row r="38388" x14ac:dyDescent="0.2"/>
    <row r="38389" x14ac:dyDescent="0.2"/>
    <row r="38390" x14ac:dyDescent="0.2"/>
    <row r="38391" x14ac:dyDescent="0.2"/>
    <row r="38392" x14ac:dyDescent="0.2"/>
    <row r="38393" x14ac:dyDescent="0.2"/>
    <row r="38394" x14ac:dyDescent="0.2"/>
    <row r="38395" x14ac:dyDescent="0.2"/>
    <row r="38396" x14ac:dyDescent="0.2"/>
    <row r="38397" x14ac:dyDescent="0.2"/>
    <row r="38398" x14ac:dyDescent="0.2"/>
    <row r="38399" x14ac:dyDescent="0.2"/>
    <row r="38400" x14ac:dyDescent="0.2"/>
    <row r="38401" x14ac:dyDescent="0.2"/>
    <row r="38402" x14ac:dyDescent="0.2"/>
    <row r="38403" x14ac:dyDescent="0.2"/>
    <row r="38404" x14ac:dyDescent="0.2"/>
    <row r="38405" x14ac:dyDescent="0.2"/>
    <row r="38406" x14ac:dyDescent="0.2"/>
    <row r="38407" x14ac:dyDescent="0.2"/>
    <row r="38408" x14ac:dyDescent="0.2"/>
    <row r="38409" x14ac:dyDescent="0.2"/>
    <row r="38410" x14ac:dyDescent="0.2"/>
    <row r="38411" x14ac:dyDescent="0.2"/>
    <row r="38412" x14ac:dyDescent="0.2"/>
    <row r="38413" x14ac:dyDescent="0.2"/>
    <row r="38414" x14ac:dyDescent="0.2"/>
    <row r="38415" x14ac:dyDescent="0.2"/>
    <row r="38416" x14ac:dyDescent="0.2"/>
    <row r="38417" x14ac:dyDescent="0.2"/>
    <row r="38418" x14ac:dyDescent="0.2"/>
    <row r="38419" x14ac:dyDescent="0.2"/>
    <row r="38420" x14ac:dyDescent="0.2"/>
    <row r="38421" x14ac:dyDescent="0.2"/>
    <row r="38422" x14ac:dyDescent="0.2"/>
    <row r="38423" x14ac:dyDescent="0.2"/>
    <row r="38424" x14ac:dyDescent="0.2"/>
    <row r="38425" x14ac:dyDescent="0.2"/>
    <row r="38426" x14ac:dyDescent="0.2"/>
    <row r="38427" x14ac:dyDescent="0.2"/>
    <row r="38428" x14ac:dyDescent="0.2"/>
    <row r="38429" x14ac:dyDescent="0.2"/>
    <row r="38430" x14ac:dyDescent="0.2"/>
    <row r="38431" x14ac:dyDescent="0.2"/>
    <row r="38432" x14ac:dyDescent="0.2"/>
    <row r="38433" x14ac:dyDescent="0.2"/>
    <row r="38434" x14ac:dyDescent="0.2"/>
    <row r="38435" x14ac:dyDescent="0.2"/>
    <row r="38436" x14ac:dyDescent="0.2"/>
    <row r="38437" x14ac:dyDescent="0.2"/>
    <row r="38438" x14ac:dyDescent="0.2"/>
    <row r="38439" x14ac:dyDescent="0.2"/>
    <row r="38440" x14ac:dyDescent="0.2"/>
    <row r="38441" x14ac:dyDescent="0.2"/>
    <row r="38442" x14ac:dyDescent="0.2"/>
    <row r="38443" x14ac:dyDescent="0.2"/>
    <row r="38444" x14ac:dyDescent="0.2"/>
    <row r="38445" x14ac:dyDescent="0.2"/>
    <row r="38446" x14ac:dyDescent="0.2"/>
    <row r="38447" x14ac:dyDescent="0.2"/>
    <row r="38448" x14ac:dyDescent="0.2"/>
    <row r="38449" x14ac:dyDescent="0.2"/>
    <row r="38450" x14ac:dyDescent="0.2"/>
    <row r="38451" x14ac:dyDescent="0.2"/>
    <row r="38452" x14ac:dyDescent="0.2"/>
    <row r="38453" x14ac:dyDescent="0.2"/>
    <row r="38454" x14ac:dyDescent="0.2"/>
    <row r="38455" x14ac:dyDescent="0.2"/>
    <row r="38456" x14ac:dyDescent="0.2"/>
    <row r="38457" x14ac:dyDescent="0.2"/>
    <row r="38458" x14ac:dyDescent="0.2"/>
    <row r="38459" x14ac:dyDescent="0.2"/>
    <row r="38460" x14ac:dyDescent="0.2"/>
    <row r="38461" x14ac:dyDescent="0.2"/>
    <row r="38462" x14ac:dyDescent="0.2"/>
    <row r="38463" x14ac:dyDescent="0.2"/>
    <row r="38464" x14ac:dyDescent="0.2"/>
    <row r="38465" x14ac:dyDescent="0.2"/>
    <row r="38466" x14ac:dyDescent="0.2"/>
    <row r="38467" x14ac:dyDescent="0.2"/>
    <row r="38468" x14ac:dyDescent="0.2"/>
    <row r="38469" x14ac:dyDescent="0.2"/>
    <row r="38470" x14ac:dyDescent="0.2"/>
    <row r="38471" x14ac:dyDescent="0.2"/>
    <row r="38472" x14ac:dyDescent="0.2"/>
    <row r="38473" x14ac:dyDescent="0.2"/>
    <row r="38474" x14ac:dyDescent="0.2"/>
    <row r="38475" x14ac:dyDescent="0.2"/>
    <row r="38476" x14ac:dyDescent="0.2"/>
    <row r="38477" x14ac:dyDescent="0.2"/>
    <row r="38478" x14ac:dyDescent="0.2"/>
    <row r="38479" x14ac:dyDescent="0.2"/>
    <row r="38480" x14ac:dyDescent="0.2"/>
    <row r="38481" x14ac:dyDescent="0.2"/>
    <row r="38482" x14ac:dyDescent="0.2"/>
    <row r="38483" x14ac:dyDescent="0.2"/>
    <row r="38484" x14ac:dyDescent="0.2"/>
    <row r="38485" x14ac:dyDescent="0.2"/>
    <row r="38486" x14ac:dyDescent="0.2"/>
    <row r="38487" x14ac:dyDescent="0.2"/>
    <row r="38488" x14ac:dyDescent="0.2"/>
    <row r="38489" x14ac:dyDescent="0.2"/>
    <row r="38490" x14ac:dyDescent="0.2"/>
    <row r="38491" x14ac:dyDescent="0.2"/>
    <row r="38492" x14ac:dyDescent="0.2"/>
    <row r="38493" x14ac:dyDescent="0.2"/>
    <row r="38494" x14ac:dyDescent="0.2"/>
    <row r="38495" x14ac:dyDescent="0.2"/>
    <row r="38496" x14ac:dyDescent="0.2"/>
    <row r="38497" x14ac:dyDescent="0.2"/>
    <row r="38498" x14ac:dyDescent="0.2"/>
    <row r="38499" x14ac:dyDescent="0.2"/>
    <row r="38500" x14ac:dyDescent="0.2"/>
    <row r="38501" x14ac:dyDescent="0.2"/>
    <row r="38502" x14ac:dyDescent="0.2"/>
    <row r="38503" x14ac:dyDescent="0.2"/>
    <row r="38504" x14ac:dyDescent="0.2"/>
    <row r="38505" x14ac:dyDescent="0.2"/>
    <row r="38506" x14ac:dyDescent="0.2"/>
    <row r="38507" x14ac:dyDescent="0.2"/>
    <row r="38508" x14ac:dyDescent="0.2"/>
    <row r="38509" x14ac:dyDescent="0.2"/>
    <row r="38510" x14ac:dyDescent="0.2"/>
    <row r="38511" x14ac:dyDescent="0.2"/>
    <row r="38512" x14ac:dyDescent="0.2"/>
    <row r="38513" x14ac:dyDescent="0.2"/>
    <row r="38514" x14ac:dyDescent="0.2"/>
    <row r="38515" x14ac:dyDescent="0.2"/>
    <row r="38516" x14ac:dyDescent="0.2"/>
    <row r="38517" x14ac:dyDescent="0.2"/>
    <row r="38518" x14ac:dyDescent="0.2"/>
    <row r="38519" x14ac:dyDescent="0.2"/>
    <row r="38520" x14ac:dyDescent="0.2"/>
    <row r="38521" x14ac:dyDescent="0.2"/>
    <row r="38522" x14ac:dyDescent="0.2"/>
    <row r="38523" x14ac:dyDescent="0.2"/>
    <row r="38524" x14ac:dyDescent="0.2"/>
    <row r="38525" x14ac:dyDescent="0.2"/>
    <row r="38526" x14ac:dyDescent="0.2"/>
    <row r="38527" x14ac:dyDescent="0.2"/>
    <row r="38528" x14ac:dyDescent="0.2"/>
    <row r="38529" x14ac:dyDescent="0.2"/>
    <row r="38530" x14ac:dyDescent="0.2"/>
    <row r="38531" x14ac:dyDescent="0.2"/>
    <row r="38532" x14ac:dyDescent="0.2"/>
    <row r="38533" x14ac:dyDescent="0.2"/>
    <row r="38534" x14ac:dyDescent="0.2"/>
    <row r="38535" x14ac:dyDescent="0.2"/>
    <row r="38536" x14ac:dyDescent="0.2"/>
    <row r="38537" x14ac:dyDescent="0.2"/>
    <row r="38538" x14ac:dyDescent="0.2"/>
    <row r="38539" x14ac:dyDescent="0.2"/>
    <row r="38540" x14ac:dyDescent="0.2"/>
    <row r="38541" x14ac:dyDescent="0.2"/>
    <row r="38542" x14ac:dyDescent="0.2"/>
    <row r="38543" x14ac:dyDescent="0.2"/>
    <row r="38544" x14ac:dyDescent="0.2"/>
    <row r="38545" x14ac:dyDescent="0.2"/>
    <row r="38546" x14ac:dyDescent="0.2"/>
    <row r="38547" x14ac:dyDescent="0.2"/>
    <row r="38548" x14ac:dyDescent="0.2"/>
    <row r="38549" x14ac:dyDescent="0.2"/>
    <row r="38550" x14ac:dyDescent="0.2"/>
    <row r="38551" x14ac:dyDescent="0.2"/>
    <row r="38552" x14ac:dyDescent="0.2"/>
    <row r="38553" x14ac:dyDescent="0.2"/>
    <row r="38554" x14ac:dyDescent="0.2"/>
    <row r="38555" x14ac:dyDescent="0.2"/>
    <row r="38556" x14ac:dyDescent="0.2"/>
    <row r="38557" x14ac:dyDescent="0.2"/>
    <row r="38558" x14ac:dyDescent="0.2"/>
    <row r="38559" x14ac:dyDescent="0.2"/>
    <row r="38560" x14ac:dyDescent="0.2"/>
    <row r="38561" x14ac:dyDescent="0.2"/>
    <row r="38562" x14ac:dyDescent="0.2"/>
    <row r="38563" x14ac:dyDescent="0.2"/>
    <row r="38564" x14ac:dyDescent="0.2"/>
    <row r="38565" x14ac:dyDescent="0.2"/>
    <row r="38566" x14ac:dyDescent="0.2"/>
    <row r="38567" x14ac:dyDescent="0.2"/>
    <row r="38568" x14ac:dyDescent="0.2"/>
    <row r="38569" x14ac:dyDescent="0.2"/>
    <row r="38570" x14ac:dyDescent="0.2"/>
    <row r="38571" x14ac:dyDescent="0.2"/>
    <row r="38572" x14ac:dyDescent="0.2"/>
    <row r="38573" x14ac:dyDescent="0.2"/>
    <row r="38574" x14ac:dyDescent="0.2"/>
    <row r="38575" x14ac:dyDescent="0.2"/>
    <row r="38576" x14ac:dyDescent="0.2"/>
    <row r="38577" x14ac:dyDescent="0.2"/>
    <row r="38578" x14ac:dyDescent="0.2"/>
    <row r="38579" x14ac:dyDescent="0.2"/>
    <row r="38580" x14ac:dyDescent="0.2"/>
    <row r="38581" x14ac:dyDescent="0.2"/>
    <row r="38582" x14ac:dyDescent="0.2"/>
    <row r="38583" x14ac:dyDescent="0.2"/>
    <row r="38584" x14ac:dyDescent="0.2"/>
    <row r="38585" x14ac:dyDescent="0.2"/>
    <row r="38586" x14ac:dyDescent="0.2"/>
    <row r="38587" x14ac:dyDescent="0.2"/>
    <row r="38588" x14ac:dyDescent="0.2"/>
    <row r="38589" x14ac:dyDescent="0.2"/>
    <row r="38590" x14ac:dyDescent="0.2"/>
    <row r="38591" x14ac:dyDescent="0.2"/>
    <row r="38592" x14ac:dyDescent="0.2"/>
    <row r="38593" x14ac:dyDescent="0.2"/>
    <row r="38594" x14ac:dyDescent="0.2"/>
    <row r="38595" x14ac:dyDescent="0.2"/>
    <row r="38596" x14ac:dyDescent="0.2"/>
    <row r="38597" x14ac:dyDescent="0.2"/>
    <row r="38598" x14ac:dyDescent="0.2"/>
    <row r="38599" x14ac:dyDescent="0.2"/>
    <row r="38600" x14ac:dyDescent="0.2"/>
    <row r="38601" x14ac:dyDescent="0.2"/>
    <row r="38602" x14ac:dyDescent="0.2"/>
    <row r="38603" x14ac:dyDescent="0.2"/>
    <row r="38604" x14ac:dyDescent="0.2"/>
    <row r="38605" x14ac:dyDescent="0.2"/>
    <row r="38606" x14ac:dyDescent="0.2"/>
    <row r="38607" x14ac:dyDescent="0.2"/>
    <row r="38608" x14ac:dyDescent="0.2"/>
    <row r="38609" x14ac:dyDescent="0.2"/>
    <row r="38610" x14ac:dyDescent="0.2"/>
    <row r="38611" x14ac:dyDescent="0.2"/>
    <row r="38612" x14ac:dyDescent="0.2"/>
    <row r="38613" x14ac:dyDescent="0.2"/>
    <row r="38614" x14ac:dyDescent="0.2"/>
    <row r="38615" x14ac:dyDescent="0.2"/>
    <row r="38616" x14ac:dyDescent="0.2"/>
    <row r="38617" x14ac:dyDescent="0.2"/>
    <row r="38618" x14ac:dyDescent="0.2"/>
    <row r="38619" x14ac:dyDescent="0.2"/>
    <row r="38620" x14ac:dyDescent="0.2"/>
    <row r="38621" x14ac:dyDescent="0.2"/>
    <row r="38622" x14ac:dyDescent="0.2"/>
    <row r="38623" x14ac:dyDescent="0.2"/>
    <row r="38624" x14ac:dyDescent="0.2"/>
    <row r="38625" x14ac:dyDescent="0.2"/>
    <row r="38626" x14ac:dyDescent="0.2"/>
    <row r="38627" x14ac:dyDescent="0.2"/>
    <row r="38628" x14ac:dyDescent="0.2"/>
    <row r="38629" x14ac:dyDescent="0.2"/>
    <row r="38630" x14ac:dyDescent="0.2"/>
    <row r="38631" x14ac:dyDescent="0.2"/>
    <row r="38632" x14ac:dyDescent="0.2"/>
    <row r="38633" x14ac:dyDescent="0.2"/>
    <row r="38634" x14ac:dyDescent="0.2"/>
    <row r="38635" x14ac:dyDescent="0.2"/>
    <row r="38636" x14ac:dyDescent="0.2"/>
    <row r="38637" x14ac:dyDescent="0.2"/>
    <row r="38638" x14ac:dyDescent="0.2"/>
    <row r="38639" x14ac:dyDescent="0.2"/>
    <row r="38640" x14ac:dyDescent="0.2"/>
    <row r="38641" x14ac:dyDescent="0.2"/>
    <row r="38642" x14ac:dyDescent="0.2"/>
    <row r="38643" x14ac:dyDescent="0.2"/>
    <row r="38644" x14ac:dyDescent="0.2"/>
    <row r="38645" x14ac:dyDescent="0.2"/>
    <row r="38646" x14ac:dyDescent="0.2"/>
    <row r="38647" x14ac:dyDescent="0.2"/>
    <row r="38648" x14ac:dyDescent="0.2"/>
    <row r="38649" x14ac:dyDescent="0.2"/>
    <row r="38650" x14ac:dyDescent="0.2"/>
    <row r="38651" x14ac:dyDescent="0.2"/>
    <row r="38652" x14ac:dyDescent="0.2"/>
    <row r="38653" x14ac:dyDescent="0.2"/>
    <row r="38654" x14ac:dyDescent="0.2"/>
    <row r="38655" x14ac:dyDescent="0.2"/>
    <row r="38656" x14ac:dyDescent="0.2"/>
    <row r="38657" x14ac:dyDescent="0.2"/>
    <row r="38658" x14ac:dyDescent="0.2"/>
    <row r="38659" x14ac:dyDescent="0.2"/>
    <row r="38660" x14ac:dyDescent="0.2"/>
    <row r="38661" x14ac:dyDescent="0.2"/>
    <row r="38662" x14ac:dyDescent="0.2"/>
    <row r="38663" x14ac:dyDescent="0.2"/>
    <row r="38664" x14ac:dyDescent="0.2"/>
    <row r="38665" x14ac:dyDescent="0.2"/>
    <row r="38666" x14ac:dyDescent="0.2"/>
    <row r="38667" x14ac:dyDescent="0.2"/>
    <row r="38668" x14ac:dyDescent="0.2"/>
    <row r="38669" x14ac:dyDescent="0.2"/>
    <row r="38670" x14ac:dyDescent="0.2"/>
    <row r="38671" x14ac:dyDescent="0.2"/>
    <row r="38672" x14ac:dyDescent="0.2"/>
    <row r="38673" x14ac:dyDescent="0.2"/>
    <row r="38674" x14ac:dyDescent="0.2"/>
    <row r="38675" x14ac:dyDescent="0.2"/>
    <row r="38676" x14ac:dyDescent="0.2"/>
    <row r="38677" x14ac:dyDescent="0.2"/>
    <row r="38678" x14ac:dyDescent="0.2"/>
    <row r="38679" x14ac:dyDescent="0.2"/>
    <row r="38680" x14ac:dyDescent="0.2"/>
    <row r="38681" x14ac:dyDescent="0.2"/>
    <row r="38682" x14ac:dyDescent="0.2"/>
    <row r="38683" x14ac:dyDescent="0.2"/>
    <row r="38684" x14ac:dyDescent="0.2"/>
    <row r="38685" x14ac:dyDescent="0.2"/>
    <row r="38686" x14ac:dyDescent="0.2"/>
    <row r="38687" x14ac:dyDescent="0.2"/>
    <row r="38688" x14ac:dyDescent="0.2"/>
    <row r="38689" x14ac:dyDescent="0.2"/>
    <row r="38690" x14ac:dyDescent="0.2"/>
    <row r="38691" x14ac:dyDescent="0.2"/>
    <row r="38692" x14ac:dyDescent="0.2"/>
    <row r="38693" x14ac:dyDescent="0.2"/>
    <row r="38694" x14ac:dyDescent="0.2"/>
    <row r="38695" x14ac:dyDescent="0.2"/>
    <row r="38696" x14ac:dyDescent="0.2"/>
    <row r="38697" x14ac:dyDescent="0.2"/>
    <row r="38698" x14ac:dyDescent="0.2"/>
    <row r="38699" x14ac:dyDescent="0.2"/>
    <row r="38700" x14ac:dyDescent="0.2"/>
    <row r="38701" x14ac:dyDescent="0.2"/>
    <row r="38702" x14ac:dyDescent="0.2"/>
    <row r="38703" x14ac:dyDescent="0.2"/>
    <row r="38704" x14ac:dyDescent="0.2"/>
    <row r="38705" x14ac:dyDescent="0.2"/>
    <row r="38706" x14ac:dyDescent="0.2"/>
    <row r="38707" x14ac:dyDescent="0.2"/>
    <row r="38708" x14ac:dyDescent="0.2"/>
    <row r="38709" x14ac:dyDescent="0.2"/>
    <row r="38710" x14ac:dyDescent="0.2"/>
    <row r="38711" x14ac:dyDescent="0.2"/>
    <row r="38712" x14ac:dyDescent="0.2"/>
    <row r="38713" x14ac:dyDescent="0.2"/>
    <row r="38714" x14ac:dyDescent="0.2"/>
    <row r="38715" x14ac:dyDescent="0.2"/>
    <row r="38716" x14ac:dyDescent="0.2"/>
    <row r="38717" x14ac:dyDescent="0.2"/>
    <row r="38718" x14ac:dyDescent="0.2"/>
    <row r="38719" x14ac:dyDescent="0.2"/>
    <row r="38720" x14ac:dyDescent="0.2"/>
    <row r="38721" x14ac:dyDescent="0.2"/>
    <row r="38722" x14ac:dyDescent="0.2"/>
    <row r="38723" x14ac:dyDescent="0.2"/>
    <row r="38724" x14ac:dyDescent="0.2"/>
    <row r="38725" x14ac:dyDescent="0.2"/>
    <row r="38726" x14ac:dyDescent="0.2"/>
    <row r="38727" x14ac:dyDescent="0.2"/>
    <row r="38728" x14ac:dyDescent="0.2"/>
    <row r="38729" x14ac:dyDescent="0.2"/>
    <row r="38730" x14ac:dyDescent="0.2"/>
    <row r="38731" x14ac:dyDescent="0.2"/>
    <row r="38732" x14ac:dyDescent="0.2"/>
    <row r="38733" x14ac:dyDescent="0.2"/>
    <row r="38734" x14ac:dyDescent="0.2"/>
    <row r="38735" x14ac:dyDescent="0.2"/>
    <row r="38736" x14ac:dyDescent="0.2"/>
    <row r="38737" x14ac:dyDescent="0.2"/>
    <row r="38738" x14ac:dyDescent="0.2"/>
    <row r="38739" x14ac:dyDescent="0.2"/>
    <row r="38740" x14ac:dyDescent="0.2"/>
    <row r="38741" x14ac:dyDescent="0.2"/>
    <row r="38742" x14ac:dyDescent="0.2"/>
    <row r="38743" x14ac:dyDescent="0.2"/>
    <row r="38744" x14ac:dyDescent="0.2"/>
    <row r="38745" x14ac:dyDescent="0.2"/>
    <row r="38746" x14ac:dyDescent="0.2"/>
    <row r="38747" x14ac:dyDescent="0.2"/>
    <row r="38748" x14ac:dyDescent="0.2"/>
    <row r="38749" x14ac:dyDescent="0.2"/>
    <row r="38750" x14ac:dyDescent="0.2"/>
    <row r="38751" x14ac:dyDescent="0.2"/>
    <row r="38752" x14ac:dyDescent="0.2"/>
    <row r="38753" x14ac:dyDescent="0.2"/>
    <row r="38754" x14ac:dyDescent="0.2"/>
    <row r="38755" x14ac:dyDescent="0.2"/>
    <row r="38756" x14ac:dyDescent="0.2"/>
    <row r="38757" x14ac:dyDescent="0.2"/>
    <row r="38758" x14ac:dyDescent="0.2"/>
    <row r="38759" x14ac:dyDescent="0.2"/>
    <row r="38760" x14ac:dyDescent="0.2"/>
    <row r="38761" x14ac:dyDescent="0.2"/>
    <row r="38762" x14ac:dyDescent="0.2"/>
    <row r="38763" x14ac:dyDescent="0.2"/>
    <row r="38764" x14ac:dyDescent="0.2"/>
    <row r="38765" x14ac:dyDescent="0.2"/>
    <row r="38766" x14ac:dyDescent="0.2"/>
    <row r="38767" x14ac:dyDescent="0.2"/>
    <row r="38768" x14ac:dyDescent="0.2"/>
    <row r="38769" x14ac:dyDescent="0.2"/>
    <row r="38770" x14ac:dyDescent="0.2"/>
    <row r="38771" x14ac:dyDescent="0.2"/>
    <row r="38772" x14ac:dyDescent="0.2"/>
    <row r="38773" x14ac:dyDescent="0.2"/>
    <row r="38774" x14ac:dyDescent="0.2"/>
    <row r="38775" x14ac:dyDescent="0.2"/>
    <row r="38776" x14ac:dyDescent="0.2"/>
    <row r="38777" x14ac:dyDescent="0.2"/>
    <row r="38778" x14ac:dyDescent="0.2"/>
    <row r="38779" x14ac:dyDescent="0.2"/>
    <row r="38780" x14ac:dyDescent="0.2"/>
    <row r="38781" x14ac:dyDescent="0.2"/>
    <row r="38782" x14ac:dyDescent="0.2"/>
    <row r="38783" x14ac:dyDescent="0.2"/>
    <row r="38784" x14ac:dyDescent="0.2"/>
    <row r="38785" x14ac:dyDescent="0.2"/>
    <row r="38786" x14ac:dyDescent="0.2"/>
    <row r="38787" x14ac:dyDescent="0.2"/>
    <row r="38788" x14ac:dyDescent="0.2"/>
    <row r="38789" x14ac:dyDescent="0.2"/>
    <row r="38790" x14ac:dyDescent="0.2"/>
    <row r="38791" x14ac:dyDescent="0.2"/>
    <row r="38792" x14ac:dyDescent="0.2"/>
    <row r="38793" x14ac:dyDescent="0.2"/>
    <row r="38794" x14ac:dyDescent="0.2"/>
    <row r="38795" x14ac:dyDescent="0.2"/>
    <row r="38796" x14ac:dyDescent="0.2"/>
    <row r="38797" x14ac:dyDescent="0.2"/>
    <row r="38798" x14ac:dyDescent="0.2"/>
    <row r="38799" x14ac:dyDescent="0.2"/>
    <row r="38800" x14ac:dyDescent="0.2"/>
    <row r="38801" x14ac:dyDescent="0.2"/>
    <row r="38802" x14ac:dyDescent="0.2"/>
    <row r="38803" x14ac:dyDescent="0.2"/>
    <row r="38804" x14ac:dyDescent="0.2"/>
    <row r="38805" x14ac:dyDescent="0.2"/>
    <row r="38806" x14ac:dyDescent="0.2"/>
    <row r="38807" x14ac:dyDescent="0.2"/>
    <row r="38808" x14ac:dyDescent="0.2"/>
    <row r="38809" x14ac:dyDescent="0.2"/>
    <row r="38810" x14ac:dyDescent="0.2"/>
    <row r="38811" x14ac:dyDescent="0.2"/>
    <row r="38812" x14ac:dyDescent="0.2"/>
    <row r="38813" x14ac:dyDescent="0.2"/>
    <row r="38814" x14ac:dyDescent="0.2"/>
    <row r="38815" x14ac:dyDescent="0.2"/>
    <row r="38816" x14ac:dyDescent="0.2"/>
    <row r="38817" x14ac:dyDescent="0.2"/>
    <row r="38818" x14ac:dyDescent="0.2"/>
    <row r="38819" x14ac:dyDescent="0.2"/>
    <row r="38820" x14ac:dyDescent="0.2"/>
    <row r="38821" x14ac:dyDescent="0.2"/>
    <row r="38822" x14ac:dyDescent="0.2"/>
    <row r="38823" x14ac:dyDescent="0.2"/>
    <row r="38824" x14ac:dyDescent="0.2"/>
    <row r="38825" x14ac:dyDescent="0.2"/>
    <row r="38826" x14ac:dyDescent="0.2"/>
    <row r="38827" x14ac:dyDescent="0.2"/>
    <row r="38828" x14ac:dyDescent="0.2"/>
    <row r="38829" x14ac:dyDescent="0.2"/>
    <row r="38830" x14ac:dyDescent="0.2"/>
    <row r="38831" x14ac:dyDescent="0.2"/>
    <row r="38832" x14ac:dyDescent="0.2"/>
    <row r="38833" x14ac:dyDescent="0.2"/>
    <row r="38834" x14ac:dyDescent="0.2"/>
    <row r="38835" x14ac:dyDescent="0.2"/>
    <row r="38836" x14ac:dyDescent="0.2"/>
    <row r="38837" x14ac:dyDescent="0.2"/>
    <row r="38838" x14ac:dyDescent="0.2"/>
    <row r="38839" x14ac:dyDescent="0.2"/>
    <row r="38840" x14ac:dyDescent="0.2"/>
    <row r="38841" x14ac:dyDescent="0.2"/>
    <row r="38842" x14ac:dyDescent="0.2"/>
    <row r="38843" x14ac:dyDescent="0.2"/>
    <row r="38844" x14ac:dyDescent="0.2"/>
    <row r="38845" x14ac:dyDescent="0.2"/>
    <row r="38846" x14ac:dyDescent="0.2"/>
    <row r="38847" x14ac:dyDescent="0.2"/>
    <row r="38848" x14ac:dyDescent="0.2"/>
    <row r="38849" x14ac:dyDescent="0.2"/>
    <row r="38850" x14ac:dyDescent="0.2"/>
    <row r="38851" x14ac:dyDescent="0.2"/>
    <row r="38852" x14ac:dyDescent="0.2"/>
    <row r="38853" x14ac:dyDescent="0.2"/>
    <row r="38854" x14ac:dyDescent="0.2"/>
    <row r="38855" x14ac:dyDescent="0.2"/>
    <row r="38856" x14ac:dyDescent="0.2"/>
    <row r="38857" x14ac:dyDescent="0.2"/>
    <row r="38858" x14ac:dyDescent="0.2"/>
    <row r="38859" x14ac:dyDescent="0.2"/>
    <row r="38860" x14ac:dyDescent="0.2"/>
    <row r="38861" x14ac:dyDescent="0.2"/>
    <row r="38862" x14ac:dyDescent="0.2"/>
    <row r="38863" x14ac:dyDescent="0.2"/>
    <row r="38864" x14ac:dyDescent="0.2"/>
    <row r="38865" x14ac:dyDescent="0.2"/>
    <row r="38866" x14ac:dyDescent="0.2"/>
    <row r="38867" x14ac:dyDescent="0.2"/>
    <row r="38868" x14ac:dyDescent="0.2"/>
    <row r="38869" x14ac:dyDescent="0.2"/>
    <row r="38870" x14ac:dyDescent="0.2"/>
    <row r="38871" x14ac:dyDescent="0.2"/>
    <row r="38872" x14ac:dyDescent="0.2"/>
    <row r="38873" x14ac:dyDescent="0.2"/>
    <row r="38874" x14ac:dyDescent="0.2"/>
    <row r="38875" x14ac:dyDescent="0.2"/>
    <row r="38876" x14ac:dyDescent="0.2"/>
    <row r="38877" x14ac:dyDescent="0.2"/>
    <row r="38878" x14ac:dyDescent="0.2"/>
    <row r="38879" x14ac:dyDescent="0.2"/>
    <row r="38880" x14ac:dyDescent="0.2"/>
    <row r="38881" x14ac:dyDescent="0.2"/>
    <row r="38882" x14ac:dyDescent="0.2"/>
    <row r="38883" x14ac:dyDescent="0.2"/>
    <row r="38884" x14ac:dyDescent="0.2"/>
    <row r="38885" x14ac:dyDescent="0.2"/>
    <row r="38886" x14ac:dyDescent="0.2"/>
    <row r="38887" x14ac:dyDescent="0.2"/>
    <row r="38888" x14ac:dyDescent="0.2"/>
    <row r="38889" x14ac:dyDescent="0.2"/>
    <row r="38890" x14ac:dyDescent="0.2"/>
    <row r="38891" x14ac:dyDescent="0.2"/>
    <row r="38892" x14ac:dyDescent="0.2"/>
    <row r="38893" x14ac:dyDescent="0.2"/>
    <row r="38894" x14ac:dyDescent="0.2"/>
    <row r="38895" x14ac:dyDescent="0.2"/>
    <row r="38896" x14ac:dyDescent="0.2"/>
    <row r="38897" x14ac:dyDescent="0.2"/>
    <row r="38898" x14ac:dyDescent="0.2"/>
    <row r="38899" x14ac:dyDescent="0.2"/>
    <row r="38900" x14ac:dyDescent="0.2"/>
    <row r="38901" x14ac:dyDescent="0.2"/>
    <row r="38902" x14ac:dyDescent="0.2"/>
    <row r="38903" x14ac:dyDescent="0.2"/>
    <row r="38904" x14ac:dyDescent="0.2"/>
    <row r="38905" x14ac:dyDescent="0.2"/>
    <row r="38906" x14ac:dyDescent="0.2"/>
    <row r="38907" x14ac:dyDescent="0.2"/>
    <row r="38908" x14ac:dyDescent="0.2"/>
    <row r="38909" x14ac:dyDescent="0.2"/>
    <row r="38910" x14ac:dyDescent="0.2"/>
    <row r="38911" x14ac:dyDescent="0.2"/>
    <row r="38912" x14ac:dyDescent="0.2"/>
    <row r="38913" x14ac:dyDescent="0.2"/>
    <row r="38914" x14ac:dyDescent="0.2"/>
    <row r="38915" x14ac:dyDescent="0.2"/>
    <row r="38916" x14ac:dyDescent="0.2"/>
    <row r="38917" x14ac:dyDescent="0.2"/>
    <row r="38918" x14ac:dyDescent="0.2"/>
    <row r="38919" x14ac:dyDescent="0.2"/>
    <row r="38920" x14ac:dyDescent="0.2"/>
    <row r="38921" x14ac:dyDescent="0.2"/>
    <row r="38922" x14ac:dyDescent="0.2"/>
    <row r="38923" x14ac:dyDescent="0.2"/>
    <row r="38924" x14ac:dyDescent="0.2"/>
    <row r="38925" x14ac:dyDescent="0.2"/>
    <row r="38926" x14ac:dyDescent="0.2"/>
    <row r="38927" x14ac:dyDescent="0.2"/>
    <row r="38928" x14ac:dyDescent="0.2"/>
    <row r="38929" x14ac:dyDescent="0.2"/>
    <row r="38930" x14ac:dyDescent="0.2"/>
    <row r="38931" x14ac:dyDescent="0.2"/>
    <row r="38932" x14ac:dyDescent="0.2"/>
    <row r="38933" x14ac:dyDescent="0.2"/>
    <row r="38934" x14ac:dyDescent="0.2"/>
    <row r="38935" x14ac:dyDescent="0.2"/>
    <row r="38936" x14ac:dyDescent="0.2"/>
    <row r="38937" x14ac:dyDescent="0.2"/>
    <row r="38938" x14ac:dyDescent="0.2"/>
    <row r="38939" x14ac:dyDescent="0.2"/>
    <row r="38940" x14ac:dyDescent="0.2"/>
    <row r="38941" x14ac:dyDescent="0.2"/>
    <row r="38942" x14ac:dyDescent="0.2"/>
    <row r="38943" x14ac:dyDescent="0.2"/>
    <row r="38944" x14ac:dyDescent="0.2"/>
    <row r="38945" x14ac:dyDescent="0.2"/>
    <row r="38946" x14ac:dyDescent="0.2"/>
    <row r="38947" x14ac:dyDescent="0.2"/>
    <row r="38948" x14ac:dyDescent="0.2"/>
    <row r="38949" x14ac:dyDescent="0.2"/>
    <row r="38950" x14ac:dyDescent="0.2"/>
    <row r="38951" x14ac:dyDescent="0.2"/>
    <row r="38952" x14ac:dyDescent="0.2"/>
    <row r="38953" x14ac:dyDescent="0.2"/>
    <row r="38954" x14ac:dyDescent="0.2"/>
    <row r="38955" x14ac:dyDescent="0.2"/>
    <row r="38956" x14ac:dyDescent="0.2"/>
    <row r="38957" x14ac:dyDescent="0.2"/>
    <row r="38958" x14ac:dyDescent="0.2"/>
    <row r="38959" x14ac:dyDescent="0.2"/>
    <row r="38960" x14ac:dyDescent="0.2"/>
    <row r="38961" x14ac:dyDescent="0.2"/>
    <row r="38962" x14ac:dyDescent="0.2"/>
    <row r="38963" x14ac:dyDescent="0.2"/>
    <row r="38964" x14ac:dyDescent="0.2"/>
    <row r="38965" x14ac:dyDescent="0.2"/>
    <row r="38966" x14ac:dyDescent="0.2"/>
    <row r="38967" x14ac:dyDescent="0.2"/>
    <row r="38968" x14ac:dyDescent="0.2"/>
    <row r="38969" x14ac:dyDescent="0.2"/>
    <row r="38970" x14ac:dyDescent="0.2"/>
    <row r="38971" x14ac:dyDescent="0.2"/>
    <row r="38972" x14ac:dyDescent="0.2"/>
    <row r="38973" x14ac:dyDescent="0.2"/>
    <row r="38974" x14ac:dyDescent="0.2"/>
    <row r="38975" x14ac:dyDescent="0.2"/>
    <row r="38976" x14ac:dyDescent="0.2"/>
    <row r="38977" x14ac:dyDescent="0.2"/>
    <row r="38978" x14ac:dyDescent="0.2"/>
    <row r="38979" x14ac:dyDescent="0.2"/>
    <row r="38980" x14ac:dyDescent="0.2"/>
    <row r="38981" x14ac:dyDescent="0.2"/>
    <row r="38982" x14ac:dyDescent="0.2"/>
    <row r="38983" x14ac:dyDescent="0.2"/>
    <row r="38984" x14ac:dyDescent="0.2"/>
    <row r="38985" x14ac:dyDescent="0.2"/>
    <row r="38986" x14ac:dyDescent="0.2"/>
    <row r="38987" x14ac:dyDescent="0.2"/>
    <row r="38988" x14ac:dyDescent="0.2"/>
    <row r="38989" x14ac:dyDescent="0.2"/>
    <row r="38990" x14ac:dyDescent="0.2"/>
    <row r="38991" x14ac:dyDescent="0.2"/>
    <row r="38992" x14ac:dyDescent="0.2"/>
    <row r="38993" x14ac:dyDescent="0.2"/>
    <row r="38994" x14ac:dyDescent="0.2"/>
    <row r="38995" x14ac:dyDescent="0.2"/>
    <row r="38996" x14ac:dyDescent="0.2"/>
    <row r="38997" x14ac:dyDescent="0.2"/>
    <row r="38998" x14ac:dyDescent="0.2"/>
    <row r="38999" x14ac:dyDescent="0.2"/>
    <row r="39000" x14ac:dyDescent="0.2"/>
    <row r="39001" x14ac:dyDescent="0.2"/>
    <row r="39002" x14ac:dyDescent="0.2"/>
    <row r="39003" x14ac:dyDescent="0.2"/>
    <row r="39004" x14ac:dyDescent="0.2"/>
    <row r="39005" x14ac:dyDescent="0.2"/>
    <row r="39006" x14ac:dyDescent="0.2"/>
    <row r="39007" x14ac:dyDescent="0.2"/>
    <row r="39008" x14ac:dyDescent="0.2"/>
    <row r="39009" x14ac:dyDescent="0.2"/>
    <row r="39010" x14ac:dyDescent="0.2"/>
    <row r="39011" x14ac:dyDescent="0.2"/>
    <row r="39012" x14ac:dyDescent="0.2"/>
    <row r="39013" x14ac:dyDescent="0.2"/>
    <row r="39014" x14ac:dyDescent="0.2"/>
    <row r="39015" x14ac:dyDescent="0.2"/>
    <row r="39016" x14ac:dyDescent="0.2"/>
    <row r="39017" x14ac:dyDescent="0.2"/>
    <row r="39018" x14ac:dyDescent="0.2"/>
    <row r="39019" x14ac:dyDescent="0.2"/>
    <row r="39020" x14ac:dyDescent="0.2"/>
    <row r="39021" x14ac:dyDescent="0.2"/>
    <row r="39022" x14ac:dyDescent="0.2"/>
    <row r="39023" x14ac:dyDescent="0.2"/>
    <row r="39024" x14ac:dyDescent="0.2"/>
    <row r="39025" x14ac:dyDescent="0.2"/>
    <row r="39026" x14ac:dyDescent="0.2"/>
    <row r="39027" x14ac:dyDescent="0.2"/>
    <row r="39028" x14ac:dyDescent="0.2"/>
    <row r="39029" x14ac:dyDescent="0.2"/>
    <row r="39030" x14ac:dyDescent="0.2"/>
    <row r="39031" x14ac:dyDescent="0.2"/>
    <row r="39032" x14ac:dyDescent="0.2"/>
    <row r="39033" x14ac:dyDescent="0.2"/>
    <row r="39034" x14ac:dyDescent="0.2"/>
    <row r="39035" x14ac:dyDescent="0.2"/>
    <row r="39036" x14ac:dyDescent="0.2"/>
    <row r="39037" x14ac:dyDescent="0.2"/>
    <row r="39038" x14ac:dyDescent="0.2"/>
    <row r="39039" x14ac:dyDescent="0.2"/>
    <row r="39040" x14ac:dyDescent="0.2"/>
    <row r="39041" x14ac:dyDescent="0.2"/>
    <row r="39042" x14ac:dyDescent="0.2"/>
    <row r="39043" x14ac:dyDescent="0.2"/>
    <row r="39044" x14ac:dyDescent="0.2"/>
    <row r="39045" x14ac:dyDescent="0.2"/>
    <row r="39046" x14ac:dyDescent="0.2"/>
    <row r="39047" x14ac:dyDescent="0.2"/>
    <row r="39048" x14ac:dyDescent="0.2"/>
    <row r="39049" x14ac:dyDescent="0.2"/>
    <row r="39050" x14ac:dyDescent="0.2"/>
    <row r="39051" x14ac:dyDescent="0.2"/>
    <row r="39052" x14ac:dyDescent="0.2"/>
    <row r="39053" x14ac:dyDescent="0.2"/>
    <row r="39054" x14ac:dyDescent="0.2"/>
    <row r="39055" x14ac:dyDescent="0.2"/>
    <row r="39056" x14ac:dyDescent="0.2"/>
    <row r="39057" x14ac:dyDescent="0.2"/>
    <row r="39058" x14ac:dyDescent="0.2"/>
    <row r="39059" x14ac:dyDescent="0.2"/>
    <row r="39060" x14ac:dyDescent="0.2"/>
    <row r="39061" x14ac:dyDescent="0.2"/>
    <row r="39062" x14ac:dyDescent="0.2"/>
    <row r="39063" x14ac:dyDescent="0.2"/>
    <row r="39064" x14ac:dyDescent="0.2"/>
    <row r="39065" x14ac:dyDescent="0.2"/>
    <row r="39066" x14ac:dyDescent="0.2"/>
    <row r="39067" x14ac:dyDescent="0.2"/>
    <row r="39068" x14ac:dyDescent="0.2"/>
    <row r="39069" x14ac:dyDescent="0.2"/>
    <row r="39070" x14ac:dyDescent="0.2"/>
    <row r="39071" x14ac:dyDescent="0.2"/>
    <row r="39072" x14ac:dyDescent="0.2"/>
    <row r="39073" x14ac:dyDescent="0.2"/>
    <row r="39074" x14ac:dyDescent="0.2"/>
    <row r="39075" x14ac:dyDescent="0.2"/>
    <row r="39076" x14ac:dyDescent="0.2"/>
    <row r="39077" x14ac:dyDescent="0.2"/>
    <row r="39078" x14ac:dyDescent="0.2"/>
    <row r="39079" x14ac:dyDescent="0.2"/>
    <row r="39080" x14ac:dyDescent="0.2"/>
    <row r="39081" x14ac:dyDescent="0.2"/>
    <row r="39082" x14ac:dyDescent="0.2"/>
    <row r="39083" x14ac:dyDescent="0.2"/>
    <row r="39084" x14ac:dyDescent="0.2"/>
    <row r="39085" x14ac:dyDescent="0.2"/>
    <row r="39086" x14ac:dyDescent="0.2"/>
    <row r="39087" x14ac:dyDescent="0.2"/>
    <row r="39088" x14ac:dyDescent="0.2"/>
    <row r="39089" x14ac:dyDescent="0.2"/>
    <row r="39090" x14ac:dyDescent="0.2"/>
    <row r="39091" x14ac:dyDescent="0.2"/>
    <row r="39092" x14ac:dyDescent="0.2"/>
    <row r="39093" x14ac:dyDescent="0.2"/>
    <row r="39094" x14ac:dyDescent="0.2"/>
    <row r="39095" x14ac:dyDescent="0.2"/>
    <row r="39096" x14ac:dyDescent="0.2"/>
    <row r="39097" x14ac:dyDescent="0.2"/>
    <row r="39098" x14ac:dyDescent="0.2"/>
    <row r="39099" x14ac:dyDescent="0.2"/>
    <row r="39100" x14ac:dyDescent="0.2"/>
    <row r="39101" x14ac:dyDescent="0.2"/>
    <row r="39102" x14ac:dyDescent="0.2"/>
    <row r="39103" x14ac:dyDescent="0.2"/>
    <row r="39104" x14ac:dyDescent="0.2"/>
    <row r="39105" x14ac:dyDescent="0.2"/>
    <row r="39106" x14ac:dyDescent="0.2"/>
    <row r="39107" x14ac:dyDescent="0.2"/>
    <row r="39108" x14ac:dyDescent="0.2"/>
    <row r="39109" x14ac:dyDescent="0.2"/>
    <row r="39110" x14ac:dyDescent="0.2"/>
    <row r="39111" x14ac:dyDescent="0.2"/>
    <row r="39112" x14ac:dyDescent="0.2"/>
    <row r="39113" x14ac:dyDescent="0.2"/>
    <row r="39114" x14ac:dyDescent="0.2"/>
    <row r="39115" x14ac:dyDescent="0.2"/>
    <row r="39116" x14ac:dyDescent="0.2"/>
    <row r="39117" x14ac:dyDescent="0.2"/>
    <row r="39118" x14ac:dyDescent="0.2"/>
    <row r="39119" x14ac:dyDescent="0.2"/>
    <row r="39120" x14ac:dyDescent="0.2"/>
    <row r="39121" x14ac:dyDescent="0.2"/>
    <row r="39122" x14ac:dyDescent="0.2"/>
    <row r="39123" x14ac:dyDescent="0.2"/>
    <row r="39124" x14ac:dyDescent="0.2"/>
    <row r="39125" x14ac:dyDescent="0.2"/>
    <row r="39126" x14ac:dyDescent="0.2"/>
    <row r="39127" x14ac:dyDescent="0.2"/>
    <row r="39128" x14ac:dyDescent="0.2"/>
    <row r="39129" x14ac:dyDescent="0.2"/>
    <row r="39130" x14ac:dyDescent="0.2"/>
    <row r="39131" x14ac:dyDescent="0.2"/>
    <row r="39132" x14ac:dyDescent="0.2"/>
    <row r="39133" x14ac:dyDescent="0.2"/>
    <row r="39134" x14ac:dyDescent="0.2"/>
    <row r="39135" x14ac:dyDescent="0.2"/>
    <row r="39136" x14ac:dyDescent="0.2"/>
    <row r="39137" x14ac:dyDescent="0.2"/>
    <row r="39138" x14ac:dyDescent="0.2"/>
    <row r="39139" x14ac:dyDescent="0.2"/>
    <row r="39140" x14ac:dyDescent="0.2"/>
    <row r="39141" x14ac:dyDescent="0.2"/>
    <row r="39142" x14ac:dyDescent="0.2"/>
    <row r="39143" x14ac:dyDescent="0.2"/>
    <row r="39144" x14ac:dyDescent="0.2"/>
    <row r="39145" x14ac:dyDescent="0.2"/>
    <row r="39146" x14ac:dyDescent="0.2"/>
    <row r="39147" x14ac:dyDescent="0.2"/>
    <row r="39148" x14ac:dyDescent="0.2"/>
    <row r="39149" x14ac:dyDescent="0.2"/>
    <row r="39150" x14ac:dyDescent="0.2"/>
    <row r="39151" x14ac:dyDescent="0.2"/>
    <row r="39152" x14ac:dyDescent="0.2"/>
    <row r="39153" x14ac:dyDescent="0.2"/>
    <row r="39154" x14ac:dyDescent="0.2"/>
    <row r="39155" x14ac:dyDescent="0.2"/>
    <row r="39156" x14ac:dyDescent="0.2"/>
    <row r="39157" x14ac:dyDescent="0.2"/>
    <row r="39158" x14ac:dyDescent="0.2"/>
    <row r="39159" x14ac:dyDescent="0.2"/>
    <row r="39160" x14ac:dyDescent="0.2"/>
    <row r="39161" x14ac:dyDescent="0.2"/>
    <row r="39162" x14ac:dyDescent="0.2"/>
    <row r="39163" x14ac:dyDescent="0.2"/>
    <row r="39164" x14ac:dyDescent="0.2"/>
    <row r="39165" x14ac:dyDescent="0.2"/>
    <row r="39166" x14ac:dyDescent="0.2"/>
    <row r="39167" x14ac:dyDescent="0.2"/>
    <row r="39168" x14ac:dyDescent="0.2"/>
    <row r="39169" x14ac:dyDescent="0.2"/>
    <row r="39170" x14ac:dyDescent="0.2"/>
    <row r="39171" x14ac:dyDescent="0.2"/>
    <row r="39172" x14ac:dyDescent="0.2"/>
    <row r="39173" x14ac:dyDescent="0.2"/>
    <row r="39174" x14ac:dyDescent="0.2"/>
    <row r="39175" x14ac:dyDescent="0.2"/>
    <row r="39176" x14ac:dyDescent="0.2"/>
    <row r="39177" x14ac:dyDescent="0.2"/>
    <row r="39178" x14ac:dyDescent="0.2"/>
    <row r="39179" x14ac:dyDescent="0.2"/>
    <row r="39180" x14ac:dyDescent="0.2"/>
    <row r="39181" x14ac:dyDescent="0.2"/>
    <row r="39182" x14ac:dyDescent="0.2"/>
    <row r="39183" x14ac:dyDescent="0.2"/>
    <row r="39184" x14ac:dyDescent="0.2"/>
    <row r="39185" x14ac:dyDescent="0.2"/>
    <row r="39186" x14ac:dyDescent="0.2"/>
    <row r="39187" x14ac:dyDescent="0.2"/>
    <row r="39188" x14ac:dyDescent="0.2"/>
    <row r="39189" x14ac:dyDescent="0.2"/>
    <row r="39190" x14ac:dyDescent="0.2"/>
    <row r="39191" x14ac:dyDescent="0.2"/>
    <row r="39192" x14ac:dyDescent="0.2"/>
    <row r="39193" x14ac:dyDescent="0.2"/>
    <row r="39194" x14ac:dyDescent="0.2"/>
    <row r="39195" x14ac:dyDescent="0.2"/>
    <row r="39196" x14ac:dyDescent="0.2"/>
    <row r="39197" x14ac:dyDescent="0.2"/>
    <row r="39198" x14ac:dyDescent="0.2"/>
    <row r="39199" x14ac:dyDescent="0.2"/>
    <row r="39200" x14ac:dyDescent="0.2"/>
    <row r="39201" x14ac:dyDescent="0.2"/>
    <row r="39202" x14ac:dyDescent="0.2"/>
    <row r="39203" x14ac:dyDescent="0.2"/>
    <row r="39204" x14ac:dyDescent="0.2"/>
    <row r="39205" x14ac:dyDescent="0.2"/>
    <row r="39206" x14ac:dyDescent="0.2"/>
    <row r="39207" x14ac:dyDescent="0.2"/>
    <row r="39208" x14ac:dyDescent="0.2"/>
    <row r="39209" x14ac:dyDescent="0.2"/>
    <row r="39210" x14ac:dyDescent="0.2"/>
    <row r="39211" x14ac:dyDescent="0.2"/>
    <row r="39212" x14ac:dyDescent="0.2"/>
    <row r="39213" x14ac:dyDescent="0.2"/>
    <row r="39214" x14ac:dyDescent="0.2"/>
    <row r="39215" x14ac:dyDescent="0.2"/>
    <row r="39216" x14ac:dyDescent="0.2"/>
    <row r="39217" x14ac:dyDescent="0.2"/>
    <row r="39218" x14ac:dyDescent="0.2"/>
    <row r="39219" x14ac:dyDescent="0.2"/>
    <row r="39220" x14ac:dyDescent="0.2"/>
    <row r="39221" x14ac:dyDescent="0.2"/>
    <row r="39222" x14ac:dyDescent="0.2"/>
    <row r="39223" x14ac:dyDescent="0.2"/>
    <row r="39224" x14ac:dyDescent="0.2"/>
    <row r="39225" x14ac:dyDescent="0.2"/>
    <row r="39226" x14ac:dyDescent="0.2"/>
    <row r="39227" x14ac:dyDescent="0.2"/>
    <row r="39228" x14ac:dyDescent="0.2"/>
    <row r="39229" x14ac:dyDescent="0.2"/>
    <row r="39230" x14ac:dyDescent="0.2"/>
    <row r="39231" x14ac:dyDescent="0.2"/>
    <row r="39232" x14ac:dyDescent="0.2"/>
    <row r="39233" x14ac:dyDescent="0.2"/>
    <row r="39234" x14ac:dyDescent="0.2"/>
    <row r="39235" x14ac:dyDescent="0.2"/>
    <row r="39236" x14ac:dyDescent="0.2"/>
    <row r="39237" x14ac:dyDescent="0.2"/>
    <row r="39238" x14ac:dyDescent="0.2"/>
    <row r="39239" x14ac:dyDescent="0.2"/>
    <row r="39240" x14ac:dyDescent="0.2"/>
    <row r="39241" x14ac:dyDescent="0.2"/>
    <row r="39242" x14ac:dyDescent="0.2"/>
    <row r="39243" x14ac:dyDescent="0.2"/>
    <row r="39244" x14ac:dyDescent="0.2"/>
    <row r="39245" x14ac:dyDescent="0.2"/>
    <row r="39246" x14ac:dyDescent="0.2"/>
    <row r="39247" x14ac:dyDescent="0.2"/>
    <row r="39248" x14ac:dyDescent="0.2"/>
    <row r="39249" x14ac:dyDescent="0.2"/>
    <row r="39250" x14ac:dyDescent="0.2"/>
    <row r="39251" x14ac:dyDescent="0.2"/>
    <row r="39252" x14ac:dyDescent="0.2"/>
    <row r="39253" x14ac:dyDescent="0.2"/>
    <row r="39254" x14ac:dyDescent="0.2"/>
    <row r="39255" x14ac:dyDescent="0.2"/>
    <row r="39256" x14ac:dyDescent="0.2"/>
    <row r="39257" x14ac:dyDescent="0.2"/>
    <row r="39258" x14ac:dyDescent="0.2"/>
    <row r="39259" x14ac:dyDescent="0.2"/>
    <row r="39260" x14ac:dyDescent="0.2"/>
    <row r="39261" x14ac:dyDescent="0.2"/>
    <row r="39262" x14ac:dyDescent="0.2"/>
    <row r="39263" x14ac:dyDescent="0.2"/>
    <row r="39264" x14ac:dyDescent="0.2"/>
    <row r="39265" x14ac:dyDescent="0.2"/>
    <row r="39266" x14ac:dyDescent="0.2"/>
    <row r="39267" x14ac:dyDescent="0.2"/>
    <row r="39268" x14ac:dyDescent="0.2"/>
    <row r="39269" x14ac:dyDescent="0.2"/>
    <row r="39270" x14ac:dyDescent="0.2"/>
    <row r="39271" x14ac:dyDescent="0.2"/>
    <row r="39272" x14ac:dyDescent="0.2"/>
    <row r="39273" x14ac:dyDescent="0.2"/>
    <row r="39274" x14ac:dyDescent="0.2"/>
    <row r="39275" x14ac:dyDescent="0.2"/>
    <row r="39276" x14ac:dyDescent="0.2"/>
    <row r="39277" x14ac:dyDescent="0.2"/>
    <row r="39278" x14ac:dyDescent="0.2"/>
    <row r="39279" x14ac:dyDescent="0.2"/>
    <row r="39280" x14ac:dyDescent="0.2"/>
    <row r="39281" x14ac:dyDescent="0.2"/>
    <row r="39282" x14ac:dyDescent="0.2"/>
    <row r="39283" x14ac:dyDescent="0.2"/>
    <row r="39284" x14ac:dyDescent="0.2"/>
    <row r="39285" x14ac:dyDescent="0.2"/>
    <row r="39286" x14ac:dyDescent="0.2"/>
    <row r="39287" x14ac:dyDescent="0.2"/>
    <row r="39288" x14ac:dyDescent="0.2"/>
    <row r="39289" x14ac:dyDescent="0.2"/>
    <row r="39290" x14ac:dyDescent="0.2"/>
    <row r="39291" x14ac:dyDescent="0.2"/>
    <row r="39292" x14ac:dyDescent="0.2"/>
    <row r="39293" x14ac:dyDescent="0.2"/>
    <row r="39294" x14ac:dyDescent="0.2"/>
    <row r="39295" x14ac:dyDescent="0.2"/>
    <row r="39296" x14ac:dyDescent="0.2"/>
    <row r="39297" x14ac:dyDescent="0.2"/>
    <row r="39298" x14ac:dyDescent="0.2"/>
    <row r="39299" x14ac:dyDescent="0.2"/>
    <row r="39300" x14ac:dyDescent="0.2"/>
    <row r="39301" x14ac:dyDescent="0.2"/>
    <row r="39302" x14ac:dyDescent="0.2"/>
    <row r="39303" x14ac:dyDescent="0.2"/>
    <row r="39304" x14ac:dyDescent="0.2"/>
    <row r="39305" x14ac:dyDescent="0.2"/>
    <row r="39306" x14ac:dyDescent="0.2"/>
    <row r="39307" x14ac:dyDescent="0.2"/>
    <row r="39308" x14ac:dyDescent="0.2"/>
    <row r="39309" x14ac:dyDescent="0.2"/>
    <row r="39310" x14ac:dyDescent="0.2"/>
    <row r="39311" x14ac:dyDescent="0.2"/>
    <row r="39312" x14ac:dyDescent="0.2"/>
    <row r="39313" x14ac:dyDescent="0.2"/>
    <row r="39314" x14ac:dyDescent="0.2"/>
    <row r="39315" x14ac:dyDescent="0.2"/>
    <row r="39316" x14ac:dyDescent="0.2"/>
    <row r="39317" x14ac:dyDescent="0.2"/>
    <row r="39318" x14ac:dyDescent="0.2"/>
    <row r="39319" x14ac:dyDescent="0.2"/>
    <row r="39320" x14ac:dyDescent="0.2"/>
    <row r="39321" x14ac:dyDescent="0.2"/>
    <row r="39322" x14ac:dyDescent="0.2"/>
    <row r="39323" x14ac:dyDescent="0.2"/>
    <row r="39324" x14ac:dyDescent="0.2"/>
    <row r="39325" x14ac:dyDescent="0.2"/>
    <row r="39326" x14ac:dyDescent="0.2"/>
    <row r="39327" x14ac:dyDescent="0.2"/>
    <row r="39328" x14ac:dyDescent="0.2"/>
    <row r="39329" x14ac:dyDescent="0.2"/>
    <row r="39330" x14ac:dyDescent="0.2"/>
    <row r="39331" x14ac:dyDescent="0.2"/>
    <row r="39332" x14ac:dyDescent="0.2"/>
    <row r="39333" x14ac:dyDescent="0.2"/>
    <row r="39334" x14ac:dyDescent="0.2"/>
    <row r="39335" x14ac:dyDescent="0.2"/>
    <row r="39336" x14ac:dyDescent="0.2"/>
    <row r="39337" x14ac:dyDescent="0.2"/>
    <row r="39338" x14ac:dyDescent="0.2"/>
    <row r="39339" x14ac:dyDescent="0.2"/>
    <row r="39340" x14ac:dyDescent="0.2"/>
    <row r="39341" x14ac:dyDescent="0.2"/>
    <row r="39342" x14ac:dyDescent="0.2"/>
    <row r="39343" x14ac:dyDescent="0.2"/>
    <row r="39344" x14ac:dyDescent="0.2"/>
    <row r="39345" x14ac:dyDescent="0.2"/>
    <row r="39346" x14ac:dyDescent="0.2"/>
    <row r="39347" x14ac:dyDescent="0.2"/>
    <row r="39348" x14ac:dyDescent="0.2"/>
    <row r="39349" x14ac:dyDescent="0.2"/>
    <row r="39350" x14ac:dyDescent="0.2"/>
    <row r="39351" x14ac:dyDescent="0.2"/>
    <row r="39352" x14ac:dyDescent="0.2"/>
    <row r="39353" x14ac:dyDescent="0.2"/>
    <row r="39354" x14ac:dyDescent="0.2"/>
    <row r="39355" x14ac:dyDescent="0.2"/>
    <row r="39356" x14ac:dyDescent="0.2"/>
    <row r="39357" x14ac:dyDescent="0.2"/>
    <row r="39358" x14ac:dyDescent="0.2"/>
    <row r="39359" x14ac:dyDescent="0.2"/>
    <row r="39360" x14ac:dyDescent="0.2"/>
    <row r="39361" x14ac:dyDescent="0.2"/>
    <row r="39362" x14ac:dyDescent="0.2"/>
    <row r="39363" x14ac:dyDescent="0.2"/>
    <row r="39364" x14ac:dyDescent="0.2"/>
    <row r="39365" x14ac:dyDescent="0.2"/>
    <row r="39366" x14ac:dyDescent="0.2"/>
    <row r="39367" x14ac:dyDescent="0.2"/>
    <row r="39368" x14ac:dyDescent="0.2"/>
    <row r="39369" x14ac:dyDescent="0.2"/>
    <row r="39370" x14ac:dyDescent="0.2"/>
    <row r="39371" x14ac:dyDescent="0.2"/>
    <row r="39372" x14ac:dyDescent="0.2"/>
    <row r="39373" x14ac:dyDescent="0.2"/>
    <row r="39374" x14ac:dyDescent="0.2"/>
    <row r="39375" x14ac:dyDescent="0.2"/>
    <row r="39376" x14ac:dyDescent="0.2"/>
    <row r="39377" x14ac:dyDescent="0.2"/>
    <row r="39378" x14ac:dyDescent="0.2"/>
    <row r="39379" x14ac:dyDescent="0.2"/>
    <row r="39380" x14ac:dyDescent="0.2"/>
    <row r="39381" x14ac:dyDescent="0.2"/>
    <row r="39382" x14ac:dyDescent="0.2"/>
    <row r="39383" x14ac:dyDescent="0.2"/>
    <row r="39384" x14ac:dyDescent="0.2"/>
    <row r="39385" x14ac:dyDescent="0.2"/>
    <row r="39386" x14ac:dyDescent="0.2"/>
    <row r="39387" x14ac:dyDescent="0.2"/>
    <row r="39388" x14ac:dyDescent="0.2"/>
    <row r="39389" x14ac:dyDescent="0.2"/>
    <row r="39390" x14ac:dyDescent="0.2"/>
    <row r="39391" x14ac:dyDescent="0.2"/>
    <row r="39392" x14ac:dyDescent="0.2"/>
    <row r="39393" x14ac:dyDescent="0.2"/>
    <row r="39394" x14ac:dyDescent="0.2"/>
    <row r="39395" x14ac:dyDescent="0.2"/>
    <row r="39396" x14ac:dyDescent="0.2"/>
    <row r="39397" x14ac:dyDescent="0.2"/>
    <row r="39398" x14ac:dyDescent="0.2"/>
    <row r="39399" x14ac:dyDescent="0.2"/>
    <row r="39400" x14ac:dyDescent="0.2"/>
    <row r="39401" x14ac:dyDescent="0.2"/>
    <row r="39402" x14ac:dyDescent="0.2"/>
    <row r="39403" x14ac:dyDescent="0.2"/>
    <row r="39404" x14ac:dyDescent="0.2"/>
    <row r="39405" x14ac:dyDescent="0.2"/>
    <row r="39406" x14ac:dyDescent="0.2"/>
    <row r="39407" x14ac:dyDescent="0.2"/>
    <row r="39408" x14ac:dyDescent="0.2"/>
    <row r="39409" x14ac:dyDescent="0.2"/>
    <row r="39410" x14ac:dyDescent="0.2"/>
    <row r="39411" x14ac:dyDescent="0.2"/>
    <row r="39412" x14ac:dyDescent="0.2"/>
    <row r="39413" x14ac:dyDescent="0.2"/>
    <row r="39414" x14ac:dyDescent="0.2"/>
    <row r="39415" x14ac:dyDescent="0.2"/>
    <row r="39416" x14ac:dyDescent="0.2"/>
    <row r="39417" x14ac:dyDescent="0.2"/>
    <row r="39418" x14ac:dyDescent="0.2"/>
    <row r="39419" x14ac:dyDescent="0.2"/>
    <row r="39420" x14ac:dyDescent="0.2"/>
    <row r="39421" x14ac:dyDescent="0.2"/>
    <row r="39422" x14ac:dyDescent="0.2"/>
    <row r="39423" x14ac:dyDescent="0.2"/>
    <row r="39424" x14ac:dyDescent="0.2"/>
    <row r="39425" x14ac:dyDescent="0.2"/>
    <row r="39426" x14ac:dyDescent="0.2"/>
    <row r="39427" x14ac:dyDescent="0.2"/>
    <row r="39428" x14ac:dyDescent="0.2"/>
    <row r="39429" x14ac:dyDescent="0.2"/>
    <row r="39430" x14ac:dyDescent="0.2"/>
    <row r="39431" x14ac:dyDescent="0.2"/>
    <row r="39432" x14ac:dyDescent="0.2"/>
    <row r="39433" x14ac:dyDescent="0.2"/>
    <row r="39434" x14ac:dyDescent="0.2"/>
    <row r="39435" x14ac:dyDescent="0.2"/>
    <row r="39436" x14ac:dyDescent="0.2"/>
    <row r="39437" x14ac:dyDescent="0.2"/>
    <row r="39438" x14ac:dyDescent="0.2"/>
    <row r="39439" x14ac:dyDescent="0.2"/>
    <row r="39440" x14ac:dyDescent="0.2"/>
    <row r="39441" x14ac:dyDescent="0.2"/>
    <row r="39442" x14ac:dyDescent="0.2"/>
    <row r="39443" x14ac:dyDescent="0.2"/>
    <row r="39444" x14ac:dyDescent="0.2"/>
    <row r="39445" x14ac:dyDescent="0.2"/>
    <row r="39446" x14ac:dyDescent="0.2"/>
    <row r="39447" x14ac:dyDescent="0.2"/>
    <row r="39448" x14ac:dyDescent="0.2"/>
    <row r="39449" x14ac:dyDescent="0.2"/>
    <row r="39450" x14ac:dyDescent="0.2"/>
    <row r="39451" x14ac:dyDescent="0.2"/>
    <row r="39452" x14ac:dyDescent="0.2"/>
    <row r="39453" x14ac:dyDescent="0.2"/>
    <row r="39454" x14ac:dyDescent="0.2"/>
    <row r="39455" x14ac:dyDescent="0.2"/>
    <row r="39456" x14ac:dyDescent="0.2"/>
    <row r="39457" x14ac:dyDescent="0.2"/>
    <row r="39458" x14ac:dyDescent="0.2"/>
    <row r="39459" x14ac:dyDescent="0.2"/>
    <row r="39460" x14ac:dyDescent="0.2"/>
    <row r="39461" x14ac:dyDescent="0.2"/>
    <row r="39462" x14ac:dyDescent="0.2"/>
    <row r="39463" x14ac:dyDescent="0.2"/>
    <row r="39464" x14ac:dyDescent="0.2"/>
    <row r="39465" x14ac:dyDescent="0.2"/>
    <row r="39466" x14ac:dyDescent="0.2"/>
    <row r="39467" x14ac:dyDescent="0.2"/>
    <row r="39468" x14ac:dyDescent="0.2"/>
    <row r="39469" x14ac:dyDescent="0.2"/>
    <row r="39470" x14ac:dyDescent="0.2"/>
    <row r="39471" x14ac:dyDescent="0.2"/>
    <row r="39472" x14ac:dyDescent="0.2"/>
    <row r="39473" x14ac:dyDescent="0.2"/>
    <row r="39474" x14ac:dyDescent="0.2"/>
    <row r="39475" x14ac:dyDescent="0.2"/>
    <row r="39476" x14ac:dyDescent="0.2"/>
    <row r="39477" x14ac:dyDescent="0.2"/>
    <row r="39478" x14ac:dyDescent="0.2"/>
    <row r="39479" x14ac:dyDescent="0.2"/>
    <row r="39480" x14ac:dyDescent="0.2"/>
    <row r="39481" x14ac:dyDescent="0.2"/>
    <row r="39482" x14ac:dyDescent="0.2"/>
    <row r="39483" x14ac:dyDescent="0.2"/>
    <row r="39484" x14ac:dyDescent="0.2"/>
    <row r="39485" x14ac:dyDescent="0.2"/>
    <row r="39486" x14ac:dyDescent="0.2"/>
    <row r="39487" x14ac:dyDescent="0.2"/>
    <row r="39488" x14ac:dyDescent="0.2"/>
    <row r="39489" x14ac:dyDescent="0.2"/>
    <row r="39490" x14ac:dyDescent="0.2"/>
    <row r="39491" x14ac:dyDescent="0.2"/>
    <row r="39492" x14ac:dyDescent="0.2"/>
    <row r="39493" x14ac:dyDescent="0.2"/>
    <row r="39494" x14ac:dyDescent="0.2"/>
    <row r="39495" x14ac:dyDescent="0.2"/>
    <row r="39496" x14ac:dyDescent="0.2"/>
    <row r="39497" x14ac:dyDescent="0.2"/>
    <row r="39498" x14ac:dyDescent="0.2"/>
    <row r="39499" x14ac:dyDescent="0.2"/>
    <row r="39500" x14ac:dyDescent="0.2"/>
    <row r="39501" x14ac:dyDescent="0.2"/>
    <row r="39502" x14ac:dyDescent="0.2"/>
    <row r="39503" x14ac:dyDescent="0.2"/>
    <row r="39504" x14ac:dyDescent="0.2"/>
    <row r="39505" x14ac:dyDescent="0.2"/>
    <row r="39506" x14ac:dyDescent="0.2"/>
    <row r="39507" x14ac:dyDescent="0.2"/>
    <row r="39508" x14ac:dyDescent="0.2"/>
    <row r="39509" x14ac:dyDescent="0.2"/>
    <row r="39510" x14ac:dyDescent="0.2"/>
    <row r="39511" x14ac:dyDescent="0.2"/>
    <row r="39512" x14ac:dyDescent="0.2"/>
    <row r="39513" x14ac:dyDescent="0.2"/>
    <row r="39514" x14ac:dyDescent="0.2"/>
    <row r="39515" x14ac:dyDescent="0.2"/>
    <row r="39516" x14ac:dyDescent="0.2"/>
    <row r="39517" x14ac:dyDescent="0.2"/>
    <row r="39518" x14ac:dyDescent="0.2"/>
    <row r="39519" x14ac:dyDescent="0.2"/>
    <row r="39520" x14ac:dyDescent="0.2"/>
    <row r="39521" x14ac:dyDescent="0.2"/>
    <row r="39522" x14ac:dyDescent="0.2"/>
    <row r="39523" x14ac:dyDescent="0.2"/>
    <row r="39524" x14ac:dyDescent="0.2"/>
    <row r="39525" x14ac:dyDescent="0.2"/>
    <row r="39526" x14ac:dyDescent="0.2"/>
    <row r="39527" x14ac:dyDescent="0.2"/>
    <row r="39528" x14ac:dyDescent="0.2"/>
    <row r="39529" x14ac:dyDescent="0.2"/>
    <row r="39530" x14ac:dyDescent="0.2"/>
    <row r="39531" x14ac:dyDescent="0.2"/>
    <row r="39532" x14ac:dyDescent="0.2"/>
    <row r="39533" x14ac:dyDescent="0.2"/>
    <row r="39534" x14ac:dyDescent="0.2"/>
    <row r="39535" x14ac:dyDescent="0.2"/>
    <row r="39536" x14ac:dyDescent="0.2"/>
    <row r="39537" x14ac:dyDescent="0.2"/>
    <row r="39538" x14ac:dyDescent="0.2"/>
    <row r="39539" x14ac:dyDescent="0.2"/>
    <row r="39540" x14ac:dyDescent="0.2"/>
    <row r="39541" x14ac:dyDescent="0.2"/>
    <row r="39542" x14ac:dyDescent="0.2"/>
    <row r="39543" x14ac:dyDescent="0.2"/>
    <row r="39544" x14ac:dyDescent="0.2"/>
    <row r="39545" x14ac:dyDescent="0.2"/>
    <row r="39546" x14ac:dyDescent="0.2"/>
    <row r="39547" x14ac:dyDescent="0.2"/>
    <row r="39548" x14ac:dyDescent="0.2"/>
    <row r="39549" x14ac:dyDescent="0.2"/>
    <row r="39550" x14ac:dyDescent="0.2"/>
    <row r="39551" x14ac:dyDescent="0.2"/>
    <row r="39552" x14ac:dyDescent="0.2"/>
    <row r="39553" x14ac:dyDescent="0.2"/>
    <row r="39554" x14ac:dyDescent="0.2"/>
    <row r="39555" x14ac:dyDescent="0.2"/>
    <row r="39556" x14ac:dyDescent="0.2"/>
    <row r="39557" x14ac:dyDescent="0.2"/>
    <row r="39558" x14ac:dyDescent="0.2"/>
    <row r="39559" x14ac:dyDescent="0.2"/>
    <row r="39560" x14ac:dyDescent="0.2"/>
    <row r="39561" x14ac:dyDescent="0.2"/>
    <row r="39562" x14ac:dyDescent="0.2"/>
    <row r="39563" x14ac:dyDescent="0.2"/>
    <row r="39564" x14ac:dyDescent="0.2"/>
    <row r="39565" x14ac:dyDescent="0.2"/>
    <row r="39566" x14ac:dyDescent="0.2"/>
    <row r="39567" x14ac:dyDescent="0.2"/>
    <row r="39568" x14ac:dyDescent="0.2"/>
    <row r="39569" x14ac:dyDescent="0.2"/>
    <row r="39570" x14ac:dyDescent="0.2"/>
    <row r="39571" x14ac:dyDescent="0.2"/>
    <row r="39572" x14ac:dyDescent="0.2"/>
    <row r="39573" x14ac:dyDescent="0.2"/>
    <row r="39574" x14ac:dyDescent="0.2"/>
    <row r="39575" x14ac:dyDescent="0.2"/>
    <row r="39576" x14ac:dyDescent="0.2"/>
    <row r="39577" x14ac:dyDescent="0.2"/>
    <row r="39578" x14ac:dyDescent="0.2"/>
    <row r="39579" x14ac:dyDescent="0.2"/>
    <row r="39580" x14ac:dyDescent="0.2"/>
    <row r="39581" x14ac:dyDescent="0.2"/>
    <row r="39582" x14ac:dyDescent="0.2"/>
    <row r="39583" x14ac:dyDescent="0.2"/>
    <row r="39584" x14ac:dyDescent="0.2"/>
    <row r="39585" x14ac:dyDescent="0.2"/>
    <row r="39586" x14ac:dyDescent="0.2"/>
    <row r="39587" x14ac:dyDescent="0.2"/>
    <row r="39588" x14ac:dyDescent="0.2"/>
    <row r="39589" x14ac:dyDescent="0.2"/>
    <row r="39590" x14ac:dyDescent="0.2"/>
    <row r="39591" x14ac:dyDescent="0.2"/>
    <row r="39592" x14ac:dyDescent="0.2"/>
    <row r="39593" x14ac:dyDescent="0.2"/>
    <row r="39594" x14ac:dyDescent="0.2"/>
    <row r="39595" x14ac:dyDescent="0.2"/>
    <row r="39596" x14ac:dyDescent="0.2"/>
    <row r="39597" x14ac:dyDescent="0.2"/>
    <row r="39598" x14ac:dyDescent="0.2"/>
    <row r="39599" x14ac:dyDescent="0.2"/>
    <row r="39600" x14ac:dyDescent="0.2"/>
    <row r="39601" x14ac:dyDescent="0.2"/>
    <row r="39602" x14ac:dyDescent="0.2"/>
    <row r="39603" x14ac:dyDescent="0.2"/>
    <row r="39604" x14ac:dyDescent="0.2"/>
    <row r="39605" x14ac:dyDescent="0.2"/>
    <row r="39606" x14ac:dyDescent="0.2"/>
    <row r="39607" x14ac:dyDescent="0.2"/>
    <row r="39608" x14ac:dyDescent="0.2"/>
    <row r="39609" x14ac:dyDescent="0.2"/>
    <row r="39610" x14ac:dyDescent="0.2"/>
    <row r="39611" x14ac:dyDescent="0.2"/>
    <row r="39612" x14ac:dyDescent="0.2"/>
    <row r="39613" x14ac:dyDescent="0.2"/>
    <row r="39614" x14ac:dyDescent="0.2"/>
    <row r="39615" x14ac:dyDescent="0.2"/>
    <row r="39616" x14ac:dyDescent="0.2"/>
    <row r="39617" x14ac:dyDescent="0.2"/>
    <row r="39618" x14ac:dyDescent="0.2"/>
    <row r="39619" x14ac:dyDescent="0.2"/>
    <row r="39620" x14ac:dyDescent="0.2"/>
    <row r="39621" x14ac:dyDescent="0.2"/>
    <row r="39622" x14ac:dyDescent="0.2"/>
    <row r="39623" x14ac:dyDescent="0.2"/>
    <row r="39624" x14ac:dyDescent="0.2"/>
    <row r="39625" x14ac:dyDescent="0.2"/>
    <row r="39626" x14ac:dyDescent="0.2"/>
    <row r="39627" x14ac:dyDescent="0.2"/>
    <row r="39628" x14ac:dyDescent="0.2"/>
    <row r="39629" x14ac:dyDescent="0.2"/>
    <row r="39630" x14ac:dyDescent="0.2"/>
    <row r="39631" x14ac:dyDescent="0.2"/>
    <row r="39632" x14ac:dyDescent="0.2"/>
    <row r="39633" x14ac:dyDescent="0.2"/>
    <row r="39634" x14ac:dyDescent="0.2"/>
    <row r="39635" x14ac:dyDescent="0.2"/>
    <row r="39636" x14ac:dyDescent="0.2"/>
    <row r="39637" x14ac:dyDescent="0.2"/>
    <row r="39638" x14ac:dyDescent="0.2"/>
    <row r="39639" x14ac:dyDescent="0.2"/>
    <row r="39640" x14ac:dyDescent="0.2"/>
    <row r="39641" x14ac:dyDescent="0.2"/>
    <row r="39642" x14ac:dyDescent="0.2"/>
    <row r="39643" x14ac:dyDescent="0.2"/>
    <row r="39644" x14ac:dyDescent="0.2"/>
    <row r="39645" x14ac:dyDescent="0.2"/>
    <row r="39646" x14ac:dyDescent="0.2"/>
    <row r="39647" x14ac:dyDescent="0.2"/>
    <row r="39648" x14ac:dyDescent="0.2"/>
    <row r="39649" x14ac:dyDescent="0.2"/>
    <row r="39650" x14ac:dyDescent="0.2"/>
    <row r="39651" x14ac:dyDescent="0.2"/>
    <row r="39652" x14ac:dyDescent="0.2"/>
    <row r="39653" x14ac:dyDescent="0.2"/>
    <row r="39654" x14ac:dyDescent="0.2"/>
    <row r="39655" x14ac:dyDescent="0.2"/>
    <row r="39656" x14ac:dyDescent="0.2"/>
    <row r="39657" x14ac:dyDescent="0.2"/>
    <row r="39658" x14ac:dyDescent="0.2"/>
    <row r="39659" x14ac:dyDescent="0.2"/>
    <row r="39660" x14ac:dyDescent="0.2"/>
    <row r="39661" x14ac:dyDescent="0.2"/>
    <row r="39662" x14ac:dyDescent="0.2"/>
    <row r="39663" x14ac:dyDescent="0.2"/>
    <row r="39664" x14ac:dyDescent="0.2"/>
    <row r="39665" x14ac:dyDescent="0.2"/>
    <row r="39666" x14ac:dyDescent="0.2"/>
    <row r="39667" x14ac:dyDescent="0.2"/>
    <row r="39668" x14ac:dyDescent="0.2"/>
    <row r="39669" x14ac:dyDescent="0.2"/>
    <row r="39670" x14ac:dyDescent="0.2"/>
    <row r="39671" x14ac:dyDescent="0.2"/>
    <row r="39672" x14ac:dyDescent="0.2"/>
    <row r="39673" x14ac:dyDescent="0.2"/>
    <row r="39674" x14ac:dyDescent="0.2"/>
    <row r="39675" x14ac:dyDescent="0.2"/>
    <row r="39676" x14ac:dyDescent="0.2"/>
    <row r="39677" x14ac:dyDescent="0.2"/>
    <row r="39678" x14ac:dyDescent="0.2"/>
    <row r="39679" x14ac:dyDescent="0.2"/>
    <row r="39680" x14ac:dyDescent="0.2"/>
    <row r="39681" x14ac:dyDescent="0.2"/>
    <row r="39682" x14ac:dyDescent="0.2"/>
    <row r="39683" x14ac:dyDescent="0.2"/>
    <row r="39684" x14ac:dyDescent="0.2"/>
    <row r="39685" x14ac:dyDescent="0.2"/>
    <row r="39686" x14ac:dyDescent="0.2"/>
    <row r="39687" x14ac:dyDescent="0.2"/>
    <row r="39688" x14ac:dyDescent="0.2"/>
    <row r="39689" x14ac:dyDescent="0.2"/>
    <row r="39690" x14ac:dyDescent="0.2"/>
    <row r="39691" x14ac:dyDescent="0.2"/>
    <row r="39692" x14ac:dyDescent="0.2"/>
    <row r="39693" x14ac:dyDescent="0.2"/>
    <row r="39694" x14ac:dyDescent="0.2"/>
    <row r="39695" x14ac:dyDescent="0.2"/>
    <row r="39696" x14ac:dyDescent="0.2"/>
    <row r="39697" x14ac:dyDescent="0.2"/>
    <row r="39698" x14ac:dyDescent="0.2"/>
    <row r="39699" x14ac:dyDescent="0.2"/>
    <row r="39700" x14ac:dyDescent="0.2"/>
    <row r="39701" x14ac:dyDescent="0.2"/>
    <row r="39702" x14ac:dyDescent="0.2"/>
    <row r="39703" x14ac:dyDescent="0.2"/>
    <row r="39704" x14ac:dyDescent="0.2"/>
    <row r="39705" x14ac:dyDescent="0.2"/>
    <row r="39706" x14ac:dyDescent="0.2"/>
    <row r="39707" x14ac:dyDescent="0.2"/>
    <row r="39708" x14ac:dyDescent="0.2"/>
    <row r="39709" x14ac:dyDescent="0.2"/>
    <row r="39710" x14ac:dyDescent="0.2"/>
    <row r="39711" x14ac:dyDescent="0.2"/>
    <row r="39712" x14ac:dyDescent="0.2"/>
    <row r="39713" x14ac:dyDescent="0.2"/>
    <row r="39714" x14ac:dyDescent="0.2"/>
    <row r="39715" x14ac:dyDescent="0.2"/>
    <row r="39716" x14ac:dyDescent="0.2"/>
    <row r="39717" x14ac:dyDescent="0.2"/>
    <row r="39718" x14ac:dyDescent="0.2"/>
    <row r="39719" x14ac:dyDescent="0.2"/>
    <row r="39720" x14ac:dyDescent="0.2"/>
    <row r="39721" x14ac:dyDescent="0.2"/>
    <row r="39722" x14ac:dyDescent="0.2"/>
    <row r="39723" x14ac:dyDescent="0.2"/>
    <row r="39724" x14ac:dyDescent="0.2"/>
    <row r="39725" x14ac:dyDescent="0.2"/>
    <row r="39726" x14ac:dyDescent="0.2"/>
    <row r="39727" x14ac:dyDescent="0.2"/>
    <row r="39728" x14ac:dyDescent="0.2"/>
    <row r="39729" x14ac:dyDescent="0.2"/>
    <row r="39730" x14ac:dyDescent="0.2"/>
    <row r="39731" x14ac:dyDescent="0.2"/>
    <row r="39732" x14ac:dyDescent="0.2"/>
    <row r="39733" x14ac:dyDescent="0.2"/>
    <row r="39734" x14ac:dyDescent="0.2"/>
    <row r="39735" x14ac:dyDescent="0.2"/>
    <row r="39736" x14ac:dyDescent="0.2"/>
    <row r="39737" x14ac:dyDescent="0.2"/>
    <row r="39738" x14ac:dyDescent="0.2"/>
    <row r="39739" x14ac:dyDescent="0.2"/>
    <row r="39740" x14ac:dyDescent="0.2"/>
    <row r="39741" x14ac:dyDescent="0.2"/>
    <row r="39742" x14ac:dyDescent="0.2"/>
    <row r="39743" x14ac:dyDescent="0.2"/>
    <row r="39744" x14ac:dyDescent="0.2"/>
    <row r="39745" x14ac:dyDescent="0.2"/>
    <row r="39746" x14ac:dyDescent="0.2"/>
    <row r="39747" x14ac:dyDescent="0.2"/>
    <row r="39748" x14ac:dyDescent="0.2"/>
    <row r="39749" x14ac:dyDescent="0.2"/>
    <row r="39750" x14ac:dyDescent="0.2"/>
    <row r="39751" x14ac:dyDescent="0.2"/>
    <row r="39752" x14ac:dyDescent="0.2"/>
    <row r="39753" x14ac:dyDescent="0.2"/>
    <row r="39754" x14ac:dyDescent="0.2"/>
    <row r="39755" x14ac:dyDescent="0.2"/>
    <row r="39756" x14ac:dyDescent="0.2"/>
    <row r="39757" x14ac:dyDescent="0.2"/>
    <row r="39758" x14ac:dyDescent="0.2"/>
    <row r="39759" x14ac:dyDescent="0.2"/>
    <row r="39760" x14ac:dyDescent="0.2"/>
    <row r="39761" x14ac:dyDescent="0.2"/>
    <row r="39762" x14ac:dyDescent="0.2"/>
    <row r="39763" x14ac:dyDescent="0.2"/>
    <row r="39764" x14ac:dyDescent="0.2"/>
    <row r="39765" x14ac:dyDescent="0.2"/>
    <row r="39766" x14ac:dyDescent="0.2"/>
    <row r="39767" x14ac:dyDescent="0.2"/>
    <row r="39768" x14ac:dyDescent="0.2"/>
    <row r="39769" x14ac:dyDescent="0.2"/>
    <row r="39770" x14ac:dyDescent="0.2"/>
    <row r="39771" x14ac:dyDescent="0.2"/>
    <row r="39772" x14ac:dyDescent="0.2"/>
    <row r="39773" x14ac:dyDescent="0.2"/>
    <row r="39774" x14ac:dyDescent="0.2"/>
    <row r="39775" x14ac:dyDescent="0.2"/>
    <row r="39776" x14ac:dyDescent="0.2"/>
    <row r="39777" x14ac:dyDescent="0.2"/>
    <row r="39778" x14ac:dyDescent="0.2"/>
    <row r="39779" x14ac:dyDescent="0.2"/>
    <row r="39780" x14ac:dyDescent="0.2"/>
    <row r="39781" x14ac:dyDescent="0.2"/>
    <row r="39782" x14ac:dyDescent="0.2"/>
    <row r="39783" x14ac:dyDescent="0.2"/>
    <row r="39784" x14ac:dyDescent="0.2"/>
    <row r="39785" x14ac:dyDescent="0.2"/>
    <row r="39786" x14ac:dyDescent="0.2"/>
    <row r="39787" x14ac:dyDescent="0.2"/>
    <row r="39788" x14ac:dyDescent="0.2"/>
    <row r="39789" x14ac:dyDescent="0.2"/>
    <row r="39790" x14ac:dyDescent="0.2"/>
    <row r="39791" x14ac:dyDescent="0.2"/>
    <row r="39792" x14ac:dyDescent="0.2"/>
    <row r="39793" x14ac:dyDescent="0.2"/>
    <row r="39794" x14ac:dyDescent="0.2"/>
    <row r="39795" x14ac:dyDescent="0.2"/>
    <row r="39796" x14ac:dyDescent="0.2"/>
    <row r="39797" x14ac:dyDescent="0.2"/>
    <row r="39798" x14ac:dyDescent="0.2"/>
    <row r="39799" x14ac:dyDescent="0.2"/>
    <row r="39800" x14ac:dyDescent="0.2"/>
    <row r="39801" x14ac:dyDescent="0.2"/>
    <row r="39802" x14ac:dyDescent="0.2"/>
    <row r="39803" x14ac:dyDescent="0.2"/>
    <row r="39804" x14ac:dyDescent="0.2"/>
    <row r="39805" x14ac:dyDescent="0.2"/>
    <row r="39806" x14ac:dyDescent="0.2"/>
    <row r="39807" x14ac:dyDescent="0.2"/>
    <row r="39808" x14ac:dyDescent="0.2"/>
    <row r="39809" x14ac:dyDescent="0.2"/>
    <row r="39810" x14ac:dyDescent="0.2"/>
    <row r="39811" x14ac:dyDescent="0.2"/>
    <row r="39812" x14ac:dyDescent="0.2"/>
    <row r="39813" x14ac:dyDescent="0.2"/>
    <row r="39814" x14ac:dyDescent="0.2"/>
    <row r="39815" x14ac:dyDescent="0.2"/>
    <row r="39816" x14ac:dyDescent="0.2"/>
    <row r="39817" x14ac:dyDescent="0.2"/>
    <row r="39818" x14ac:dyDescent="0.2"/>
    <row r="39819" x14ac:dyDescent="0.2"/>
    <row r="39820" x14ac:dyDescent="0.2"/>
    <row r="39821" x14ac:dyDescent="0.2"/>
    <row r="39822" x14ac:dyDescent="0.2"/>
    <row r="39823" x14ac:dyDescent="0.2"/>
    <row r="39824" x14ac:dyDescent="0.2"/>
    <row r="39825" x14ac:dyDescent="0.2"/>
    <row r="39826" x14ac:dyDescent="0.2"/>
    <row r="39827" x14ac:dyDescent="0.2"/>
    <row r="39828" x14ac:dyDescent="0.2"/>
    <row r="39829" x14ac:dyDescent="0.2"/>
    <row r="39830" x14ac:dyDescent="0.2"/>
    <row r="39831" x14ac:dyDescent="0.2"/>
    <row r="39832" x14ac:dyDescent="0.2"/>
    <row r="39833" x14ac:dyDescent="0.2"/>
    <row r="39834" x14ac:dyDescent="0.2"/>
    <row r="39835" x14ac:dyDescent="0.2"/>
    <row r="39836" x14ac:dyDescent="0.2"/>
    <row r="39837" x14ac:dyDescent="0.2"/>
    <row r="39838" x14ac:dyDescent="0.2"/>
    <row r="39839" x14ac:dyDescent="0.2"/>
    <row r="39840" x14ac:dyDescent="0.2"/>
    <row r="39841" x14ac:dyDescent="0.2"/>
    <row r="39842" x14ac:dyDescent="0.2"/>
    <row r="39843" x14ac:dyDescent="0.2"/>
    <row r="39844" x14ac:dyDescent="0.2"/>
    <row r="39845" x14ac:dyDescent="0.2"/>
    <row r="39846" x14ac:dyDescent="0.2"/>
    <row r="39847" x14ac:dyDescent="0.2"/>
    <row r="39848" x14ac:dyDescent="0.2"/>
    <row r="39849" x14ac:dyDescent="0.2"/>
    <row r="39850" x14ac:dyDescent="0.2"/>
    <row r="39851" x14ac:dyDescent="0.2"/>
    <row r="39852" x14ac:dyDescent="0.2"/>
    <row r="39853" x14ac:dyDescent="0.2"/>
    <row r="39854" x14ac:dyDescent="0.2"/>
    <row r="39855" x14ac:dyDescent="0.2"/>
    <row r="39856" x14ac:dyDescent="0.2"/>
    <row r="39857" x14ac:dyDescent="0.2"/>
    <row r="39858" x14ac:dyDescent="0.2"/>
    <row r="39859" x14ac:dyDescent="0.2"/>
    <row r="39860" x14ac:dyDescent="0.2"/>
    <row r="39861" x14ac:dyDescent="0.2"/>
    <row r="39862" x14ac:dyDescent="0.2"/>
    <row r="39863" x14ac:dyDescent="0.2"/>
    <row r="39864" x14ac:dyDescent="0.2"/>
    <row r="39865" x14ac:dyDescent="0.2"/>
    <row r="39866" x14ac:dyDescent="0.2"/>
    <row r="39867" x14ac:dyDescent="0.2"/>
    <row r="39868" x14ac:dyDescent="0.2"/>
    <row r="39869" x14ac:dyDescent="0.2"/>
    <row r="39870" x14ac:dyDescent="0.2"/>
    <row r="39871" x14ac:dyDescent="0.2"/>
    <row r="39872" x14ac:dyDescent="0.2"/>
    <row r="39873" x14ac:dyDescent="0.2"/>
    <row r="39874" x14ac:dyDescent="0.2"/>
    <row r="39875" x14ac:dyDescent="0.2"/>
    <row r="39876" x14ac:dyDescent="0.2"/>
    <row r="39877" x14ac:dyDescent="0.2"/>
    <row r="39878" x14ac:dyDescent="0.2"/>
    <row r="39879" x14ac:dyDescent="0.2"/>
    <row r="39880" x14ac:dyDescent="0.2"/>
    <row r="39881" x14ac:dyDescent="0.2"/>
    <row r="39882" x14ac:dyDescent="0.2"/>
    <row r="39883" x14ac:dyDescent="0.2"/>
    <row r="39884" x14ac:dyDescent="0.2"/>
    <row r="39885" x14ac:dyDescent="0.2"/>
    <row r="39886" x14ac:dyDescent="0.2"/>
    <row r="39887" x14ac:dyDescent="0.2"/>
    <row r="39888" x14ac:dyDescent="0.2"/>
    <row r="39889" x14ac:dyDescent="0.2"/>
    <row r="39890" x14ac:dyDescent="0.2"/>
    <row r="39891" x14ac:dyDescent="0.2"/>
    <row r="39892" x14ac:dyDescent="0.2"/>
    <row r="39893" x14ac:dyDescent="0.2"/>
    <row r="39894" x14ac:dyDescent="0.2"/>
    <row r="39895" x14ac:dyDescent="0.2"/>
    <row r="39896" x14ac:dyDescent="0.2"/>
    <row r="39897" x14ac:dyDescent="0.2"/>
    <row r="39898" x14ac:dyDescent="0.2"/>
    <row r="39899" x14ac:dyDescent="0.2"/>
    <row r="39900" x14ac:dyDescent="0.2"/>
    <row r="39901" x14ac:dyDescent="0.2"/>
    <row r="39902" x14ac:dyDescent="0.2"/>
    <row r="39903" x14ac:dyDescent="0.2"/>
    <row r="39904" x14ac:dyDescent="0.2"/>
    <row r="39905" x14ac:dyDescent="0.2"/>
    <row r="39906" x14ac:dyDescent="0.2"/>
    <row r="39907" x14ac:dyDescent="0.2"/>
    <row r="39908" x14ac:dyDescent="0.2"/>
    <row r="39909" x14ac:dyDescent="0.2"/>
    <row r="39910" x14ac:dyDescent="0.2"/>
    <row r="39911" x14ac:dyDescent="0.2"/>
    <row r="39912" x14ac:dyDescent="0.2"/>
    <row r="39913" x14ac:dyDescent="0.2"/>
    <row r="39914" x14ac:dyDescent="0.2"/>
    <row r="39915" x14ac:dyDescent="0.2"/>
    <row r="39916" x14ac:dyDescent="0.2"/>
    <row r="39917" x14ac:dyDescent="0.2"/>
    <row r="39918" x14ac:dyDescent="0.2"/>
    <row r="39919" x14ac:dyDescent="0.2"/>
    <row r="39920" x14ac:dyDescent="0.2"/>
    <row r="39921" x14ac:dyDescent="0.2"/>
    <row r="39922" x14ac:dyDescent="0.2"/>
    <row r="39923" x14ac:dyDescent="0.2"/>
    <row r="39924" x14ac:dyDescent="0.2"/>
    <row r="39925" x14ac:dyDescent="0.2"/>
    <row r="39926" x14ac:dyDescent="0.2"/>
    <row r="39927" x14ac:dyDescent="0.2"/>
    <row r="39928" x14ac:dyDescent="0.2"/>
    <row r="39929" x14ac:dyDescent="0.2"/>
    <row r="39930" x14ac:dyDescent="0.2"/>
    <row r="39931" x14ac:dyDescent="0.2"/>
    <row r="39932" x14ac:dyDescent="0.2"/>
    <row r="39933" x14ac:dyDescent="0.2"/>
    <row r="39934" x14ac:dyDescent="0.2"/>
    <row r="39935" x14ac:dyDescent="0.2"/>
    <row r="39936" x14ac:dyDescent="0.2"/>
    <row r="39937" x14ac:dyDescent="0.2"/>
    <row r="39938" x14ac:dyDescent="0.2"/>
    <row r="39939" x14ac:dyDescent="0.2"/>
    <row r="39940" x14ac:dyDescent="0.2"/>
    <row r="39941" x14ac:dyDescent="0.2"/>
    <row r="39942" x14ac:dyDescent="0.2"/>
    <row r="39943" x14ac:dyDescent="0.2"/>
    <row r="39944" x14ac:dyDescent="0.2"/>
    <row r="39945" x14ac:dyDescent="0.2"/>
    <row r="39946" x14ac:dyDescent="0.2"/>
    <row r="39947" x14ac:dyDescent="0.2"/>
    <row r="39948" x14ac:dyDescent="0.2"/>
    <row r="39949" x14ac:dyDescent="0.2"/>
    <row r="39950" x14ac:dyDescent="0.2"/>
    <row r="39951" x14ac:dyDescent="0.2"/>
    <row r="39952" x14ac:dyDescent="0.2"/>
    <row r="39953" x14ac:dyDescent="0.2"/>
    <row r="39954" x14ac:dyDescent="0.2"/>
    <row r="39955" x14ac:dyDescent="0.2"/>
    <row r="39956" x14ac:dyDescent="0.2"/>
    <row r="39957" x14ac:dyDescent="0.2"/>
    <row r="39958" x14ac:dyDescent="0.2"/>
    <row r="39959" x14ac:dyDescent="0.2"/>
    <row r="39960" x14ac:dyDescent="0.2"/>
    <row r="39961" x14ac:dyDescent="0.2"/>
    <row r="39962" x14ac:dyDescent="0.2"/>
    <row r="39963" x14ac:dyDescent="0.2"/>
    <row r="39964" x14ac:dyDescent="0.2"/>
    <row r="39965" x14ac:dyDescent="0.2"/>
    <row r="39966" x14ac:dyDescent="0.2"/>
    <row r="39967" x14ac:dyDescent="0.2"/>
    <row r="39968" x14ac:dyDescent="0.2"/>
    <row r="39969" x14ac:dyDescent="0.2"/>
    <row r="39970" x14ac:dyDescent="0.2"/>
    <row r="39971" x14ac:dyDescent="0.2"/>
    <row r="39972" x14ac:dyDescent="0.2"/>
    <row r="39973" x14ac:dyDescent="0.2"/>
    <row r="39974" x14ac:dyDescent="0.2"/>
    <row r="39975" x14ac:dyDescent="0.2"/>
    <row r="39976" x14ac:dyDescent="0.2"/>
    <row r="39977" x14ac:dyDescent="0.2"/>
    <row r="39978" x14ac:dyDescent="0.2"/>
    <row r="39979" x14ac:dyDescent="0.2"/>
    <row r="39980" x14ac:dyDescent="0.2"/>
    <row r="39981" x14ac:dyDescent="0.2"/>
    <row r="39982" x14ac:dyDescent="0.2"/>
    <row r="39983" x14ac:dyDescent="0.2"/>
    <row r="39984" x14ac:dyDescent="0.2"/>
    <row r="39985" x14ac:dyDescent="0.2"/>
    <row r="39986" x14ac:dyDescent="0.2"/>
    <row r="39987" x14ac:dyDescent="0.2"/>
    <row r="39988" x14ac:dyDescent="0.2"/>
    <row r="39989" x14ac:dyDescent="0.2"/>
    <row r="39990" x14ac:dyDescent="0.2"/>
    <row r="39991" x14ac:dyDescent="0.2"/>
    <row r="39992" x14ac:dyDescent="0.2"/>
    <row r="39993" x14ac:dyDescent="0.2"/>
    <row r="39994" x14ac:dyDescent="0.2"/>
    <row r="39995" x14ac:dyDescent="0.2"/>
    <row r="39996" x14ac:dyDescent="0.2"/>
    <row r="39997" x14ac:dyDescent="0.2"/>
    <row r="39998" x14ac:dyDescent="0.2"/>
    <row r="39999" x14ac:dyDescent="0.2"/>
    <row r="40000" x14ac:dyDescent="0.2"/>
    <row r="40001" x14ac:dyDescent="0.2"/>
    <row r="40002" x14ac:dyDescent="0.2"/>
    <row r="40003" x14ac:dyDescent="0.2"/>
    <row r="40004" x14ac:dyDescent="0.2"/>
    <row r="40005" x14ac:dyDescent="0.2"/>
    <row r="40006" x14ac:dyDescent="0.2"/>
    <row r="40007" x14ac:dyDescent="0.2"/>
    <row r="40008" x14ac:dyDescent="0.2"/>
    <row r="40009" x14ac:dyDescent="0.2"/>
    <row r="40010" x14ac:dyDescent="0.2"/>
    <row r="40011" x14ac:dyDescent="0.2"/>
    <row r="40012" x14ac:dyDescent="0.2"/>
    <row r="40013" x14ac:dyDescent="0.2"/>
    <row r="40014" x14ac:dyDescent="0.2"/>
    <row r="40015" x14ac:dyDescent="0.2"/>
    <row r="40016" x14ac:dyDescent="0.2"/>
    <row r="40017" x14ac:dyDescent="0.2"/>
    <row r="40018" x14ac:dyDescent="0.2"/>
    <row r="40019" x14ac:dyDescent="0.2"/>
    <row r="40020" x14ac:dyDescent="0.2"/>
    <row r="40021" x14ac:dyDescent="0.2"/>
    <row r="40022" x14ac:dyDescent="0.2"/>
    <row r="40023" x14ac:dyDescent="0.2"/>
    <row r="40024" x14ac:dyDescent="0.2"/>
    <row r="40025" x14ac:dyDescent="0.2"/>
    <row r="40026" x14ac:dyDescent="0.2"/>
    <row r="40027" x14ac:dyDescent="0.2"/>
    <row r="40028" x14ac:dyDescent="0.2"/>
    <row r="40029" x14ac:dyDescent="0.2"/>
    <row r="40030" x14ac:dyDescent="0.2"/>
    <row r="40031" x14ac:dyDescent="0.2"/>
    <row r="40032" x14ac:dyDescent="0.2"/>
    <row r="40033" x14ac:dyDescent="0.2"/>
    <row r="40034" x14ac:dyDescent="0.2"/>
    <row r="40035" x14ac:dyDescent="0.2"/>
    <row r="40036" x14ac:dyDescent="0.2"/>
    <row r="40037" x14ac:dyDescent="0.2"/>
    <row r="40038" x14ac:dyDescent="0.2"/>
    <row r="40039" x14ac:dyDescent="0.2"/>
    <row r="40040" x14ac:dyDescent="0.2"/>
    <row r="40041" x14ac:dyDescent="0.2"/>
    <row r="40042" x14ac:dyDescent="0.2"/>
    <row r="40043" x14ac:dyDescent="0.2"/>
    <row r="40044" x14ac:dyDescent="0.2"/>
    <row r="40045" x14ac:dyDescent="0.2"/>
    <row r="40046" x14ac:dyDescent="0.2"/>
    <row r="40047" x14ac:dyDescent="0.2"/>
    <row r="40048" x14ac:dyDescent="0.2"/>
    <row r="40049" x14ac:dyDescent="0.2"/>
    <row r="40050" x14ac:dyDescent="0.2"/>
    <row r="40051" x14ac:dyDescent="0.2"/>
    <row r="40052" x14ac:dyDescent="0.2"/>
    <row r="40053" x14ac:dyDescent="0.2"/>
    <row r="40054" x14ac:dyDescent="0.2"/>
    <row r="40055" x14ac:dyDescent="0.2"/>
    <row r="40056" x14ac:dyDescent="0.2"/>
    <row r="40057" x14ac:dyDescent="0.2"/>
    <row r="40058" x14ac:dyDescent="0.2"/>
    <row r="40059" x14ac:dyDescent="0.2"/>
    <row r="40060" x14ac:dyDescent="0.2"/>
    <row r="40061" x14ac:dyDescent="0.2"/>
    <row r="40062" x14ac:dyDescent="0.2"/>
    <row r="40063" x14ac:dyDescent="0.2"/>
    <row r="40064" x14ac:dyDescent="0.2"/>
    <row r="40065" x14ac:dyDescent="0.2"/>
    <row r="40066" x14ac:dyDescent="0.2"/>
    <row r="40067" x14ac:dyDescent="0.2"/>
    <row r="40068" x14ac:dyDescent="0.2"/>
    <row r="40069" x14ac:dyDescent="0.2"/>
    <row r="40070" x14ac:dyDescent="0.2"/>
    <row r="40071" x14ac:dyDescent="0.2"/>
    <row r="40072" x14ac:dyDescent="0.2"/>
    <row r="40073" x14ac:dyDescent="0.2"/>
    <row r="40074" x14ac:dyDescent="0.2"/>
    <row r="40075" x14ac:dyDescent="0.2"/>
    <row r="40076" x14ac:dyDescent="0.2"/>
    <row r="40077" x14ac:dyDescent="0.2"/>
    <row r="40078" x14ac:dyDescent="0.2"/>
    <row r="40079" x14ac:dyDescent="0.2"/>
    <row r="40080" x14ac:dyDescent="0.2"/>
    <row r="40081" x14ac:dyDescent="0.2"/>
    <row r="40082" x14ac:dyDescent="0.2"/>
    <row r="40083" x14ac:dyDescent="0.2"/>
    <row r="40084" x14ac:dyDescent="0.2"/>
    <row r="40085" x14ac:dyDescent="0.2"/>
    <row r="40086" x14ac:dyDescent="0.2"/>
    <row r="40087" x14ac:dyDescent="0.2"/>
    <row r="40088" x14ac:dyDescent="0.2"/>
    <row r="40089" x14ac:dyDescent="0.2"/>
    <row r="40090" x14ac:dyDescent="0.2"/>
    <row r="40091" x14ac:dyDescent="0.2"/>
    <row r="40092" x14ac:dyDescent="0.2"/>
    <row r="40093" x14ac:dyDescent="0.2"/>
    <row r="40094" x14ac:dyDescent="0.2"/>
    <row r="40095" x14ac:dyDescent="0.2"/>
    <row r="40096" x14ac:dyDescent="0.2"/>
    <row r="40097" x14ac:dyDescent="0.2"/>
    <row r="40098" x14ac:dyDescent="0.2"/>
    <row r="40099" x14ac:dyDescent="0.2"/>
    <row r="40100" x14ac:dyDescent="0.2"/>
    <row r="40101" x14ac:dyDescent="0.2"/>
    <row r="40102" x14ac:dyDescent="0.2"/>
    <row r="40103" x14ac:dyDescent="0.2"/>
    <row r="40104" x14ac:dyDescent="0.2"/>
    <row r="40105" x14ac:dyDescent="0.2"/>
    <row r="40106" x14ac:dyDescent="0.2"/>
    <row r="40107" x14ac:dyDescent="0.2"/>
    <row r="40108" x14ac:dyDescent="0.2"/>
    <row r="40109" x14ac:dyDescent="0.2"/>
    <row r="40110" x14ac:dyDescent="0.2"/>
    <row r="40111" x14ac:dyDescent="0.2"/>
    <row r="40112" x14ac:dyDescent="0.2"/>
    <row r="40113" x14ac:dyDescent="0.2"/>
    <row r="40114" x14ac:dyDescent="0.2"/>
    <row r="40115" x14ac:dyDescent="0.2"/>
    <row r="40116" x14ac:dyDescent="0.2"/>
    <row r="40117" x14ac:dyDescent="0.2"/>
    <row r="40118" x14ac:dyDescent="0.2"/>
    <row r="40119" x14ac:dyDescent="0.2"/>
    <row r="40120" x14ac:dyDescent="0.2"/>
    <row r="40121" x14ac:dyDescent="0.2"/>
    <row r="40122" x14ac:dyDescent="0.2"/>
    <row r="40123" x14ac:dyDescent="0.2"/>
    <row r="40124" x14ac:dyDescent="0.2"/>
    <row r="40125" x14ac:dyDescent="0.2"/>
    <row r="40126" x14ac:dyDescent="0.2"/>
    <row r="40127" x14ac:dyDescent="0.2"/>
    <row r="40128" x14ac:dyDescent="0.2"/>
    <row r="40129" x14ac:dyDescent="0.2"/>
    <row r="40130" x14ac:dyDescent="0.2"/>
    <row r="40131" x14ac:dyDescent="0.2"/>
    <row r="40132" x14ac:dyDescent="0.2"/>
    <row r="40133" x14ac:dyDescent="0.2"/>
    <row r="40134" x14ac:dyDescent="0.2"/>
    <row r="40135" x14ac:dyDescent="0.2"/>
    <row r="40136" x14ac:dyDescent="0.2"/>
    <row r="40137" x14ac:dyDescent="0.2"/>
    <row r="40138" x14ac:dyDescent="0.2"/>
    <row r="40139" x14ac:dyDescent="0.2"/>
    <row r="40140" x14ac:dyDescent="0.2"/>
    <row r="40141" x14ac:dyDescent="0.2"/>
    <row r="40142" x14ac:dyDescent="0.2"/>
    <row r="40143" x14ac:dyDescent="0.2"/>
    <row r="40144" x14ac:dyDescent="0.2"/>
    <row r="40145" x14ac:dyDescent="0.2"/>
    <row r="40146" x14ac:dyDescent="0.2"/>
    <row r="40147" x14ac:dyDescent="0.2"/>
    <row r="40148" x14ac:dyDescent="0.2"/>
    <row r="40149" x14ac:dyDescent="0.2"/>
    <row r="40150" x14ac:dyDescent="0.2"/>
    <row r="40151" x14ac:dyDescent="0.2"/>
    <row r="40152" x14ac:dyDescent="0.2"/>
    <row r="40153" x14ac:dyDescent="0.2"/>
    <row r="40154" x14ac:dyDescent="0.2"/>
    <row r="40155" x14ac:dyDescent="0.2"/>
    <row r="40156" x14ac:dyDescent="0.2"/>
    <row r="40157" x14ac:dyDescent="0.2"/>
    <row r="40158" x14ac:dyDescent="0.2"/>
    <row r="40159" x14ac:dyDescent="0.2"/>
    <row r="40160" x14ac:dyDescent="0.2"/>
    <row r="40161" x14ac:dyDescent="0.2"/>
    <row r="40162" x14ac:dyDescent="0.2"/>
    <row r="40163" x14ac:dyDescent="0.2"/>
    <row r="40164" x14ac:dyDescent="0.2"/>
    <row r="40165" x14ac:dyDescent="0.2"/>
    <row r="40166" x14ac:dyDescent="0.2"/>
    <row r="40167" x14ac:dyDescent="0.2"/>
    <row r="40168" x14ac:dyDescent="0.2"/>
    <row r="40169" x14ac:dyDescent="0.2"/>
    <row r="40170" x14ac:dyDescent="0.2"/>
    <row r="40171" x14ac:dyDescent="0.2"/>
    <row r="40172" x14ac:dyDescent="0.2"/>
    <row r="40173" x14ac:dyDescent="0.2"/>
    <row r="40174" x14ac:dyDescent="0.2"/>
    <row r="40175" x14ac:dyDescent="0.2"/>
    <row r="40176" x14ac:dyDescent="0.2"/>
    <row r="40177" x14ac:dyDescent="0.2"/>
    <row r="40178" x14ac:dyDescent="0.2"/>
    <row r="40179" x14ac:dyDescent="0.2"/>
    <row r="40180" x14ac:dyDescent="0.2"/>
    <row r="40181" x14ac:dyDescent="0.2"/>
    <row r="40182" x14ac:dyDescent="0.2"/>
    <row r="40183" x14ac:dyDescent="0.2"/>
    <row r="40184" x14ac:dyDescent="0.2"/>
    <row r="40185" x14ac:dyDescent="0.2"/>
    <row r="40186" x14ac:dyDescent="0.2"/>
    <row r="40187" x14ac:dyDescent="0.2"/>
    <row r="40188" x14ac:dyDescent="0.2"/>
    <row r="40189" x14ac:dyDescent="0.2"/>
    <row r="40190" x14ac:dyDescent="0.2"/>
    <row r="40191" x14ac:dyDescent="0.2"/>
    <row r="40192" x14ac:dyDescent="0.2"/>
    <row r="40193" x14ac:dyDescent="0.2"/>
    <row r="40194" x14ac:dyDescent="0.2"/>
    <row r="40195" x14ac:dyDescent="0.2"/>
    <row r="40196" x14ac:dyDescent="0.2"/>
    <row r="40197" x14ac:dyDescent="0.2"/>
    <row r="40198" x14ac:dyDescent="0.2"/>
    <row r="40199" x14ac:dyDescent="0.2"/>
    <row r="40200" x14ac:dyDescent="0.2"/>
    <row r="40201" x14ac:dyDescent="0.2"/>
    <row r="40202" x14ac:dyDescent="0.2"/>
    <row r="40203" x14ac:dyDescent="0.2"/>
    <row r="40204" x14ac:dyDescent="0.2"/>
    <row r="40205" x14ac:dyDescent="0.2"/>
    <row r="40206" x14ac:dyDescent="0.2"/>
    <row r="40207" x14ac:dyDescent="0.2"/>
    <row r="40208" x14ac:dyDescent="0.2"/>
    <row r="40209" x14ac:dyDescent="0.2"/>
    <row r="40210" x14ac:dyDescent="0.2"/>
    <row r="40211" x14ac:dyDescent="0.2"/>
    <row r="40212" x14ac:dyDescent="0.2"/>
    <row r="40213" x14ac:dyDescent="0.2"/>
    <row r="40214" x14ac:dyDescent="0.2"/>
    <row r="40215" x14ac:dyDescent="0.2"/>
    <row r="40216" x14ac:dyDescent="0.2"/>
    <row r="40217" x14ac:dyDescent="0.2"/>
    <row r="40218" x14ac:dyDescent="0.2"/>
    <row r="40219" x14ac:dyDescent="0.2"/>
    <row r="40220" x14ac:dyDescent="0.2"/>
    <row r="40221" x14ac:dyDescent="0.2"/>
    <row r="40222" x14ac:dyDescent="0.2"/>
    <row r="40223" x14ac:dyDescent="0.2"/>
    <row r="40224" x14ac:dyDescent="0.2"/>
    <row r="40225" x14ac:dyDescent="0.2"/>
    <row r="40226" x14ac:dyDescent="0.2"/>
    <row r="40227" x14ac:dyDescent="0.2"/>
    <row r="40228" x14ac:dyDescent="0.2"/>
    <row r="40229" x14ac:dyDescent="0.2"/>
    <row r="40230" x14ac:dyDescent="0.2"/>
    <row r="40231" x14ac:dyDescent="0.2"/>
    <row r="40232" x14ac:dyDescent="0.2"/>
    <row r="40233" x14ac:dyDescent="0.2"/>
    <row r="40234" x14ac:dyDescent="0.2"/>
    <row r="40235" x14ac:dyDescent="0.2"/>
    <row r="40236" x14ac:dyDescent="0.2"/>
    <row r="40237" x14ac:dyDescent="0.2"/>
    <row r="40238" x14ac:dyDescent="0.2"/>
    <row r="40239" x14ac:dyDescent="0.2"/>
    <row r="40240" x14ac:dyDescent="0.2"/>
    <row r="40241" x14ac:dyDescent="0.2"/>
    <row r="40242" x14ac:dyDescent="0.2"/>
    <row r="40243" x14ac:dyDescent="0.2"/>
    <row r="40244" x14ac:dyDescent="0.2"/>
    <row r="40245" x14ac:dyDescent="0.2"/>
    <row r="40246" x14ac:dyDescent="0.2"/>
    <row r="40247" x14ac:dyDescent="0.2"/>
    <row r="40248" x14ac:dyDescent="0.2"/>
    <row r="40249" x14ac:dyDescent="0.2"/>
    <row r="40250" x14ac:dyDescent="0.2"/>
    <row r="40251" x14ac:dyDescent="0.2"/>
    <row r="40252" x14ac:dyDescent="0.2"/>
    <row r="40253" x14ac:dyDescent="0.2"/>
    <row r="40254" x14ac:dyDescent="0.2"/>
    <row r="40255" x14ac:dyDescent="0.2"/>
    <row r="40256" x14ac:dyDescent="0.2"/>
    <row r="40257" x14ac:dyDescent="0.2"/>
    <row r="40258" x14ac:dyDescent="0.2"/>
    <row r="40259" x14ac:dyDescent="0.2"/>
    <row r="40260" x14ac:dyDescent="0.2"/>
    <row r="40261" x14ac:dyDescent="0.2"/>
    <row r="40262" x14ac:dyDescent="0.2"/>
    <row r="40263" x14ac:dyDescent="0.2"/>
    <row r="40264" x14ac:dyDescent="0.2"/>
    <row r="40265" x14ac:dyDescent="0.2"/>
    <row r="40266" x14ac:dyDescent="0.2"/>
    <row r="40267" x14ac:dyDescent="0.2"/>
    <row r="40268" x14ac:dyDescent="0.2"/>
    <row r="40269" x14ac:dyDescent="0.2"/>
    <row r="40270" x14ac:dyDescent="0.2"/>
    <row r="40271" x14ac:dyDescent="0.2"/>
    <row r="40272" x14ac:dyDescent="0.2"/>
    <row r="40273" x14ac:dyDescent="0.2"/>
    <row r="40274" x14ac:dyDescent="0.2"/>
    <row r="40275" x14ac:dyDescent="0.2"/>
    <row r="40276" x14ac:dyDescent="0.2"/>
    <row r="40277" x14ac:dyDescent="0.2"/>
    <row r="40278" x14ac:dyDescent="0.2"/>
    <row r="40279" x14ac:dyDescent="0.2"/>
    <row r="40280" x14ac:dyDescent="0.2"/>
    <row r="40281" x14ac:dyDescent="0.2"/>
    <row r="40282" x14ac:dyDescent="0.2"/>
    <row r="40283" x14ac:dyDescent="0.2"/>
    <row r="40284" x14ac:dyDescent="0.2"/>
    <row r="40285" x14ac:dyDescent="0.2"/>
    <row r="40286" x14ac:dyDescent="0.2"/>
    <row r="40287" x14ac:dyDescent="0.2"/>
    <row r="40288" x14ac:dyDescent="0.2"/>
    <row r="40289" x14ac:dyDescent="0.2"/>
    <row r="40290" x14ac:dyDescent="0.2"/>
    <row r="40291" x14ac:dyDescent="0.2"/>
    <row r="40292" x14ac:dyDescent="0.2"/>
    <row r="40293" x14ac:dyDescent="0.2"/>
    <row r="40294" x14ac:dyDescent="0.2"/>
    <row r="40295" x14ac:dyDescent="0.2"/>
    <row r="40296" x14ac:dyDescent="0.2"/>
    <row r="40297" x14ac:dyDescent="0.2"/>
    <row r="40298" x14ac:dyDescent="0.2"/>
    <row r="40299" x14ac:dyDescent="0.2"/>
    <row r="40300" x14ac:dyDescent="0.2"/>
    <row r="40301" x14ac:dyDescent="0.2"/>
    <row r="40302" x14ac:dyDescent="0.2"/>
    <row r="40303" x14ac:dyDescent="0.2"/>
    <row r="40304" x14ac:dyDescent="0.2"/>
    <row r="40305" x14ac:dyDescent="0.2"/>
    <row r="40306" x14ac:dyDescent="0.2"/>
    <row r="40307" x14ac:dyDescent="0.2"/>
    <row r="40308" x14ac:dyDescent="0.2"/>
    <row r="40309" x14ac:dyDescent="0.2"/>
    <row r="40310" x14ac:dyDescent="0.2"/>
    <row r="40311" x14ac:dyDescent="0.2"/>
    <row r="40312" x14ac:dyDescent="0.2"/>
    <row r="40313" x14ac:dyDescent="0.2"/>
    <row r="40314" x14ac:dyDescent="0.2"/>
    <row r="40315" x14ac:dyDescent="0.2"/>
    <row r="40316" x14ac:dyDescent="0.2"/>
    <row r="40317" x14ac:dyDescent="0.2"/>
    <row r="40318" x14ac:dyDescent="0.2"/>
    <row r="40319" x14ac:dyDescent="0.2"/>
    <row r="40320" x14ac:dyDescent="0.2"/>
    <row r="40321" x14ac:dyDescent="0.2"/>
    <row r="40322" x14ac:dyDescent="0.2"/>
    <row r="40323" x14ac:dyDescent="0.2"/>
    <row r="40324" x14ac:dyDescent="0.2"/>
    <row r="40325" x14ac:dyDescent="0.2"/>
    <row r="40326" x14ac:dyDescent="0.2"/>
    <row r="40327" x14ac:dyDescent="0.2"/>
    <row r="40328" x14ac:dyDescent="0.2"/>
    <row r="40329" x14ac:dyDescent="0.2"/>
    <row r="40330" x14ac:dyDescent="0.2"/>
    <row r="40331" x14ac:dyDescent="0.2"/>
    <row r="40332" x14ac:dyDescent="0.2"/>
    <row r="40333" x14ac:dyDescent="0.2"/>
    <row r="40334" x14ac:dyDescent="0.2"/>
    <row r="40335" x14ac:dyDescent="0.2"/>
    <row r="40336" x14ac:dyDescent="0.2"/>
    <row r="40337" x14ac:dyDescent="0.2"/>
    <row r="40338" x14ac:dyDescent="0.2"/>
    <row r="40339" x14ac:dyDescent="0.2"/>
    <row r="40340" x14ac:dyDescent="0.2"/>
    <row r="40341" x14ac:dyDescent="0.2"/>
    <row r="40342" x14ac:dyDescent="0.2"/>
    <row r="40343" x14ac:dyDescent="0.2"/>
    <row r="40344" x14ac:dyDescent="0.2"/>
    <row r="40345" x14ac:dyDescent="0.2"/>
    <row r="40346" x14ac:dyDescent="0.2"/>
    <row r="40347" x14ac:dyDescent="0.2"/>
    <row r="40348" x14ac:dyDescent="0.2"/>
    <row r="40349" x14ac:dyDescent="0.2"/>
    <row r="40350" x14ac:dyDescent="0.2"/>
    <row r="40351" x14ac:dyDescent="0.2"/>
    <row r="40352" x14ac:dyDescent="0.2"/>
    <row r="40353" x14ac:dyDescent="0.2"/>
    <row r="40354" x14ac:dyDescent="0.2"/>
    <row r="40355" x14ac:dyDescent="0.2"/>
    <row r="40356" x14ac:dyDescent="0.2"/>
    <row r="40357" x14ac:dyDescent="0.2"/>
    <row r="40358" x14ac:dyDescent="0.2"/>
    <row r="40359" x14ac:dyDescent="0.2"/>
    <row r="40360" x14ac:dyDescent="0.2"/>
    <row r="40361" x14ac:dyDescent="0.2"/>
    <row r="40362" x14ac:dyDescent="0.2"/>
    <row r="40363" x14ac:dyDescent="0.2"/>
    <row r="40364" x14ac:dyDescent="0.2"/>
    <row r="40365" x14ac:dyDescent="0.2"/>
    <row r="40366" x14ac:dyDescent="0.2"/>
    <row r="40367" x14ac:dyDescent="0.2"/>
    <row r="40368" x14ac:dyDescent="0.2"/>
    <row r="40369" x14ac:dyDescent="0.2"/>
    <row r="40370" x14ac:dyDescent="0.2"/>
    <row r="40371" x14ac:dyDescent="0.2"/>
    <row r="40372" x14ac:dyDescent="0.2"/>
    <row r="40373" x14ac:dyDescent="0.2"/>
    <row r="40374" x14ac:dyDescent="0.2"/>
    <row r="40375" x14ac:dyDescent="0.2"/>
    <row r="40376" x14ac:dyDescent="0.2"/>
    <row r="40377" x14ac:dyDescent="0.2"/>
    <row r="40378" x14ac:dyDescent="0.2"/>
    <row r="40379" x14ac:dyDescent="0.2"/>
    <row r="40380" x14ac:dyDescent="0.2"/>
    <row r="40381" x14ac:dyDescent="0.2"/>
    <row r="40382" x14ac:dyDescent="0.2"/>
    <row r="40383" x14ac:dyDescent="0.2"/>
    <row r="40384" x14ac:dyDescent="0.2"/>
    <row r="40385" x14ac:dyDescent="0.2"/>
    <row r="40386" x14ac:dyDescent="0.2"/>
    <row r="40387" x14ac:dyDescent="0.2"/>
    <row r="40388" x14ac:dyDescent="0.2"/>
    <row r="40389" x14ac:dyDescent="0.2"/>
    <row r="40390" x14ac:dyDescent="0.2"/>
    <row r="40391" x14ac:dyDescent="0.2"/>
    <row r="40392" x14ac:dyDescent="0.2"/>
    <row r="40393" x14ac:dyDescent="0.2"/>
    <row r="40394" x14ac:dyDescent="0.2"/>
    <row r="40395" x14ac:dyDescent="0.2"/>
    <row r="40396" x14ac:dyDescent="0.2"/>
    <row r="40397" x14ac:dyDescent="0.2"/>
    <row r="40398" x14ac:dyDescent="0.2"/>
    <row r="40399" x14ac:dyDescent="0.2"/>
    <row r="40400" x14ac:dyDescent="0.2"/>
    <row r="40401" x14ac:dyDescent="0.2"/>
    <row r="40402" x14ac:dyDescent="0.2"/>
    <row r="40403" x14ac:dyDescent="0.2"/>
    <row r="40404" x14ac:dyDescent="0.2"/>
    <row r="40405" x14ac:dyDescent="0.2"/>
    <row r="40406" x14ac:dyDescent="0.2"/>
    <row r="40407" x14ac:dyDescent="0.2"/>
    <row r="40408" x14ac:dyDescent="0.2"/>
    <row r="40409" x14ac:dyDescent="0.2"/>
    <row r="40410" x14ac:dyDescent="0.2"/>
    <row r="40411" x14ac:dyDescent="0.2"/>
    <row r="40412" x14ac:dyDescent="0.2"/>
    <row r="40413" x14ac:dyDescent="0.2"/>
    <row r="40414" x14ac:dyDescent="0.2"/>
    <row r="40415" x14ac:dyDescent="0.2"/>
    <row r="40416" x14ac:dyDescent="0.2"/>
    <row r="40417" x14ac:dyDescent="0.2"/>
    <row r="40418" x14ac:dyDescent="0.2"/>
    <row r="40419" x14ac:dyDescent="0.2"/>
    <row r="40420" x14ac:dyDescent="0.2"/>
    <row r="40421" x14ac:dyDescent="0.2"/>
    <row r="40422" x14ac:dyDescent="0.2"/>
    <row r="40423" x14ac:dyDescent="0.2"/>
    <row r="40424" x14ac:dyDescent="0.2"/>
    <row r="40425" x14ac:dyDescent="0.2"/>
    <row r="40426" x14ac:dyDescent="0.2"/>
    <row r="40427" x14ac:dyDescent="0.2"/>
    <row r="40428" x14ac:dyDescent="0.2"/>
    <row r="40429" x14ac:dyDescent="0.2"/>
    <row r="40430" x14ac:dyDescent="0.2"/>
    <row r="40431" x14ac:dyDescent="0.2"/>
    <row r="40432" x14ac:dyDescent="0.2"/>
    <row r="40433" x14ac:dyDescent="0.2"/>
    <row r="40434" x14ac:dyDescent="0.2"/>
    <row r="40435" x14ac:dyDescent="0.2"/>
    <row r="40436" x14ac:dyDescent="0.2"/>
    <row r="40437" x14ac:dyDescent="0.2"/>
    <row r="40438" x14ac:dyDescent="0.2"/>
    <row r="40439" x14ac:dyDescent="0.2"/>
    <row r="40440" x14ac:dyDescent="0.2"/>
    <row r="40441" x14ac:dyDescent="0.2"/>
    <row r="40442" x14ac:dyDescent="0.2"/>
    <row r="40443" x14ac:dyDescent="0.2"/>
    <row r="40444" x14ac:dyDescent="0.2"/>
    <row r="40445" x14ac:dyDescent="0.2"/>
    <row r="40446" x14ac:dyDescent="0.2"/>
    <row r="40447" x14ac:dyDescent="0.2"/>
    <row r="40448" x14ac:dyDescent="0.2"/>
    <row r="40449" x14ac:dyDescent="0.2"/>
    <row r="40450" x14ac:dyDescent="0.2"/>
    <row r="40451" x14ac:dyDescent="0.2"/>
    <row r="40452" x14ac:dyDescent="0.2"/>
    <row r="40453" x14ac:dyDescent="0.2"/>
    <row r="40454" x14ac:dyDescent="0.2"/>
    <row r="40455" x14ac:dyDescent="0.2"/>
    <row r="40456" x14ac:dyDescent="0.2"/>
    <row r="40457" x14ac:dyDescent="0.2"/>
    <row r="40458" x14ac:dyDescent="0.2"/>
    <row r="40459" x14ac:dyDescent="0.2"/>
    <row r="40460" x14ac:dyDescent="0.2"/>
    <row r="40461" x14ac:dyDescent="0.2"/>
    <row r="40462" x14ac:dyDescent="0.2"/>
    <row r="40463" x14ac:dyDescent="0.2"/>
    <row r="40464" x14ac:dyDescent="0.2"/>
    <row r="40465" x14ac:dyDescent="0.2"/>
    <row r="40466" x14ac:dyDescent="0.2"/>
    <row r="40467" x14ac:dyDescent="0.2"/>
    <row r="40468" x14ac:dyDescent="0.2"/>
    <row r="40469" x14ac:dyDescent="0.2"/>
    <row r="40470" x14ac:dyDescent="0.2"/>
    <row r="40471" x14ac:dyDescent="0.2"/>
    <row r="40472" x14ac:dyDescent="0.2"/>
    <row r="40473" x14ac:dyDescent="0.2"/>
    <row r="40474" x14ac:dyDescent="0.2"/>
    <row r="40475" x14ac:dyDescent="0.2"/>
    <row r="40476" x14ac:dyDescent="0.2"/>
    <row r="40477" x14ac:dyDescent="0.2"/>
    <row r="40478" x14ac:dyDescent="0.2"/>
    <row r="40479" x14ac:dyDescent="0.2"/>
    <row r="40480" x14ac:dyDescent="0.2"/>
    <row r="40481" x14ac:dyDescent="0.2"/>
    <row r="40482" x14ac:dyDescent="0.2"/>
    <row r="40483" x14ac:dyDescent="0.2"/>
    <row r="40484" x14ac:dyDescent="0.2"/>
    <row r="40485" x14ac:dyDescent="0.2"/>
    <row r="40486" x14ac:dyDescent="0.2"/>
    <row r="40487" x14ac:dyDescent="0.2"/>
    <row r="40488" x14ac:dyDescent="0.2"/>
    <row r="40489" x14ac:dyDescent="0.2"/>
    <row r="40490" x14ac:dyDescent="0.2"/>
    <row r="40491" x14ac:dyDescent="0.2"/>
    <row r="40492" x14ac:dyDescent="0.2"/>
    <row r="40493" x14ac:dyDescent="0.2"/>
    <row r="40494" x14ac:dyDescent="0.2"/>
    <row r="40495" x14ac:dyDescent="0.2"/>
    <row r="40496" x14ac:dyDescent="0.2"/>
    <row r="40497" x14ac:dyDescent="0.2"/>
    <row r="40498" x14ac:dyDescent="0.2"/>
    <row r="40499" x14ac:dyDescent="0.2"/>
    <row r="40500" x14ac:dyDescent="0.2"/>
    <row r="40501" x14ac:dyDescent="0.2"/>
    <row r="40502" x14ac:dyDescent="0.2"/>
    <row r="40503" x14ac:dyDescent="0.2"/>
    <row r="40504" x14ac:dyDescent="0.2"/>
    <row r="40505" x14ac:dyDescent="0.2"/>
    <row r="40506" x14ac:dyDescent="0.2"/>
    <row r="40507" x14ac:dyDescent="0.2"/>
    <row r="40508" x14ac:dyDescent="0.2"/>
    <row r="40509" x14ac:dyDescent="0.2"/>
    <row r="40510" x14ac:dyDescent="0.2"/>
    <row r="40511" x14ac:dyDescent="0.2"/>
    <row r="40512" x14ac:dyDescent="0.2"/>
    <row r="40513" x14ac:dyDescent="0.2"/>
    <row r="40514" x14ac:dyDescent="0.2"/>
    <row r="40515" x14ac:dyDescent="0.2"/>
    <row r="40516" x14ac:dyDescent="0.2"/>
    <row r="40517" x14ac:dyDescent="0.2"/>
    <row r="40518" x14ac:dyDescent="0.2"/>
    <row r="40519" x14ac:dyDescent="0.2"/>
    <row r="40520" x14ac:dyDescent="0.2"/>
    <row r="40521" x14ac:dyDescent="0.2"/>
    <row r="40522" x14ac:dyDescent="0.2"/>
    <row r="40523" x14ac:dyDescent="0.2"/>
    <row r="40524" x14ac:dyDescent="0.2"/>
    <row r="40525" x14ac:dyDescent="0.2"/>
    <row r="40526" x14ac:dyDescent="0.2"/>
    <row r="40527" x14ac:dyDescent="0.2"/>
    <row r="40528" x14ac:dyDescent="0.2"/>
    <row r="40529" x14ac:dyDescent="0.2"/>
    <row r="40530" x14ac:dyDescent="0.2"/>
    <row r="40531" x14ac:dyDescent="0.2"/>
    <row r="40532" x14ac:dyDescent="0.2"/>
    <row r="40533" x14ac:dyDescent="0.2"/>
    <row r="40534" x14ac:dyDescent="0.2"/>
    <row r="40535" x14ac:dyDescent="0.2"/>
    <row r="40536" x14ac:dyDescent="0.2"/>
    <row r="40537" x14ac:dyDescent="0.2"/>
    <row r="40538" x14ac:dyDescent="0.2"/>
    <row r="40539" x14ac:dyDescent="0.2"/>
    <row r="40540" x14ac:dyDescent="0.2"/>
    <row r="40541" x14ac:dyDescent="0.2"/>
    <row r="40542" x14ac:dyDescent="0.2"/>
    <row r="40543" x14ac:dyDescent="0.2"/>
    <row r="40544" x14ac:dyDescent="0.2"/>
    <row r="40545" x14ac:dyDescent="0.2"/>
    <row r="40546" x14ac:dyDescent="0.2"/>
    <row r="40547" x14ac:dyDescent="0.2"/>
    <row r="40548" x14ac:dyDescent="0.2"/>
    <row r="40549" x14ac:dyDescent="0.2"/>
    <row r="40550" x14ac:dyDescent="0.2"/>
    <row r="40551" x14ac:dyDescent="0.2"/>
    <row r="40552" x14ac:dyDescent="0.2"/>
    <row r="40553" x14ac:dyDescent="0.2"/>
    <row r="40554" x14ac:dyDescent="0.2"/>
    <row r="40555" x14ac:dyDescent="0.2"/>
    <row r="40556" x14ac:dyDescent="0.2"/>
    <row r="40557" x14ac:dyDescent="0.2"/>
    <row r="40558" x14ac:dyDescent="0.2"/>
    <row r="40559" x14ac:dyDescent="0.2"/>
    <row r="40560" x14ac:dyDescent="0.2"/>
    <row r="40561" x14ac:dyDescent="0.2"/>
    <row r="40562" x14ac:dyDescent="0.2"/>
    <row r="40563" x14ac:dyDescent="0.2"/>
    <row r="40564" x14ac:dyDescent="0.2"/>
    <row r="40565" x14ac:dyDescent="0.2"/>
    <row r="40566" x14ac:dyDescent="0.2"/>
    <row r="40567" x14ac:dyDescent="0.2"/>
    <row r="40568" x14ac:dyDescent="0.2"/>
    <row r="40569" x14ac:dyDescent="0.2"/>
    <row r="40570" x14ac:dyDescent="0.2"/>
    <row r="40571" x14ac:dyDescent="0.2"/>
    <row r="40572" x14ac:dyDescent="0.2"/>
    <row r="40573" x14ac:dyDescent="0.2"/>
    <row r="40574" x14ac:dyDescent="0.2"/>
    <row r="40575" x14ac:dyDescent="0.2"/>
    <row r="40576" x14ac:dyDescent="0.2"/>
    <row r="40577" x14ac:dyDescent="0.2"/>
    <row r="40578" x14ac:dyDescent="0.2"/>
    <row r="40579" x14ac:dyDescent="0.2"/>
    <row r="40580" x14ac:dyDescent="0.2"/>
    <row r="40581" x14ac:dyDescent="0.2"/>
    <row r="40582" x14ac:dyDescent="0.2"/>
    <row r="40583" x14ac:dyDescent="0.2"/>
    <row r="40584" x14ac:dyDescent="0.2"/>
    <row r="40585" x14ac:dyDescent="0.2"/>
    <row r="40586" x14ac:dyDescent="0.2"/>
    <row r="40587" x14ac:dyDescent="0.2"/>
    <row r="40588" x14ac:dyDescent="0.2"/>
    <row r="40589" x14ac:dyDescent="0.2"/>
    <row r="40590" x14ac:dyDescent="0.2"/>
    <row r="40591" x14ac:dyDescent="0.2"/>
    <row r="40592" x14ac:dyDescent="0.2"/>
    <row r="40593" x14ac:dyDescent="0.2"/>
    <row r="40594" x14ac:dyDescent="0.2"/>
    <row r="40595" x14ac:dyDescent="0.2"/>
    <row r="40596" x14ac:dyDescent="0.2"/>
    <row r="40597" x14ac:dyDescent="0.2"/>
    <row r="40598" x14ac:dyDescent="0.2"/>
    <row r="40599" x14ac:dyDescent="0.2"/>
    <row r="40600" x14ac:dyDescent="0.2"/>
    <row r="40601" x14ac:dyDescent="0.2"/>
    <row r="40602" x14ac:dyDescent="0.2"/>
    <row r="40603" x14ac:dyDescent="0.2"/>
    <row r="40604" x14ac:dyDescent="0.2"/>
    <row r="40605" x14ac:dyDescent="0.2"/>
    <row r="40606" x14ac:dyDescent="0.2"/>
    <row r="40607" x14ac:dyDescent="0.2"/>
    <row r="40608" x14ac:dyDescent="0.2"/>
    <row r="40609" x14ac:dyDescent="0.2"/>
    <row r="40610" x14ac:dyDescent="0.2"/>
    <row r="40611" x14ac:dyDescent="0.2"/>
    <row r="40612" x14ac:dyDescent="0.2"/>
    <row r="40613" x14ac:dyDescent="0.2"/>
    <row r="40614" x14ac:dyDescent="0.2"/>
    <row r="40615" x14ac:dyDescent="0.2"/>
    <row r="40616" x14ac:dyDescent="0.2"/>
    <row r="40617" x14ac:dyDescent="0.2"/>
    <row r="40618" x14ac:dyDescent="0.2"/>
    <row r="40619" x14ac:dyDescent="0.2"/>
    <row r="40620" x14ac:dyDescent="0.2"/>
    <row r="40621" x14ac:dyDescent="0.2"/>
    <row r="40622" x14ac:dyDescent="0.2"/>
    <row r="40623" x14ac:dyDescent="0.2"/>
    <row r="40624" x14ac:dyDescent="0.2"/>
    <row r="40625" x14ac:dyDescent="0.2"/>
    <row r="40626" x14ac:dyDescent="0.2"/>
    <row r="40627" x14ac:dyDescent="0.2"/>
    <row r="40628" x14ac:dyDescent="0.2"/>
    <row r="40629" x14ac:dyDescent="0.2"/>
    <row r="40630" x14ac:dyDescent="0.2"/>
    <row r="40631" x14ac:dyDescent="0.2"/>
    <row r="40632" x14ac:dyDescent="0.2"/>
    <row r="40633" x14ac:dyDescent="0.2"/>
    <row r="40634" x14ac:dyDescent="0.2"/>
    <row r="40635" x14ac:dyDescent="0.2"/>
    <row r="40636" x14ac:dyDescent="0.2"/>
    <row r="40637" x14ac:dyDescent="0.2"/>
    <row r="40638" x14ac:dyDescent="0.2"/>
    <row r="40639" x14ac:dyDescent="0.2"/>
    <row r="40640" x14ac:dyDescent="0.2"/>
    <row r="40641" x14ac:dyDescent="0.2"/>
    <row r="40642" x14ac:dyDescent="0.2"/>
    <row r="40643" x14ac:dyDescent="0.2"/>
    <row r="40644" x14ac:dyDescent="0.2"/>
    <row r="40645" x14ac:dyDescent="0.2"/>
    <row r="40646" x14ac:dyDescent="0.2"/>
    <row r="40647" x14ac:dyDescent="0.2"/>
    <row r="40648" x14ac:dyDescent="0.2"/>
    <row r="40649" x14ac:dyDescent="0.2"/>
    <row r="40650" x14ac:dyDescent="0.2"/>
    <row r="40651" x14ac:dyDescent="0.2"/>
    <row r="40652" x14ac:dyDescent="0.2"/>
    <row r="40653" x14ac:dyDescent="0.2"/>
    <row r="40654" x14ac:dyDescent="0.2"/>
    <row r="40655" x14ac:dyDescent="0.2"/>
    <row r="40656" x14ac:dyDescent="0.2"/>
    <row r="40657" x14ac:dyDescent="0.2"/>
    <row r="40658" x14ac:dyDescent="0.2"/>
    <row r="40659" x14ac:dyDescent="0.2"/>
    <row r="40660" x14ac:dyDescent="0.2"/>
    <row r="40661" x14ac:dyDescent="0.2"/>
    <row r="40662" x14ac:dyDescent="0.2"/>
    <row r="40663" x14ac:dyDescent="0.2"/>
    <row r="40664" x14ac:dyDescent="0.2"/>
    <row r="40665" x14ac:dyDescent="0.2"/>
    <row r="40666" x14ac:dyDescent="0.2"/>
    <row r="40667" x14ac:dyDescent="0.2"/>
    <row r="40668" x14ac:dyDescent="0.2"/>
    <row r="40669" x14ac:dyDescent="0.2"/>
    <row r="40670" x14ac:dyDescent="0.2"/>
    <row r="40671" x14ac:dyDescent="0.2"/>
    <row r="40672" x14ac:dyDescent="0.2"/>
    <row r="40673" x14ac:dyDescent="0.2"/>
    <row r="40674" x14ac:dyDescent="0.2"/>
    <row r="40675" x14ac:dyDescent="0.2"/>
    <row r="40676" x14ac:dyDescent="0.2"/>
    <row r="40677" x14ac:dyDescent="0.2"/>
    <row r="40678" x14ac:dyDescent="0.2"/>
    <row r="40679" x14ac:dyDescent="0.2"/>
    <row r="40680" x14ac:dyDescent="0.2"/>
    <row r="40681" x14ac:dyDescent="0.2"/>
    <row r="40682" x14ac:dyDescent="0.2"/>
    <row r="40683" x14ac:dyDescent="0.2"/>
    <row r="40684" x14ac:dyDescent="0.2"/>
    <row r="40685" x14ac:dyDescent="0.2"/>
    <row r="40686" x14ac:dyDescent="0.2"/>
    <row r="40687" x14ac:dyDescent="0.2"/>
    <row r="40688" x14ac:dyDescent="0.2"/>
    <row r="40689" x14ac:dyDescent="0.2"/>
    <row r="40690" x14ac:dyDescent="0.2"/>
    <row r="40691" x14ac:dyDescent="0.2"/>
    <row r="40692" x14ac:dyDescent="0.2"/>
    <row r="40693" x14ac:dyDescent="0.2"/>
    <row r="40694" x14ac:dyDescent="0.2"/>
    <row r="40695" x14ac:dyDescent="0.2"/>
    <row r="40696" x14ac:dyDescent="0.2"/>
    <row r="40697" x14ac:dyDescent="0.2"/>
    <row r="40698" x14ac:dyDescent="0.2"/>
    <row r="40699" x14ac:dyDescent="0.2"/>
    <row r="40700" x14ac:dyDescent="0.2"/>
    <row r="40701" x14ac:dyDescent="0.2"/>
    <row r="40702" x14ac:dyDescent="0.2"/>
    <row r="40703" x14ac:dyDescent="0.2"/>
    <row r="40704" x14ac:dyDescent="0.2"/>
    <row r="40705" x14ac:dyDescent="0.2"/>
    <row r="40706" x14ac:dyDescent="0.2"/>
    <row r="40707" x14ac:dyDescent="0.2"/>
    <row r="40708" x14ac:dyDescent="0.2"/>
    <row r="40709" x14ac:dyDescent="0.2"/>
    <row r="40710" x14ac:dyDescent="0.2"/>
    <row r="40711" x14ac:dyDescent="0.2"/>
    <row r="40712" x14ac:dyDescent="0.2"/>
    <row r="40713" x14ac:dyDescent="0.2"/>
    <row r="40714" x14ac:dyDescent="0.2"/>
    <row r="40715" x14ac:dyDescent="0.2"/>
    <row r="40716" x14ac:dyDescent="0.2"/>
    <row r="40717" x14ac:dyDescent="0.2"/>
    <row r="40718" x14ac:dyDescent="0.2"/>
    <row r="40719" x14ac:dyDescent="0.2"/>
    <row r="40720" x14ac:dyDescent="0.2"/>
    <row r="40721" x14ac:dyDescent="0.2"/>
    <row r="40722" x14ac:dyDescent="0.2"/>
    <row r="40723" x14ac:dyDescent="0.2"/>
    <row r="40724" x14ac:dyDescent="0.2"/>
    <row r="40725" x14ac:dyDescent="0.2"/>
    <row r="40726" x14ac:dyDescent="0.2"/>
    <row r="40727" x14ac:dyDescent="0.2"/>
    <row r="40728" x14ac:dyDescent="0.2"/>
    <row r="40729" x14ac:dyDescent="0.2"/>
    <row r="40730" x14ac:dyDescent="0.2"/>
    <row r="40731" x14ac:dyDescent="0.2"/>
    <row r="40732" x14ac:dyDescent="0.2"/>
    <row r="40733" x14ac:dyDescent="0.2"/>
    <row r="40734" x14ac:dyDescent="0.2"/>
    <row r="40735" x14ac:dyDescent="0.2"/>
    <row r="40736" x14ac:dyDescent="0.2"/>
    <row r="40737" x14ac:dyDescent="0.2"/>
    <row r="40738" x14ac:dyDescent="0.2"/>
    <row r="40739" x14ac:dyDescent="0.2"/>
    <row r="40740" x14ac:dyDescent="0.2"/>
    <row r="40741" x14ac:dyDescent="0.2"/>
    <row r="40742" x14ac:dyDescent="0.2"/>
    <row r="40743" x14ac:dyDescent="0.2"/>
    <row r="40744" x14ac:dyDescent="0.2"/>
    <row r="40745" x14ac:dyDescent="0.2"/>
    <row r="40746" x14ac:dyDescent="0.2"/>
    <row r="40747" x14ac:dyDescent="0.2"/>
    <row r="40748" x14ac:dyDescent="0.2"/>
    <row r="40749" x14ac:dyDescent="0.2"/>
    <row r="40750" x14ac:dyDescent="0.2"/>
    <row r="40751" x14ac:dyDescent="0.2"/>
    <row r="40752" x14ac:dyDescent="0.2"/>
    <row r="40753" x14ac:dyDescent="0.2"/>
    <row r="40754" x14ac:dyDescent="0.2"/>
    <row r="40755" x14ac:dyDescent="0.2"/>
    <row r="40756" x14ac:dyDescent="0.2"/>
    <row r="40757" x14ac:dyDescent="0.2"/>
    <row r="40758" x14ac:dyDescent="0.2"/>
    <row r="40759" x14ac:dyDescent="0.2"/>
    <row r="40760" x14ac:dyDescent="0.2"/>
    <row r="40761" x14ac:dyDescent="0.2"/>
    <row r="40762" x14ac:dyDescent="0.2"/>
    <row r="40763" x14ac:dyDescent="0.2"/>
    <row r="40764" x14ac:dyDescent="0.2"/>
    <row r="40765" x14ac:dyDescent="0.2"/>
    <row r="40766" x14ac:dyDescent="0.2"/>
    <row r="40767" x14ac:dyDescent="0.2"/>
    <row r="40768" x14ac:dyDescent="0.2"/>
    <row r="40769" x14ac:dyDescent="0.2"/>
    <row r="40770" x14ac:dyDescent="0.2"/>
    <row r="40771" x14ac:dyDescent="0.2"/>
    <row r="40772" x14ac:dyDescent="0.2"/>
    <row r="40773" x14ac:dyDescent="0.2"/>
    <row r="40774" x14ac:dyDescent="0.2"/>
    <row r="40775" x14ac:dyDescent="0.2"/>
    <row r="40776" x14ac:dyDescent="0.2"/>
    <row r="40777" x14ac:dyDescent="0.2"/>
    <row r="40778" x14ac:dyDescent="0.2"/>
    <row r="40779" x14ac:dyDescent="0.2"/>
    <row r="40780" x14ac:dyDescent="0.2"/>
    <row r="40781" x14ac:dyDescent="0.2"/>
    <row r="40782" x14ac:dyDescent="0.2"/>
    <row r="40783" x14ac:dyDescent="0.2"/>
    <row r="40784" x14ac:dyDescent="0.2"/>
    <row r="40785" x14ac:dyDescent="0.2"/>
    <row r="40786" x14ac:dyDescent="0.2"/>
    <row r="40787" x14ac:dyDescent="0.2"/>
    <row r="40788" x14ac:dyDescent="0.2"/>
    <row r="40789" x14ac:dyDescent="0.2"/>
    <row r="40790" x14ac:dyDescent="0.2"/>
    <row r="40791" x14ac:dyDescent="0.2"/>
    <row r="40792" x14ac:dyDescent="0.2"/>
    <row r="40793" x14ac:dyDescent="0.2"/>
    <row r="40794" x14ac:dyDescent="0.2"/>
    <row r="40795" x14ac:dyDescent="0.2"/>
    <row r="40796" x14ac:dyDescent="0.2"/>
    <row r="40797" x14ac:dyDescent="0.2"/>
    <row r="40798" x14ac:dyDescent="0.2"/>
    <row r="40799" x14ac:dyDescent="0.2"/>
    <row r="40800" x14ac:dyDescent="0.2"/>
    <row r="40801" x14ac:dyDescent="0.2"/>
    <row r="40802" x14ac:dyDescent="0.2"/>
    <row r="40803" x14ac:dyDescent="0.2"/>
    <row r="40804" x14ac:dyDescent="0.2"/>
    <row r="40805" x14ac:dyDescent="0.2"/>
    <row r="40806" x14ac:dyDescent="0.2"/>
    <row r="40807" x14ac:dyDescent="0.2"/>
    <row r="40808" x14ac:dyDescent="0.2"/>
    <row r="40809" x14ac:dyDescent="0.2"/>
    <row r="40810" x14ac:dyDescent="0.2"/>
    <row r="40811" x14ac:dyDescent="0.2"/>
    <row r="40812" x14ac:dyDescent="0.2"/>
    <row r="40813" x14ac:dyDescent="0.2"/>
    <row r="40814" x14ac:dyDescent="0.2"/>
    <row r="40815" x14ac:dyDescent="0.2"/>
    <row r="40816" x14ac:dyDescent="0.2"/>
    <row r="40817" x14ac:dyDescent="0.2"/>
    <row r="40818" x14ac:dyDescent="0.2"/>
    <row r="40819" x14ac:dyDescent="0.2"/>
    <row r="40820" x14ac:dyDescent="0.2"/>
    <row r="40821" x14ac:dyDescent="0.2"/>
    <row r="40822" x14ac:dyDescent="0.2"/>
    <row r="40823" x14ac:dyDescent="0.2"/>
    <row r="40824" x14ac:dyDescent="0.2"/>
    <row r="40825" x14ac:dyDescent="0.2"/>
    <row r="40826" x14ac:dyDescent="0.2"/>
    <row r="40827" x14ac:dyDescent="0.2"/>
    <row r="40828" x14ac:dyDescent="0.2"/>
    <row r="40829" x14ac:dyDescent="0.2"/>
    <row r="40830" x14ac:dyDescent="0.2"/>
    <row r="40831" x14ac:dyDescent="0.2"/>
    <row r="40832" x14ac:dyDescent="0.2"/>
    <row r="40833" x14ac:dyDescent="0.2"/>
    <row r="40834" x14ac:dyDescent="0.2"/>
    <row r="40835" x14ac:dyDescent="0.2"/>
    <row r="40836" x14ac:dyDescent="0.2"/>
    <row r="40837" x14ac:dyDescent="0.2"/>
    <row r="40838" x14ac:dyDescent="0.2"/>
    <row r="40839" x14ac:dyDescent="0.2"/>
    <row r="40840" x14ac:dyDescent="0.2"/>
    <row r="40841" x14ac:dyDescent="0.2"/>
    <row r="40842" x14ac:dyDescent="0.2"/>
    <row r="40843" x14ac:dyDescent="0.2"/>
    <row r="40844" x14ac:dyDescent="0.2"/>
    <row r="40845" x14ac:dyDescent="0.2"/>
    <row r="40846" x14ac:dyDescent="0.2"/>
    <row r="40847" x14ac:dyDescent="0.2"/>
    <row r="40848" x14ac:dyDescent="0.2"/>
    <row r="40849" x14ac:dyDescent="0.2"/>
    <row r="40850" x14ac:dyDescent="0.2"/>
    <row r="40851" x14ac:dyDescent="0.2"/>
    <row r="40852" x14ac:dyDescent="0.2"/>
    <row r="40853" x14ac:dyDescent="0.2"/>
    <row r="40854" x14ac:dyDescent="0.2"/>
    <row r="40855" x14ac:dyDescent="0.2"/>
    <row r="40856" x14ac:dyDescent="0.2"/>
    <row r="40857" x14ac:dyDescent="0.2"/>
    <row r="40858" x14ac:dyDescent="0.2"/>
    <row r="40859" x14ac:dyDescent="0.2"/>
    <row r="40860" x14ac:dyDescent="0.2"/>
    <row r="40861" x14ac:dyDescent="0.2"/>
    <row r="40862" x14ac:dyDescent="0.2"/>
    <row r="40863" x14ac:dyDescent="0.2"/>
    <row r="40864" x14ac:dyDescent="0.2"/>
    <row r="40865" x14ac:dyDescent="0.2"/>
    <row r="40866" x14ac:dyDescent="0.2"/>
    <row r="40867" x14ac:dyDescent="0.2"/>
    <row r="40868" x14ac:dyDescent="0.2"/>
    <row r="40869" x14ac:dyDescent="0.2"/>
    <row r="40870" x14ac:dyDescent="0.2"/>
    <row r="40871" x14ac:dyDescent="0.2"/>
    <row r="40872" x14ac:dyDescent="0.2"/>
    <row r="40873" x14ac:dyDescent="0.2"/>
    <row r="40874" x14ac:dyDescent="0.2"/>
    <row r="40875" x14ac:dyDescent="0.2"/>
    <row r="40876" x14ac:dyDescent="0.2"/>
    <row r="40877" x14ac:dyDescent="0.2"/>
    <row r="40878" x14ac:dyDescent="0.2"/>
    <row r="40879" x14ac:dyDescent="0.2"/>
    <row r="40880" x14ac:dyDescent="0.2"/>
    <row r="40881" x14ac:dyDescent="0.2"/>
    <row r="40882" x14ac:dyDescent="0.2"/>
    <row r="40883" x14ac:dyDescent="0.2"/>
    <row r="40884" x14ac:dyDescent="0.2"/>
    <row r="40885" x14ac:dyDescent="0.2"/>
    <row r="40886" x14ac:dyDescent="0.2"/>
    <row r="40887" x14ac:dyDescent="0.2"/>
    <row r="40888" x14ac:dyDescent="0.2"/>
    <row r="40889" x14ac:dyDescent="0.2"/>
    <row r="40890" x14ac:dyDescent="0.2"/>
    <row r="40891" x14ac:dyDescent="0.2"/>
    <row r="40892" x14ac:dyDescent="0.2"/>
    <row r="40893" x14ac:dyDescent="0.2"/>
    <row r="40894" x14ac:dyDescent="0.2"/>
    <row r="40895" x14ac:dyDescent="0.2"/>
    <row r="40896" x14ac:dyDescent="0.2"/>
    <row r="40897" x14ac:dyDescent="0.2"/>
    <row r="40898" x14ac:dyDescent="0.2"/>
    <row r="40899" x14ac:dyDescent="0.2"/>
    <row r="40900" x14ac:dyDescent="0.2"/>
    <row r="40901" x14ac:dyDescent="0.2"/>
    <row r="40902" x14ac:dyDescent="0.2"/>
    <row r="40903" x14ac:dyDescent="0.2"/>
    <row r="40904" x14ac:dyDescent="0.2"/>
    <row r="40905" x14ac:dyDescent="0.2"/>
    <row r="40906" x14ac:dyDescent="0.2"/>
    <row r="40907" x14ac:dyDescent="0.2"/>
    <row r="40908" x14ac:dyDescent="0.2"/>
    <row r="40909" x14ac:dyDescent="0.2"/>
    <row r="40910" x14ac:dyDescent="0.2"/>
    <row r="40911" x14ac:dyDescent="0.2"/>
    <row r="40912" x14ac:dyDescent="0.2"/>
    <row r="40913" x14ac:dyDescent="0.2"/>
    <row r="40914" x14ac:dyDescent="0.2"/>
    <row r="40915" x14ac:dyDescent="0.2"/>
    <row r="40916" x14ac:dyDescent="0.2"/>
    <row r="40917" x14ac:dyDescent="0.2"/>
    <row r="40918" x14ac:dyDescent="0.2"/>
    <row r="40919" x14ac:dyDescent="0.2"/>
    <row r="40920" x14ac:dyDescent="0.2"/>
    <row r="40921" x14ac:dyDescent="0.2"/>
    <row r="40922" x14ac:dyDescent="0.2"/>
    <row r="40923" x14ac:dyDescent="0.2"/>
    <row r="40924" x14ac:dyDescent="0.2"/>
    <row r="40925" x14ac:dyDescent="0.2"/>
    <row r="40926" x14ac:dyDescent="0.2"/>
    <row r="40927" x14ac:dyDescent="0.2"/>
    <row r="40928" x14ac:dyDescent="0.2"/>
    <row r="40929" x14ac:dyDescent="0.2"/>
    <row r="40930" x14ac:dyDescent="0.2"/>
    <row r="40931" x14ac:dyDescent="0.2"/>
    <row r="40932" x14ac:dyDescent="0.2"/>
    <row r="40933" x14ac:dyDescent="0.2"/>
    <row r="40934" x14ac:dyDescent="0.2"/>
    <row r="40935" x14ac:dyDescent="0.2"/>
    <row r="40936" x14ac:dyDescent="0.2"/>
    <row r="40937" x14ac:dyDescent="0.2"/>
    <row r="40938" x14ac:dyDescent="0.2"/>
    <row r="40939" x14ac:dyDescent="0.2"/>
    <row r="40940" x14ac:dyDescent="0.2"/>
    <row r="40941" x14ac:dyDescent="0.2"/>
    <row r="40942" x14ac:dyDescent="0.2"/>
    <row r="40943" x14ac:dyDescent="0.2"/>
    <row r="40944" x14ac:dyDescent="0.2"/>
    <row r="40945" x14ac:dyDescent="0.2"/>
    <row r="40946" x14ac:dyDescent="0.2"/>
    <row r="40947" x14ac:dyDescent="0.2"/>
    <row r="40948" x14ac:dyDescent="0.2"/>
    <row r="40949" x14ac:dyDescent="0.2"/>
    <row r="40950" x14ac:dyDescent="0.2"/>
    <row r="40951" x14ac:dyDescent="0.2"/>
    <row r="40952" x14ac:dyDescent="0.2"/>
    <row r="40953" x14ac:dyDescent="0.2"/>
    <row r="40954" x14ac:dyDescent="0.2"/>
    <row r="40955" x14ac:dyDescent="0.2"/>
    <row r="40956" x14ac:dyDescent="0.2"/>
    <row r="40957" x14ac:dyDescent="0.2"/>
    <row r="40958" x14ac:dyDescent="0.2"/>
    <row r="40959" x14ac:dyDescent="0.2"/>
    <row r="40960" x14ac:dyDescent="0.2"/>
    <row r="40961" x14ac:dyDescent="0.2"/>
    <row r="40962" x14ac:dyDescent="0.2"/>
    <row r="40963" x14ac:dyDescent="0.2"/>
    <row r="40964" x14ac:dyDescent="0.2"/>
    <row r="40965" x14ac:dyDescent="0.2"/>
    <row r="40966" x14ac:dyDescent="0.2"/>
    <row r="40967" x14ac:dyDescent="0.2"/>
    <row r="40968" x14ac:dyDescent="0.2"/>
    <row r="40969" x14ac:dyDescent="0.2"/>
    <row r="40970" x14ac:dyDescent="0.2"/>
    <row r="40971" x14ac:dyDescent="0.2"/>
    <row r="40972" x14ac:dyDescent="0.2"/>
    <row r="40973" x14ac:dyDescent="0.2"/>
    <row r="40974" x14ac:dyDescent="0.2"/>
    <row r="40975" x14ac:dyDescent="0.2"/>
    <row r="40976" x14ac:dyDescent="0.2"/>
    <row r="40977" x14ac:dyDescent="0.2"/>
    <row r="40978" x14ac:dyDescent="0.2"/>
    <row r="40979" x14ac:dyDescent="0.2"/>
    <row r="40980" x14ac:dyDescent="0.2"/>
    <row r="40981" x14ac:dyDescent="0.2"/>
    <row r="40982" x14ac:dyDescent="0.2"/>
    <row r="40983" x14ac:dyDescent="0.2"/>
    <row r="40984" x14ac:dyDescent="0.2"/>
    <row r="40985" x14ac:dyDescent="0.2"/>
    <row r="40986" x14ac:dyDescent="0.2"/>
    <row r="40987" x14ac:dyDescent="0.2"/>
    <row r="40988" x14ac:dyDescent="0.2"/>
    <row r="40989" x14ac:dyDescent="0.2"/>
    <row r="40990" x14ac:dyDescent="0.2"/>
    <row r="40991" x14ac:dyDescent="0.2"/>
    <row r="40992" x14ac:dyDescent="0.2"/>
    <row r="40993" x14ac:dyDescent="0.2"/>
    <row r="40994" x14ac:dyDescent="0.2"/>
    <row r="40995" x14ac:dyDescent="0.2"/>
    <row r="40996" x14ac:dyDescent="0.2"/>
    <row r="40997" x14ac:dyDescent="0.2"/>
    <row r="40998" x14ac:dyDescent="0.2"/>
    <row r="40999" x14ac:dyDescent="0.2"/>
    <row r="41000" x14ac:dyDescent="0.2"/>
    <row r="41001" x14ac:dyDescent="0.2"/>
    <row r="41002" x14ac:dyDescent="0.2"/>
    <row r="41003" x14ac:dyDescent="0.2"/>
    <row r="41004" x14ac:dyDescent="0.2"/>
    <row r="41005" x14ac:dyDescent="0.2"/>
    <row r="41006" x14ac:dyDescent="0.2"/>
    <row r="41007" x14ac:dyDescent="0.2"/>
    <row r="41008" x14ac:dyDescent="0.2"/>
    <row r="41009" x14ac:dyDescent="0.2"/>
    <row r="41010" x14ac:dyDescent="0.2"/>
    <row r="41011" x14ac:dyDescent="0.2"/>
    <row r="41012" x14ac:dyDescent="0.2"/>
    <row r="41013" x14ac:dyDescent="0.2"/>
    <row r="41014" x14ac:dyDescent="0.2"/>
    <row r="41015" x14ac:dyDescent="0.2"/>
    <row r="41016" x14ac:dyDescent="0.2"/>
    <row r="41017" x14ac:dyDescent="0.2"/>
    <row r="41018" x14ac:dyDescent="0.2"/>
    <row r="41019" x14ac:dyDescent="0.2"/>
    <row r="41020" x14ac:dyDescent="0.2"/>
    <row r="41021" x14ac:dyDescent="0.2"/>
    <row r="41022" x14ac:dyDescent="0.2"/>
    <row r="41023" x14ac:dyDescent="0.2"/>
    <row r="41024" x14ac:dyDescent="0.2"/>
    <row r="41025" x14ac:dyDescent="0.2"/>
    <row r="41026" x14ac:dyDescent="0.2"/>
    <row r="41027" x14ac:dyDescent="0.2"/>
    <row r="41028" x14ac:dyDescent="0.2"/>
    <row r="41029" x14ac:dyDescent="0.2"/>
    <row r="41030" x14ac:dyDescent="0.2"/>
    <row r="41031" x14ac:dyDescent="0.2"/>
    <row r="41032" x14ac:dyDescent="0.2"/>
    <row r="41033" x14ac:dyDescent="0.2"/>
    <row r="41034" x14ac:dyDescent="0.2"/>
    <row r="41035" x14ac:dyDescent="0.2"/>
    <row r="41036" x14ac:dyDescent="0.2"/>
    <row r="41037" x14ac:dyDescent="0.2"/>
    <row r="41038" x14ac:dyDescent="0.2"/>
    <row r="41039" x14ac:dyDescent="0.2"/>
    <row r="41040" x14ac:dyDescent="0.2"/>
    <row r="41041" x14ac:dyDescent="0.2"/>
    <row r="41042" x14ac:dyDescent="0.2"/>
    <row r="41043" x14ac:dyDescent="0.2"/>
    <row r="41044" x14ac:dyDescent="0.2"/>
    <row r="41045" x14ac:dyDescent="0.2"/>
    <row r="41046" x14ac:dyDescent="0.2"/>
    <row r="41047" x14ac:dyDescent="0.2"/>
    <row r="41048" x14ac:dyDescent="0.2"/>
    <row r="41049" x14ac:dyDescent="0.2"/>
    <row r="41050" x14ac:dyDescent="0.2"/>
    <row r="41051" x14ac:dyDescent="0.2"/>
    <row r="41052" x14ac:dyDescent="0.2"/>
    <row r="41053" x14ac:dyDescent="0.2"/>
    <row r="41054" x14ac:dyDescent="0.2"/>
    <row r="41055" x14ac:dyDescent="0.2"/>
    <row r="41056" x14ac:dyDescent="0.2"/>
    <row r="41057" x14ac:dyDescent="0.2"/>
    <row r="41058" x14ac:dyDescent="0.2"/>
    <row r="41059" x14ac:dyDescent="0.2"/>
    <row r="41060" x14ac:dyDescent="0.2"/>
    <row r="41061" x14ac:dyDescent="0.2"/>
    <row r="41062" x14ac:dyDescent="0.2"/>
    <row r="41063" x14ac:dyDescent="0.2"/>
    <row r="41064" x14ac:dyDescent="0.2"/>
    <row r="41065" x14ac:dyDescent="0.2"/>
    <row r="41066" x14ac:dyDescent="0.2"/>
    <row r="41067" x14ac:dyDescent="0.2"/>
    <row r="41068" x14ac:dyDescent="0.2"/>
    <row r="41069" x14ac:dyDescent="0.2"/>
    <row r="41070" x14ac:dyDescent="0.2"/>
    <row r="41071" x14ac:dyDescent="0.2"/>
    <row r="41072" x14ac:dyDescent="0.2"/>
    <row r="41073" x14ac:dyDescent="0.2"/>
    <row r="41074" x14ac:dyDescent="0.2"/>
    <row r="41075" x14ac:dyDescent="0.2"/>
    <row r="41076" x14ac:dyDescent="0.2"/>
    <row r="41077" x14ac:dyDescent="0.2"/>
    <row r="41078" x14ac:dyDescent="0.2"/>
    <row r="41079" x14ac:dyDescent="0.2"/>
    <row r="41080" x14ac:dyDescent="0.2"/>
    <row r="41081" x14ac:dyDescent="0.2"/>
    <row r="41082" x14ac:dyDescent="0.2"/>
    <row r="41083" x14ac:dyDescent="0.2"/>
    <row r="41084" x14ac:dyDescent="0.2"/>
    <row r="41085" x14ac:dyDescent="0.2"/>
    <row r="41086" x14ac:dyDescent="0.2"/>
    <row r="41087" x14ac:dyDescent="0.2"/>
    <row r="41088" x14ac:dyDescent="0.2"/>
    <row r="41089" x14ac:dyDescent="0.2"/>
    <row r="41090" x14ac:dyDescent="0.2"/>
    <row r="41091" x14ac:dyDescent="0.2"/>
    <row r="41092" x14ac:dyDescent="0.2"/>
    <row r="41093" x14ac:dyDescent="0.2"/>
    <row r="41094" x14ac:dyDescent="0.2"/>
    <row r="41095" x14ac:dyDescent="0.2"/>
    <row r="41096" x14ac:dyDescent="0.2"/>
    <row r="41097" x14ac:dyDescent="0.2"/>
    <row r="41098" x14ac:dyDescent="0.2"/>
    <row r="41099" x14ac:dyDescent="0.2"/>
    <row r="41100" x14ac:dyDescent="0.2"/>
    <row r="41101" x14ac:dyDescent="0.2"/>
    <row r="41102" x14ac:dyDescent="0.2"/>
    <row r="41103" x14ac:dyDescent="0.2"/>
    <row r="41104" x14ac:dyDescent="0.2"/>
    <row r="41105" x14ac:dyDescent="0.2"/>
    <row r="41106" x14ac:dyDescent="0.2"/>
    <row r="41107" x14ac:dyDescent="0.2"/>
    <row r="41108" x14ac:dyDescent="0.2"/>
    <row r="41109" x14ac:dyDescent="0.2"/>
    <row r="41110" x14ac:dyDescent="0.2"/>
    <row r="41111" x14ac:dyDescent="0.2"/>
    <row r="41112" x14ac:dyDescent="0.2"/>
    <row r="41113" x14ac:dyDescent="0.2"/>
    <row r="41114" x14ac:dyDescent="0.2"/>
    <row r="41115" x14ac:dyDescent="0.2"/>
    <row r="41116" x14ac:dyDescent="0.2"/>
    <row r="41117" x14ac:dyDescent="0.2"/>
    <row r="41118" x14ac:dyDescent="0.2"/>
    <row r="41119" x14ac:dyDescent="0.2"/>
    <row r="41120" x14ac:dyDescent="0.2"/>
    <row r="41121" x14ac:dyDescent="0.2"/>
    <row r="41122" x14ac:dyDescent="0.2"/>
    <row r="41123" x14ac:dyDescent="0.2"/>
    <row r="41124" x14ac:dyDescent="0.2"/>
    <row r="41125" x14ac:dyDescent="0.2"/>
    <row r="41126" x14ac:dyDescent="0.2"/>
    <row r="41127" x14ac:dyDescent="0.2"/>
    <row r="41128" x14ac:dyDescent="0.2"/>
    <row r="41129" x14ac:dyDescent="0.2"/>
    <row r="41130" x14ac:dyDescent="0.2"/>
    <row r="41131" x14ac:dyDescent="0.2"/>
    <row r="41132" x14ac:dyDescent="0.2"/>
    <row r="41133" x14ac:dyDescent="0.2"/>
    <row r="41134" x14ac:dyDescent="0.2"/>
    <row r="41135" x14ac:dyDescent="0.2"/>
    <row r="41136" x14ac:dyDescent="0.2"/>
    <row r="41137" x14ac:dyDescent="0.2"/>
    <row r="41138" x14ac:dyDescent="0.2"/>
    <row r="41139" x14ac:dyDescent="0.2"/>
    <row r="41140" x14ac:dyDescent="0.2"/>
    <row r="41141" x14ac:dyDescent="0.2"/>
    <row r="41142" x14ac:dyDescent="0.2"/>
    <row r="41143" x14ac:dyDescent="0.2"/>
    <row r="41144" x14ac:dyDescent="0.2"/>
    <row r="41145" x14ac:dyDescent="0.2"/>
    <row r="41146" x14ac:dyDescent="0.2"/>
    <row r="41147" x14ac:dyDescent="0.2"/>
    <row r="41148" x14ac:dyDescent="0.2"/>
    <row r="41149" x14ac:dyDescent="0.2"/>
    <row r="41150" x14ac:dyDescent="0.2"/>
    <row r="41151" x14ac:dyDescent="0.2"/>
    <row r="41152" x14ac:dyDescent="0.2"/>
    <row r="41153" x14ac:dyDescent="0.2"/>
    <row r="41154" x14ac:dyDescent="0.2"/>
    <row r="41155" x14ac:dyDescent="0.2"/>
    <row r="41156" x14ac:dyDescent="0.2"/>
    <row r="41157" x14ac:dyDescent="0.2"/>
    <row r="41158" x14ac:dyDescent="0.2"/>
    <row r="41159" x14ac:dyDescent="0.2"/>
    <row r="41160" x14ac:dyDescent="0.2"/>
    <row r="41161" x14ac:dyDescent="0.2"/>
    <row r="41162" x14ac:dyDescent="0.2"/>
    <row r="41163" x14ac:dyDescent="0.2"/>
    <row r="41164" x14ac:dyDescent="0.2"/>
    <row r="41165" x14ac:dyDescent="0.2"/>
    <row r="41166" x14ac:dyDescent="0.2"/>
    <row r="41167" x14ac:dyDescent="0.2"/>
    <row r="41168" x14ac:dyDescent="0.2"/>
    <row r="41169" x14ac:dyDescent="0.2"/>
    <row r="41170" x14ac:dyDescent="0.2"/>
    <row r="41171" x14ac:dyDescent="0.2"/>
    <row r="41172" x14ac:dyDescent="0.2"/>
    <row r="41173" x14ac:dyDescent="0.2"/>
    <row r="41174" x14ac:dyDescent="0.2"/>
    <row r="41175" x14ac:dyDescent="0.2"/>
    <row r="41176" x14ac:dyDescent="0.2"/>
    <row r="41177" x14ac:dyDescent="0.2"/>
    <row r="41178" x14ac:dyDescent="0.2"/>
    <row r="41179" x14ac:dyDescent="0.2"/>
    <row r="41180" x14ac:dyDescent="0.2"/>
    <row r="41181" x14ac:dyDescent="0.2"/>
    <row r="41182" x14ac:dyDescent="0.2"/>
    <row r="41183" x14ac:dyDescent="0.2"/>
    <row r="41184" x14ac:dyDescent="0.2"/>
    <row r="41185" x14ac:dyDescent="0.2"/>
    <row r="41186" x14ac:dyDescent="0.2"/>
    <row r="41187" x14ac:dyDescent="0.2"/>
    <row r="41188" x14ac:dyDescent="0.2"/>
    <row r="41189" x14ac:dyDescent="0.2"/>
    <row r="41190" x14ac:dyDescent="0.2"/>
    <row r="41191" x14ac:dyDescent="0.2"/>
    <row r="41192" x14ac:dyDescent="0.2"/>
    <row r="41193" x14ac:dyDescent="0.2"/>
    <row r="41194" x14ac:dyDescent="0.2"/>
    <row r="41195" x14ac:dyDescent="0.2"/>
    <row r="41196" x14ac:dyDescent="0.2"/>
    <row r="41197" x14ac:dyDescent="0.2"/>
    <row r="41198" x14ac:dyDescent="0.2"/>
    <row r="41199" x14ac:dyDescent="0.2"/>
    <row r="41200" x14ac:dyDescent="0.2"/>
    <row r="41201" x14ac:dyDescent="0.2"/>
    <row r="41202" x14ac:dyDescent="0.2"/>
    <row r="41203" x14ac:dyDescent="0.2"/>
    <row r="41204" x14ac:dyDescent="0.2"/>
    <row r="41205" x14ac:dyDescent="0.2"/>
    <row r="41206" x14ac:dyDescent="0.2"/>
    <row r="41207" x14ac:dyDescent="0.2"/>
    <row r="41208" x14ac:dyDescent="0.2"/>
    <row r="41209" x14ac:dyDescent="0.2"/>
    <row r="41210" x14ac:dyDescent="0.2"/>
    <row r="41211" x14ac:dyDescent="0.2"/>
    <row r="41212" x14ac:dyDescent="0.2"/>
    <row r="41213" x14ac:dyDescent="0.2"/>
    <row r="41214" x14ac:dyDescent="0.2"/>
    <row r="41215" x14ac:dyDescent="0.2"/>
    <row r="41216" x14ac:dyDescent="0.2"/>
    <row r="41217" x14ac:dyDescent="0.2"/>
    <row r="41218" x14ac:dyDescent="0.2"/>
    <row r="41219" x14ac:dyDescent="0.2"/>
    <row r="41220" x14ac:dyDescent="0.2"/>
    <row r="41221" x14ac:dyDescent="0.2"/>
    <row r="41222" x14ac:dyDescent="0.2"/>
    <row r="41223" x14ac:dyDescent="0.2"/>
    <row r="41224" x14ac:dyDescent="0.2"/>
    <row r="41225" x14ac:dyDescent="0.2"/>
    <row r="41226" x14ac:dyDescent="0.2"/>
    <row r="41227" x14ac:dyDescent="0.2"/>
    <row r="41228" x14ac:dyDescent="0.2"/>
    <row r="41229" x14ac:dyDescent="0.2"/>
    <row r="41230" x14ac:dyDescent="0.2"/>
    <row r="41231" x14ac:dyDescent="0.2"/>
    <row r="41232" x14ac:dyDescent="0.2"/>
    <row r="41233" x14ac:dyDescent="0.2"/>
    <row r="41234" x14ac:dyDescent="0.2"/>
    <row r="41235" x14ac:dyDescent="0.2"/>
    <row r="41236" x14ac:dyDescent="0.2"/>
    <row r="41237" x14ac:dyDescent="0.2"/>
    <row r="41238" x14ac:dyDescent="0.2"/>
    <row r="41239" x14ac:dyDescent="0.2"/>
    <row r="41240" x14ac:dyDescent="0.2"/>
    <row r="41241" x14ac:dyDescent="0.2"/>
    <row r="41242" x14ac:dyDescent="0.2"/>
    <row r="41243" x14ac:dyDescent="0.2"/>
    <row r="41244" x14ac:dyDescent="0.2"/>
    <row r="41245" x14ac:dyDescent="0.2"/>
    <row r="41246" x14ac:dyDescent="0.2"/>
    <row r="41247" x14ac:dyDescent="0.2"/>
    <row r="41248" x14ac:dyDescent="0.2"/>
    <row r="41249" x14ac:dyDescent="0.2"/>
    <row r="41250" x14ac:dyDescent="0.2"/>
    <row r="41251" x14ac:dyDescent="0.2"/>
    <row r="41252" x14ac:dyDescent="0.2"/>
    <row r="41253" x14ac:dyDescent="0.2"/>
    <row r="41254" x14ac:dyDescent="0.2"/>
    <row r="41255" x14ac:dyDescent="0.2"/>
    <row r="41256" x14ac:dyDescent="0.2"/>
    <row r="41257" x14ac:dyDescent="0.2"/>
    <row r="41258" x14ac:dyDescent="0.2"/>
    <row r="41259" x14ac:dyDescent="0.2"/>
    <row r="41260" x14ac:dyDescent="0.2"/>
    <row r="41261" x14ac:dyDescent="0.2"/>
    <row r="41262" x14ac:dyDescent="0.2"/>
    <row r="41263" x14ac:dyDescent="0.2"/>
    <row r="41264" x14ac:dyDescent="0.2"/>
    <row r="41265" x14ac:dyDescent="0.2"/>
    <row r="41266" x14ac:dyDescent="0.2"/>
    <row r="41267" x14ac:dyDescent="0.2"/>
    <row r="41268" x14ac:dyDescent="0.2"/>
    <row r="41269" x14ac:dyDescent="0.2"/>
    <row r="41270" x14ac:dyDescent="0.2"/>
    <row r="41271" x14ac:dyDescent="0.2"/>
    <row r="41272" x14ac:dyDescent="0.2"/>
    <row r="41273" x14ac:dyDescent="0.2"/>
    <row r="41274" x14ac:dyDescent="0.2"/>
    <row r="41275" x14ac:dyDescent="0.2"/>
    <row r="41276" x14ac:dyDescent="0.2"/>
    <row r="41277" x14ac:dyDescent="0.2"/>
    <row r="41278" x14ac:dyDescent="0.2"/>
    <row r="41279" x14ac:dyDescent="0.2"/>
    <row r="41280" x14ac:dyDescent="0.2"/>
    <row r="41281" x14ac:dyDescent="0.2"/>
    <row r="41282" x14ac:dyDescent="0.2"/>
    <row r="41283" x14ac:dyDescent="0.2"/>
    <row r="41284" x14ac:dyDescent="0.2"/>
    <row r="41285" x14ac:dyDescent="0.2"/>
    <row r="41286" x14ac:dyDescent="0.2"/>
    <row r="41287" x14ac:dyDescent="0.2"/>
    <row r="41288" x14ac:dyDescent="0.2"/>
    <row r="41289" x14ac:dyDescent="0.2"/>
    <row r="41290" x14ac:dyDescent="0.2"/>
    <row r="41291" x14ac:dyDescent="0.2"/>
    <row r="41292" x14ac:dyDescent="0.2"/>
    <row r="41293" x14ac:dyDescent="0.2"/>
    <row r="41294" x14ac:dyDescent="0.2"/>
    <row r="41295" x14ac:dyDescent="0.2"/>
    <row r="41296" x14ac:dyDescent="0.2"/>
    <row r="41297" x14ac:dyDescent="0.2"/>
    <row r="41298" x14ac:dyDescent="0.2"/>
    <row r="41299" x14ac:dyDescent="0.2"/>
    <row r="41300" x14ac:dyDescent="0.2"/>
    <row r="41301" x14ac:dyDescent="0.2"/>
    <row r="41302" x14ac:dyDescent="0.2"/>
    <row r="41303" x14ac:dyDescent="0.2"/>
    <row r="41304" x14ac:dyDescent="0.2"/>
    <row r="41305" x14ac:dyDescent="0.2"/>
    <row r="41306" x14ac:dyDescent="0.2"/>
    <row r="41307" x14ac:dyDescent="0.2"/>
    <row r="41308" x14ac:dyDescent="0.2"/>
    <row r="41309" x14ac:dyDescent="0.2"/>
    <row r="41310" x14ac:dyDescent="0.2"/>
    <row r="41311" x14ac:dyDescent="0.2"/>
    <row r="41312" x14ac:dyDescent="0.2"/>
    <row r="41313" x14ac:dyDescent="0.2"/>
    <row r="41314" x14ac:dyDescent="0.2"/>
    <row r="41315" x14ac:dyDescent="0.2"/>
    <row r="41316" x14ac:dyDescent="0.2"/>
    <row r="41317" x14ac:dyDescent="0.2"/>
    <row r="41318" x14ac:dyDescent="0.2"/>
    <row r="41319" x14ac:dyDescent="0.2"/>
    <row r="41320" x14ac:dyDescent="0.2"/>
    <row r="41321" x14ac:dyDescent="0.2"/>
    <row r="41322" x14ac:dyDescent="0.2"/>
    <row r="41323" x14ac:dyDescent="0.2"/>
    <row r="41324" x14ac:dyDescent="0.2"/>
    <row r="41325" x14ac:dyDescent="0.2"/>
    <row r="41326" x14ac:dyDescent="0.2"/>
    <row r="41327" x14ac:dyDescent="0.2"/>
    <row r="41328" x14ac:dyDescent="0.2"/>
    <row r="41329" x14ac:dyDescent="0.2"/>
    <row r="41330" x14ac:dyDescent="0.2"/>
    <row r="41331" x14ac:dyDescent="0.2"/>
    <row r="41332" x14ac:dyDescent="0.2"/>
    <row r="41333" x14ac:dyDescent="0.2"/>
    <row r="41334" x14ac:dyDescent="0.2"/>
    <row r="41335" x14ac:dyDescent="0.2"/>
    <row r="41336" x14ac:dyDescent="0.2"/>
    <row r="41337" x14ac:dyDescent="0.2"/>
    <row r="41338" x14ac:dyDescent="0.2"/>
    <row r="41339" x14ac:dyDescent="0.2"/>
    <row r="41340" x14ac:dyDescent="0.2"/>
    <row r="41341" x14ac:dyDescent="0.2"/>
    <row r="41342" x14ac:dyDescent="0.2"/>
    <row r="41343" x14ac:dyDescent="0.2"/>
    <row r="41344" x14ac:dyDescent="0.2"/>
    <row r="41345" x14ac:dyDescent="0.2"/>
    <row r="41346" x14ac:dyDescent="0.2"/>
    <row r="41347" x14ac:dyDescent="0.2"/>
    <row r="41348" x14ac:dyDescent="0.2"/>
    <row r="41349" x14ac:dyDescent="0.2"/>
    <row r="41350" x14ac:dyDescent="0.2"/>
    <row r="41351" x14ac:dyDescent="0.2"/>
    <row r="41352" x14ac:dyDescent="0.2"/>
    <row r="41353" x14ac:dyDescent="0.2"/>
    <row r="41354" x14ac:dyDescent="0.2"/>
    <row r="41355" x14ac:dyDescent="0.2"/>
    <row r="41356" x14ac:dyDescent="0.2"/>
    <row r="41357" x14ac:dyDescent="0.2"/>
    <row r="41358" x14ac:dyDescent="0.2"/>
    <row r="41359" x14ac:dyDescent="0.2"/>
    <row r="41360" x14ac:dyDescent="0.2"/>
    <row r="41361" x14ac:dyDescent="0.2"/>
    <row r="41362" x14ac:dyDescent="0.2"/>
    <row r="41363" x14ac:dyDescent="0.2"/>
    <row r="41364" x14ac:dyDescent="0.2"/>
    <row r="41365" x14ac:dyDescent="0.2"/>
    <row r="41366" x14ac:dyDescent="0.2"/>
    <row r="41367" x14ac:dyDescent="0.2"/>
    <row r="41368" x14ac:dyDescent="0.2"/>
    <row r="41369" x14ac:dyDescent="0.2"/>
    <row r="41370" x14ac:dyDescent="0.2"/>
    <row r="41371" x14ac:dyDescent="0.2"/>
    <row r="41372" x14ac:dyDescent="0.2"/>
    <row r="41373" x14ac:dyDescent="0.2"/>
    <row r="41374" x14ac:dyDescent="0.2"/>
    <row r="41375" x14ac:dyDescent="0.2"/>
    <row r="41376" x14ac:dyDescent="0.2"/>
    <row r="41377" x14ac:dyDescent="0.2"/>
    <row r="41378" x14ac:dyDescent="0.2"/>
    <row r="41379" x14ac:dyDescent="0.2"/>
    <row r="41380" x14ac:dyDescent="0.2"/>
    <row r="41381" x14ac:dyDescent="0.2"/>
    <row r="41382" x14ac:dyDescent="0.2"/>
    <row r="41383" x14ac:dyDescent="0.2"/>
    <row r="41384" x14ac:dyDescent="0.2"/>
    <row r="41385" x14ac:dyDescent="0.2"/>
    <row r="41386" x14ac:dyDescent="0.2"/>
    <row r="41387" x14ac:dyDescent="0.2"/>
    <row r="41388" x14ac:dyDescent="0.2"/>
    <row r="41389" x14ac:dyDescent="0.2"/>
    <row r="41390" x14ac:dyDescent="0.2"/>
    <row r="41391" x14ac:dyDescent="0.2"/>
    <row r="41392" x14ac:dyDescent="0.2"/>
    <row r="41393" x14ac:dyDescent="0.2"/>
    <row r="41394" x14ac:dyDescent="0.2"/>
    <row r="41395" x14ac:dyDescent="0.2"/>
    <row r="41396" x14ac:dyDescent="0.2"/>
    <row r="41397" x14ac:dyDescent="0.2"/>
    <row r="41398" x14ac:dyDescent="0.2"/>
    <row r="41399" x14ac:dyDescent="0.2"/>
    <row r="41400" x14ac:dyDescent="0.2"/>
    <row r="41401" x14ac:dyDescent="0.2"/>
    <row r="41402" x14ac:dyDescent="0.2"/>
    <row r="41403" x14ac:dyDescent="0.2"/>
    <row r="41404" x14ac:dyDescent="0.2"/>
    <row r="41405" x14ac:dyDescent="0.2"/>
    <row r="41406" x14ac:dyDescent="0.2"/>
    <row r="41407" x14ac:dyDescent="0.2"/>
    <row r="41408" x14ac:dyDescent="0.2"/>
    <row r="41409" x14ac:dyDescent="0.2"/>
    <row r="41410" x14ac:dyDescent="0.2"/>
    <row r="41411" x14ac:dyDescent="0.2"/>
    <row r="41412" x14ac:dyDescent="0.2"/>
    <row r="41413" x14ac:dyDescent="0.2"/>
    <row r="41414" x14ac:dyDescent="0.2"/>
    <row r="41415" x14ac:dyDescent="0.2"/>
    <row r="41416" x14ac:dyDescent="0.2"/>
    <row r="41417" x14ac:dyDescent="0.2"/>
    <row r="41418" x14ac:dyDescent="0.2"/>
    <row r="41419" x14ac:dyDescent="0.2"/>
    <row r="41420" x14ac:dyDescent="0.2"/>
    <row r="41421" x14ac:dyDescent="0.2"/>
    <row r="41422" x14ac:dyDescent="0.2"/>
    <row r="41423" x14ac:dyDescent="0.2"/>
    <row r="41424" x14ac:dyDescent="0.2"/>
    <row r="41425" x14ac:dyDescent="0.2"/>
    <row r="41426" x14ac:dyDescent="0.2"/>
    <row r="41427" x14ac:dyDescent="0.2"/>
    <row r="41428" x14ac:dyDescent="0.2"/>
    <row r="41429" x14ac:dyDescent="0.2"/>
    <row r="41430" x14ac:dyDescent="0.2"/>
    <row r="41431" x14ac:dyDescent="0.2"/>
    <row r="41432" x14ac:dyDescent="0.2"/>
    <row r="41433" x14ac:dyDescent="0.2"/>
    <row r="41434" x14ac:dyDescent="0.2"/>
    <row r="41435" x14ac:dyDescent="0.2"/>
    <row r="41436" x14ac:dyDescent="0.2"/>
    <row r="41437" x14ac:dyDescent="0.2"/>
    <row r="41438" x14ac:dyDescent="0.2"/>
    <row r="41439" x14ac:dyDescent="0.2"/>
    <row r="41440" x14ac:dyDescent="0.2"/>
    <row r="41441" x14ac:dyDescent="0.2"/>
    <row r="41442" x14ac:dyDescent="0.2"/>
    <row r="41443" x14ac:dyDescent="0.2"/>
    <row r="41444" x14ac:dyDescent="0.2"/>
    <row r="41445" x14ac:dyDescent="0.2"/>
    <row r="41446" x14ac:dyDescent="0.2"/>
    <row r="41447" x14ac:dyDescent="0.2"/>
    <row r="41448" x14ac:dyDescent="0.2"/>
    <row r="41449" x14ac:dyDescent="0.2"/>
    <row r="41450" x14ac:dyDescent="0.2"/>
    <row r="41451" x14ac:dyDescent="0.2"/>
    <row r="41452" x14ac:dyDescent="0.2"/>
    <row r="41453" x14ac:dyDescent="0.2"/>
    <row r="41454" x14ac:dyDescent="0.2"/>
    <row r="41455" x14ac:dyDescent="0.2"/>
    <row r="41456" x14ac:dyDescent="0.2"/>
    <row r="41457" x14ac:dyDescent="0.2"/>
    <row r="41458" x14ac:dyDescent="0.2"/>
    <row r="41459" x14ac:dyDescent="0.2"/>
    <row r="41460" x14ac:dyDescent="0.2"/>
    <row r="41461" x14ac:dyDescent="0.2"/>
    <row r="41462" x14ac:dyDescent="0.2"/>
    <row r="41463" x14ac:dyDescent="0.2"/>
    <row r="41464" x14ac:dyDescent="0.2"/>
    <row r="41465" x14ac:dyDescent="0.2"/>
    <row r="41466" x14ac:dyDescent="0.2"/>
    <row r="41467" x14ac:dyDescent="0.2"/>
    <row r="41468" x14ac:dyDescent="0.2"/>
    <row r="41469" x14ac:dyDescent="0.2"/>
    <row r="41470" x14ac:dyDescent="0.2"/>
    <row r="41471" x14ac:dyDescent="0.2"/>
    <row r="41472" x14ac:dyDescent="0.2"/>
    <row r="41473" x14ac:dyDescent="0.2"/>
    <row r="41474" x14ac:dyDescent="0.2"/>
    <row r="41475" x14ac:dyDescent="0.2"/>
    <row r="41476" x14ac:dyDescent="0.2"/>
    <row r="41477" x14ac:dyDescent="0.2"/>
    <row r="41478" x14ac:dyDescent="0.2"/>
    <row r="41479" x14ac:dyDescent="0.2"/>
    <row r="41480" x14ac:dyDescent="0.2"/>
    <row r="41481" x14ac:dyDescent="0.2"/>
    <row r="41482" x14ac:dyDescent="0.2"/>
    <row r="41483" x14ac:dyDescent="0.2"/>
    <row r="41484" x14ac:dyDescent="0.2"/>
    <row r="41485" x14ac:dyDescent="0.2"/>
    <row r="41486" x14ac:dyDescent="0.2"/>
    <row r="41487" x14ac:dyDescent="0.2"/>
    <row r="41488" x14ac:dyDescent="0.2"/>
    <row r="41489" x14ac:dyDescent="0.2"/>
    <row r="41490" x14ac:dyDescent="0.2"/>
    <row r="41491" x14ac:dyDescent="0.2"/>
    <row r="41492" x14ac:dyDescent="0.2"/>
    <row r="41493" x14ac:dyDescent="0.2"/>
    <row r="41494" x14ac:dyDescent="0.2"/>
    <row r="41495" x14ac:dyDescent="0.2"/>
    <row r="41496" x14ac:dyDescent="0.2"/>
    <row r="41497" x14ac:dyDescent="0.2"/>
    <row r="41498" x14ac:dyDescent="0.2"/>
    <row r="41499" x14ac:dyDescent="0.2"/>
    <row r="41500" x14ac:dyDescent="0.2"/>
    <row r="41501" x14ac:dyDescent="0.2"/>
    <row r="41502" x14ac:dyDescent="0.2"/>
    <row r="41503" x14ac:dyDescent="0.2"/>
    <row r="41504" x14ac:dyDescent="0.2"/>
    <row r="41505" x14ac:dyDescent="0.2"/>
    <row r="41506" x14ac:dyDescent="0.2"/>
    <row r="41507" x14ac:dyDescent="0.2"/>
    <row r="41508" x14ac:dyDescent="0.2"/>
    <row r="41509" x14ac:dyDescent="0.2"/>
    <row r="41510" x14ac:dyDescent="0.2"/>
    <row r="41511" x14ac:dyDescent="0.2"/>
    <row r="41512" x14ac:dyDescent="0.2"/>
    <row r="41513" x14ac:dyDescent="0.2"/>
    <row r="41514" x14ac:dyDescent="0.2"/>
    <row r="41515" x14ac:dyDescent="0.2"/>
    <row r="41516" x14ac:dyDescent="0.2"/>
    <row r="41517" x14ac:dyDescent="0.2"/>
    <row r="41518" x14ac:dyDescent="0.2"/>
    <row r="41519" x14ac:dyDescent="0.2"/>
    <row r="41520" x14ac:dyDescent="0.2"/>
    <row r="41521" x14ac:dyDescent="0.2"/>
    <row r="41522" x14ac:dyDescent="0.2"/>
    <row r="41523" x14ac:dyDescent="0.2"/>
    <row r="41524" x14ac:dyDescent="0.2"/>
    <row r="41525" x14ac:dyDescent="0.2"/>
    <row r="41526" x14ac:dyDescent="0.2"/>
    <row r="41527" x14ac:dyDescent="0.2"/>
    <row r="41528" x14ac:dyDescent="0.2"/>
    <row r="41529" x14ac:dyDescent="0.2"/>
    <row r="41530" x14ac:dyDescent="0.2"/>
    <row r="41531" x14ac:dyDescent="0.2"/>
    <row r="41532" x14ac:dyDescent="0.2"/>
    <row r="41533" x14ac:dyDescent="0.2"/>
    <row r="41534" x14ac:dyDescent="0.2"/>
    <row r="41535" x14ac:dyDescent="0.2"/>
    <row r="41536" x14ac:dyDescent="0.2"/>
    <row r="41537" x14ac:dyDescent="0.2"/>
    <row r="41538" x14ac:dyDescent="0.2"/>
    <row r="41539" x14ac:dyDescent="0.2"/>
    <row r="41540" x14ac:dyDescent="0.2"/>
    <row r="41541" x14ac:dyDescent="0.2"/>
    <row r="41542" x14ac:dyDescent="0.2"/>
    <row r="41543" x14ac:dyDescent="0.2"/>
    <row r="41544" x14ac:dyDescent="0.2"/>
    <row r="41545" x14ac:dyDescent="0.2"/>
    <row r="41546" x14ac:dyDescent="0.2"/>
    <row r="41547" x14ac:dyDescent="0.2"/>
    <row r="41548" x14ac:dyDescent="0.2"/>
    <row r="41549" x14ac:dyDescent="0.2"/>
    <row r="41550" x14ac:dyDescent="0.2"/>
    <row r="41551" x14ac:dyDescent="0.2"/>
    <row r="41552" x14ac:dyDescent="0.2"/>
    <row r="41553" x14ac:dyDescent="0.2"/>
    <row r="41554" x14ac:dyDescent="0.2"/>
    <row r="41555" x14ac:dyDescent="0.2"/>
    <row r="41556" x14ac:dyDescent="0.2"/>
    <row r="41557" x14ac:dyDescent="0.2"/>
    <row r="41558" x14ac:dyDescent="0.2"/>
    <row r="41559" x14ac:dyDescent="0.2"/>
    <row r="41560" x14ac:dyDescent="0.2"/>
    <row r="41561" x14ac:dyDescent="0.2"/>
    <row r="41562" x14ac:dyDescent="0.2"/>
    <row r="41563" x14ac:dyDescent="0.2"/>
    <row r="41564" x14ac:dyDescent="0.2"/>
    <row r="41565" x14ac:dyDescent="0.2"/>
    <row r="41566" x14ac:dyDescent="0.2"/>
    <row r="41567" x14ac:dyDescent="0.2"/>
    <row r="41568" x14ac:dyDescent="0.2"/>
    <row r="41569" x14ac:dyDescent="0.2"/>
    <row r="41570" x14ac:dyDescent="0.2"/>
    <row r="41571" x14ac:dyDescent="0.2"/>
    <row r="41572" x14ac:dyDescent="0.2"/>
    <row r="41573" x14ac:dyDescent="0.2"/>
    <row r="41574" x14ac:dyDescent="0.2"/>
    <row r="41575" x14ac:dyDescent="0.2"/>
    <row r="41576" x14ac:dyDescent="0.2"/>
    <row r="41577" x14ac:dyDescent="0.2"/>
    <row r="41578" x14ac:dyDescent="0.2"/>
    <row r="41579" x14ac:dyDescent="0.2"/>
    <row r="41580" x14ac:dyDescent="0.2"/>
    <row r="41581" x14ac:dyDescent="0.2"/>
    <row r="41582" x14ac:dyDescent="0.2"/>
    <row r="41583" x14ac:dyDescent="0.2"/>
    <row r="41584" x14ac:dyDescent="0.2"/>
    <row r="41585" x14ac:dyDescent="0.2"/>
    <row r="41586" x14ac:dyDescent="0.2"/>
    <row r="41587" x14ac:dyDescent="0.2"/>
    <row r="41588" x14ac:dyDescent="0.2"/>
    <row r="41589" x14ac:dyDescent="0.2"/>
    <row r="41590" x14ac:dyDescent="0.2"/>
    <row r="41591" x14ac:dyDescent="0.2"/>
    <row r="41592" x14ac:dyDescent="0.2"/>
    <row r="41593" x14ac:dyDescent="0.2"/>
    <row r="41594" x14ac:dyDescent="0.2"/>
    <row r="41595" x14ac:dyDescent="0.2"/>
    <row r="41596" x14ac:dyDescent="0.2"/>
    <row r="41597" x14ac:dyDescent="0.2"/>
    <row r="41598" x14ac:dyDescent="0.2"/>
    <row r="41599" x14ac:dyDescent="0.2"/>
    <row r="41600" x14ac:dyDescent="0.2"/>
    <row r="41601" x14ac:dyDescent="0.2"/>
    <row r="41602" x14ac:dyDescent="0.2"/>
    <row r="41603" x14ac:dyDescent="0.2"/>
    <row r="41604" x14ac:dyDescent="0.2"/>
    <row r="41605" x14ac:dyDescent="0.2"/>
    <row r="41606" x14ac:dyDescent="0.2"/>
    <row r="41607" x14ac:dyDescent="0.2"/>
    <row r="41608" x14ac:dyDescent="0.2"/>
    <row r="41609" x14ac:dyDescent="0.2"/>
    <row r="41610" x14ac:dyDescent="0.2"/>
    <row r="41611" x14ac:dyDescent="0.2"/>
    <row r="41612" x14ac:dyDescent="0.2"/>
    <row r="41613" x14ac:dyDescent="0.2"/>
    <row r="41614" x14ac:dyDescent="0.2"/>
    <row r="41615" x14ac:dyDescent="0.2"/>
    <row r="41616" x14ac:dyDescent="0.2"/>
    <row r="41617" x14ac:dyDescent="0.2"/>
    <row r="41618" x14ac:dyDescent="0.2"/>
    <row r="41619" x14ac:dyDescent="0.2"/>
    <row r="41620" x14ac:dyDescent="0.2"/>
    <row r="41621" x14ac:dyDescent="0.2"/>
    <row r="41622" x14ac:dyDescent="0.2"/>
    <row r="41623" x14ac:dyDescent="0.2"/>
    <row r="41624" x14ac:dyDescent="0.2"/>
    <row r="41625" x14ac:dyDescent="0.2"/>
    <row r="41626" x14ac:dyDescent="0.2"/>
    <row r="41627" x14ac:dyDescent="0.2"/>
    <row r="41628" x14ac:dyDescent="0.2"/>
    <row r="41629" x14ac:dyDescent="0.2"/>
    <row r="41630" x14ac:dyDescent="0.2"/>
    <row r="41631" x14ac:dyDescent="0.2"/>
    <row r="41632" x14ac:dyDescent="0.2"/>
    <row r="41633" x14ac:dyDescent="0.2"/>
    <row r="41634" x14ac:dyDescent="0.2"/>
    <row r="41635" x14ac:dyDescent="0.2"/>
    <row r="41636" x14ac:dyDescent="0.2"/>
    <row r="41637" x14ac:dyDescent="0.2"/>
    <row r="41638" x14ac:dyDescent="0.2"/>
    <row r="41639" x14ac:dyDescent="0.2"/>
    <row r="41640" x14ac:dyDescent="0.2"/>
    <row r="41641" x14ac:dyDescent="0.2"/>
    <row r="41642" x14ac:dyDescent="0.2"/>
    <row r="41643" x14ac:dyDescent="0.2"/>
    <row r="41644" x14ac:dyDescent="0.2"/>
    <row r="41645" x14ac:dyDescent="0.2"/>
    <row r="41646" x14ac:dyDescent="0.2"/>
    <row r="41647" x14ac:dyDescent="0.2"/>
    <row r="41648" x14ac:dyDescent="0.2"/>
    <row r="41649" x14ac:dyDescent="0.2"/>
    <row r="41650" x14ac:dyDescent="0.2"/>
    <row r="41651" x14ac:dyDescent="0.2"/>
    <row r="41652" x14ac:dyDescent="0.2"/>
    <row r="41653" x14ac:dyDescent="0.2"/>
    <row r="41654" x14ac:dyDescent="0.2"/>
    <row r="41655" x14ac:dyDescent="0.2"/>
    <row r="41656" x14ac:dyDescent="0.2"/>
    <row r="41657" x14ac:dyDescent="0.2"/>
    <row r="41658" x14ac:dyDescent="0.2"/>
    <row r="41659" x14ac:dyDescent="0.2"/>
    <row r="41660" x14ac:dyDescent="0.2"/>
    <row r="41661" x14ac:dyDescent="0.2"/>
    <row r="41662" x14ac:dyDescent="0.2"/>
    <row r="41663" x14ac:dyDescent="0.2"/>
    <row r="41664" x14ac:dyDescent="0.2"/>
    <row r="41665" x14ac:dyDescent="0.2"/>
    <row r="41666" x14ac:dyDescent="0.2"/>
    <row r="41667" x14ac:dyDescent="0.2"/>
    <row r="41668" x14ac:dyDescent="0.2"/>
    <row r="41669" x14ac:dyDescent="0.2"/>
    <row r="41670" x14ac:dyDescent="0.2"/>
    <row r="41671" x14ac:dyDescent="0.2"/>
    <row r="41672" x14ac:dyDescent="0.2"/>
    <row r="41673" x14ac:dyDescent="0.2"/>
    <row r="41674" x14ac:dyDescent="0.2"/>
    <row r="41675" x14ac:dyDescent="0.2"/>
    <row r="41676" x14ac:dyDescent="0.2"/>
    <row r="41677" x14ac:dyDescent="0.2"/>
    <row r="41678" x14ac:dyDescent="0.2"/>
    <row r="41679" x14ac:dyDescent="0.2"/>
    <row r="41680" x14ac:dyDescent="0.2"/>
    <row r="41681" x14ac:dyDescent="0.2"/>
    <row r="41682" x14ac:dyDescent="0.2"/>
    <row r="41683" x14ac:dyDescent="0.2"/>
    <row r="41684" x14ac:dyDescent="0.2"/>
    <row r="41685" x14ac:dyDescent="0.2"/>
    <row r="41686" x14ac:dyDescent="0.2"/>
    <row r="41687" x14ac:dyDescent="0.2"/>
    <row r="41688" x14ac:dyDescent="0.2"/>
    <row r="41689" x14ac:dyDescent="0.2"/>
    <row r="41690" x14ac:dyDescent="0.2"/>
    <row r="41691" x14ac:dyDescent="0.2"/>
    <row r="41692" x14ac:dyDescent="0.2"/>
    <row r="41693" x14ac:dyDescent="0.2"/>
    <row r="41694" x14ac:dyDescent="0.2"/>
    <row r="41695" x14ac:dyDescent="0.2"/>
    <row r="41696" x14ac:dyDescent="0.2"/>
    <row r="41697" x14ac:dyDescent="0.2"/>
    <row r="41698" x14ac:dyDescent="0.2"/>
    <row r="41699" x14ac:dyDescent="0.2"/>
    <row r="41700" x14ac:dyDescent="0.2"/>
    <row r="41701" x14ac:dyDescent="0.2"/>
    <row r="41702" x14ac:dyDescent="0.2"/>
    <row r="41703" x14ac:dyDescent="0.2"/>
    <row r="41704" x14ac:dyDescent="0.2"/>
    <row r="41705" x14ac:dyDescent="0.2"/>
    <row r="41706" x14ac:dyDescent="0.2"/>
    <row r="41707" x14ac:dyDescent="0.2"/>
    <row r="41708" x14ac:dyDescent="0.2"/>
    <row r="41709" x14ac:dyDescent="0.2"/>
    <row r="41710" x14ac:dyDescent="0.2"/>
    <row r="41711" x14ac:dyDescent="0.2"/>
    <row r="41712" x14ac:dyDescent="0.2"/>
    <row r="41713" x14ac:dyDescent="0.2"/>
    <row r="41714" x14ac:dyDescent="0.2"/>
    <row r="41715" x14ac:dyDescent="0.2"/>
    <row r="41716" x14ac:dyDescent="0.2"/>
    <row r="41717" x14ac:dyDescent="0.2"/>
    <row r="41718" x14ac:dyDescent="0.2"/>
    <row r="41719" x14ac:dyDescent="0.2"/>
    <row r="41720" x14ac:dyDescent="0.2"/>
    <row r="41721" x14ac:dyDescent="0.2"/>
    <row r="41722" x14ac:dyDescent="0.2"/>
    <row r="41723" x14ac:dyDescent="0.2"/>
    <row r="41724" x14ac:dyDescent="0.2"/>
    <row r="41725" x14ac:dyDescent="0.2"/>
    <row r="41726" x14ac:dyDescent="0.2"/>
    <row r="41727" x14ac:dyDescent="0.2"/>
    <row r="41728" x14ac:dyDescent="0.2"/>
    <row r="41729" x14ac:dyDescent="0.2"/>
    <row r="41730" x14ac:dyDescent="0.2"/>
    <row r="41731" x14ac:dyDescent="0.2"/>
    <row r="41732" x14ac:dyDescent="0.2"/>
    <row r="41733" x14ac:dyDescent="0.2"/>
    <row r="41734" x14ac:dyDescent="0.2"/>
    <row r="41735" x14ac:dyDescent="0.2"/>
    <row r="41736" x14ac:dyDescent="0.2"/>
    <row r="41737" x14ac:dyDescent="0.2"/>
    <row r="41738" x14ac:dyDescent="0.2"/>
    <row r="41739" x14ac:dyDescent="0.2"/>
    <row r="41740" x14ac:dyDescent="0.2"/>
    <row r="41741" x14ac:dyDescent="0.2"/>
    <row r="41742" x14ac:dyDescent="0.2"/>
    <row r="41743" x14ac:dyDescent="0.2"/>
    <row r="41744" x14ac:dyDescent="0.2"/>
    <row r="41745" x14ac:dyDescent="0.2"/>
    <row r="41746" x14ac:dyDescent="0.2"/>
    <row r="41747" x14ac:dyDescent="0.2"/>
    <row r="41748" x14ac:dyDescent="0.2"/>
    <row r="41749" x14ac:dyDescent="0.2"/>
    <row r="41750" x14ac:dyDescent="0.2"/>
    <row r="41751" x14ac:dyDescent="0.2"/>
    <row r="41752" x14ac:dyDescent="0.2"/>
    <row r="41753" x14ac:dyDescent="0.2"/>
    <row r="41754" x14ac:dyDescent="0.2"/>
    <row r="41755" x14ac:dyDescent="0.2"/>
    <row r="41756" x14ac:dyDescent="0.2"/>
    <row r="41757" x14ac:dyDescent="0.2"/>
    <row r="41758" x14ac:dyDescent="0.2"/>
    <row r="41759" x14ac:dyDescent="0.2"/>
    <row r="41760" x14ac:dyDescent="0.2"/>
    <row r="41761" x14ac:dyDescent="0.2"/>
    <row r="41762" x14ac:dyDescent="0.2"/>
    <row r="41763" x14ac:dyDescent="0.2"/>
    <row r="41764" x14ac:dyDescent="0.2"/>
    <row r="41765" x14ac:dyDescent="0.2"/>
    <row r="41766" x14ac:dyDescent="0.2"/>
    <row r="41767" x14ac:dyDescent="0.2"/>
    <row r="41768" x14ac:dyDescent="0.2"/>
    <row r="41769" x14ac:dyDescent="0.2"/>
    <row r="41770" x14ac:dyDescent="0.2"/>
    <row r="41771" x14ac:dyDescent="0.2"/>
    <row r="41772" x14ac:dyDescent="0.2"/>
    <row r="41773" x14ac:dyDescent="0.2"/>
    <row r="41774" x14ac:dyDescent="0.2"/>
    <row r="41775" x14ac:dyDescent="0.2"/>
    <row r="41776" x14ac:dyDescent="0.2"/>
    <row r="41777" x14ac:dyDescent="0.2"/>
    <row r="41778" x14ac:dyDescent="0.2"/>
    <row r="41779" x14ac:dyDescent="0.2"/>
    <row r="41780" x14ac:dyDescent="0.2"/>
    <row r="41781" x14ac:dyDescent="0.2"/>
    <row r="41782" x14ac:dyDescent="0.2"/>
    <row r="41783" x14ac:dyDescent="0.2"/>
    <row r="41784" x14ac:dyDescent="0.2"/>
    <row r="41785" x14ac:dyDescent="0.2"/>
    <row r="41786" x14ac:dyDescent="0.2"/>
    <row r="41787" x14ac:dyDescent="0.2"/>
    <row r="41788" x14ac:dyDescent="0.2"/>
    <row r="41789" x14ac:dyDescent="0.2"/>
    <row r="41790" x14ac:dyDescent="0.2"/>
    <row r="41791" x14ac:dyDescent="0.2"/>
    <row r="41792" x14ac:dyDescent="0.2"/>
    <row r="41793" x14ac:dyDescent="0.2"/>
    <row r="41794" x14ac:dyDescent="0.2"/>
    <row r="41795" x14ac:dyDescent="0.2"/>
    <row r="41796" x14ac:dyDescent="0.2"/>
    <row r="41797" x14ac:dyDescent="0.2"/>
    <row r="41798" x14ac:dyDescent="0.2"/>
    <row r="41799" x14ac:dyDescent="0.2"/>
    <row r="41800" x14ac:dyDescent="0.2"/>
    <row r="41801" x14ac:dyDescent="0.2"/>
    <row r="41802" x14ac:dyDescent="0.2"/>
    <row r="41803" x14ac:dyDescent="0.2"/>
    <row r="41804" x14ac:dyDescent="0.2"/>
    <row r="41805" x14ac:dyDescent="0.2"/>
    <row r="41806" x14ac:dyDescent="0.2"/>
    <row r="41807" x14ac:dyDescent="0.2"/>
    <row r="41808" x14ac:dyDescent="0.2"/>
    <row r="41809" x14ac:dyDescent="0.2"/>
    <row r="41810" x14ac:dyDescent="0.2"/>
    <row r="41811" x14ac:dyDescent="0.2"/>
    <row r="41812" x14ac:dyDescent="0.2"/>
    <row r="41813" x14ac:dyDescent="0.2"/>
    <row r="41814" x14ac:dyDescent="0.2"/>
    <row r="41815" x14ac:dyDescent="0.2"/>
    <row r="41816" x14ac:dyDescent="0.2"/>
    <row r="41817" x14ac:dyDescent="0.2"/>
    <row r="41818" x14ac:dyDescent="0.2"/>
    <row r="41819" x14ac:dyDescent="0.2"/>
    <row r="41820" x14ac:dyDescent="0.2"/>
    <row r="41821" x14ac:dyDescent="0.2"/>
    <row r="41822" x14ac:dyDescent="0.2"/>
    <row r="41823" x14ac:dyDescent="0.2"/>
    <row r="41824" x14ac:dyDescent="0.2"/>
    <row r="41825" x14ac:dyDescent="0.2"/>
    <row r="41826" x14ac:dyDescent="0.2"/>
    <row r="41827" x14ac:dyDescent="0.2"/>
    <row r="41828" x14ac:dyDescent="0.2"/>
    <row r="41829" x14ac:dyDescent="0.2"/>
    <row r="41830" x14ac:dyDescent="0.2"/>
    <row r="41831" x14ac:dyDescent="0.2"/>
    <row r="41832" x14ac:dyDescent="0.2"/>
    <row r="41833" x14ac:dyDescent="0.2"/>
    <row r="41834" x14ac:dyDescent="0.2"/>
    <row r="41835" x14ac:dyDescent="0.2"/>
    <row r="41836" x14ac:dyDescent="0.2"/>
    <row r="41837" x14ac:dyDescent="0.2"/>
    <row r="41838" x14ac:dyDescent="0.2"/>
    <row r="41839" x14ac:dyDescent="0.2"/>
    <row r="41840" x14ac:dyDescent="0.2"/>
    <row r="41841" x14ac:dyDescent="0.2"/>
    <row r="41842" x14ac:dyDescent="0.2"/>
    <row r="41843" x14ac:dyDescent="0.2"/>
    <row r="41844" x14ac:dyDescent="0.2"/>
    <row r="41845" x14ac:dyDescent="0.2"/>
    <row r="41846" x14ac:dyDescent="0.2"/>
    <row r="41847" x14ac:dyDescent="0.2"/>
    <row r="41848" x14ac:dyDescent="0.2"/>
    <row r="41849" x14ac:dyDescent="0.2"/>
    <row r="41850" x14ac:dyDescent="0.2"/>
    <row r="41851" x14ac:dyDescent="0.2"/>
    <row r="41852" x14ac:dyDescent="0.2"/>
    <row r="41853" x14ac:dyDescent="0.2"/>
    <row r="41854" x14ac:dyDescent="0.2"/>
    <row r="41855" x14ac:dyDescent="0.2"/>
    <row r="41856" x14ac:dyDescent="0.2"/>
    <row r="41857" x14ac:dyDescent="0.2"/>
    <row r="41858" x14ac:dyDescent="0.2"/>
    <row r="41859" x14ac:dyDescent="0.2"/>
    <row r="41860" x14ac:dyDescent="0.2"/>
    <row r="41861" x14ac:dyDescent="0.2"/>
    <row r="41862" x14ac:dyDescent="0.2"/>
    <row r="41863" x14ac:dyDescent="0.2"/>
    <row r="41864" x14ac:dyDescent="0.2"/>
    <row r="41865" x14ac:dyDescent="0.2"/>
    <row r="41866" x14ac:dyDescent="0.2"/>
    <row r="41867" x14ac:dyDescent="0.2"/>
    <row r="41868" x14ac:dyDescent="0.2"/>
    <row r="41869" x14ac:dyDescent="0.2"/>
    <row r="41870" x14ac:dyDescent="0.2"/>
    <row r="41871" x14ac:dyDescent="0.2"/>
    <row r="41872" x14ac:dyDescent="0.2"/>
    <row r="41873" x14ac:dyDescent="0.2"/>
    <row r="41874" x14ac:dyDescent="0.2"/>
    <row r="41875" x14ac:dyDescent="0.2"/>
    <row r="41876" x14ac:dyDescent="0.2"/>
    <row r="41877" x14ac:dyDescent="0.2"/>
    <row r="41878" x14ac:dyDescent="0.2"/>
    <row r="41879" x14ac:dyDescent="0.2"/>
    <row r="41880" x14ac:dyDescent="0.2"/>
    <row r="41881" x14ac:dyDescent="0.2"/>
    <row r="41882" x14ac:dyDescent="0.2"/>
    <row r="41883" x14ac:dyDescent="0.2"/>
    <row r="41884" x14ac:dyDescent="0.2"/>
    <row r="41885" x14ac:dyDescent="0.2"/>
    <row r="41886" x14ac:dyDescent="0.2"/>
    <row r="41887" x14ac:dyDescent="0.2"/>
    <row r="41888" x14ac:dyDescent="0.2"/>
    <row r="41889" x14ac:dyDescent="0.2"/>
    <row r="41890" x14ac:dyDescent="0.2"/>
    <row r="41891" x14ac:dyDescent="0.2"/>
    <row r="41892" x14ac:dyDescent="0.2"/>
    <row r="41893" x14ac:dyDescent="0.2"/>
    <row r="41894" x14ac:dyDescent="0.2"/>
    <row r="41895" x14ac:dyDescent="0.2"/>
    <row r="41896" x14ac:dyDescent="0.2"/>
    <row r="41897" x14ac:dyDescent="0.2"/>
    <row r="41898" x14ac:dyDescent="0.2"/>
    <row r="41899" x14ac:dyDescent="0.2"/>
    <row r="41900" x14ac:dyDescent="0.2"/>
    <row r="41901" x14ac:dyDescent="0.2"/>
    <row r="41902" x14ac:dyDescent="0.2"/>
    <row r="41903" x14ac:dyDescent="0.2"/>
    <row r="41904" x14ac:dyDescent="0.2"/>
    <row r="41905" x14ac:dyDescent="0.2"/>
    <row r="41906" x14ac:dyDescent="0.2"/>
    <row r="41907" x14ac:dyDescent="0.2"/>
    <row r="41908" x14ac:dyDescent="0.2"/>
    <row r="41909" x14ac:dyDescent="0.2"/>
    <row r="41910" x14ac:dyDescent="0.2"/>
    <row r="41911" x14ac:dyDescent="0.2"/>
    <row r="41912" x14ac:dyDescent="0.2"/>
    <row r="41913" x14ac:dyDescent="0.2"/>
    <row r="41914" x14ac:dyDescent="0.2"/>
    <row r="41915" x14ac:dyDescent="0.2"/>
    <row r="41916" x14ac:dyDescent="0.2"/>
    <row r="41917" x14ac:dyDescent="0.2"/>
    <row r="41918" x14ac:dyDescent="0.2"/>
    <row r="41919" x14ac:dyDescent="0.2"/>
    <row r="41920" x14ac:dyDescent="0.2"/>
    <row r="41921" x14ac:dyDescent="0.2"/>
    <row r="41922" x14ac:dyDescent="0.2"/>
    <row r="41923" x14ac:dyDescent="0.2"/>
    <row r="41924" x14ac:dyDescent="0.2"/>
    <row r="41925" x14ac:dyDescent="0.2"/>
    <row r="41926" x14ac:dyDescent="0.2"/>
    <row r="41927" x14ac:dyDescent="0.2"/>
    <row r="41928" x14ac:dyDescent="0.2"/>
    <row r="41929" x14ac:dyDescent="0.2"/>
    <row r="41930" x14ac:dyDescent="0.2"/>
    <row r="41931" x14ac:dyDescent="0.2"/>
    <row r="41932" x14ac:dyDescent="0.2"/>
    <row r="41933" x14ac:dyDescent="0.2"/>
    <row r="41934" x14ac:dyDescent="0.2"/>
    <row r="41935" x14ac:dyDescent="0.2"/>
    <row r="41936" x14ac:dyDescent="0.2"/>
    <row r="41937" x14ac:dyDescent="0.2"/>
    <row r="41938" x14ac:dyDescent="0.2"/>
    <row r="41939" x14ac:dyDescent="0.2"/>
    <row r="41940" x14ac:dyDescent="0.2"/>
    <row r="41941" x14ac:dyDescent="0.2"/>
    <row r="41942" x14ac:dyDescent="0.2"/>
    <row r="41943" x14ac:dyDescent="0.2"/>
    <row r="41944" x14ac:dyDescent="0.2"/>
    <row r="41945" x14ac:dyDescent="0.2"/>
    <row r="41946" x14ac:dyDescent="0.2"/>
    <row r="41947" x14ac:dyDescent="0.2"/>
    <row r="41948" x14ac:dyDescent="0.2"/>
    <row r="41949" x14ac:dyDescent="0.2"/>
    <row r="41950" x14ac:dyDescent="0.2"/>
    <row r="41951" x14ac:dyDescent="0.2"/>
    <row r="41952" x14ac:dyDescent="0.2"/>
    <row r="41953" x14ac:dyDescent="0.2"/>
    <row r="41954" x14ac:dyDescent="0.2"/>
    <row r="41955" x14ac:dyDescent="0.2"/>
    <row r="41956" x14ac:dyDescent="0.2"/>
    <row r="41957" x14ac:dyDescent="0.2"/>
    <row r="41958" x14ac:dyDescent="0.2"/>
    <row r="41959" x14ac:dyDescent="0.2"/>
    <row r="41960" x14ac:dyDescent="0.2"/>
    <row r="41961" x14ac:dyDescent="0.2"/>
    <row r="41962" x14ac:dyDescent="0.2"/>
    <row r="41963" x14ac:dyDescent="0.2"/>
    <row r="41964" x14ac:dyDescent="0.2"/>
    <row r="41965" x14ac:dyDescent="0.2"/>
    <row r="41966" x14ac:dyDescent="0.2"/>
    <row r="41967" x14ac:dyDescent="0.2"/>
    <row r="41968" x14ac:dyDescent="0.2"/>
    <row r="41969" x14ac:dyDescent="0.2"/>
    <row r="41970" x14ac:dyDescent="0.2"/>
    <row r="41971" x14ac:dyDescent="0.2"/>
    <row r="41972" x14ac:dyDescent="0.2"/>
    <row r="41973" x14ac:dyDescent="0.2"/>
    <row r="41974" x14ac:dyDescent="0.2"/>
    <row r="41975" x14ac:dyDescent="0.2"/>
    <row r="41976" x14ac:dyDescent="0.2"/>
    <row r="41977" x14ac:dyDescent="0.2"/>
    <row r="41978" x14ac:dyDescent="0.2"/>
    <row r="41979" x14ac:dyDescent="0.2"/>
    <row r="41980" x14ac:dyDescent="0.2"/>
    <row r="41981" x14ac:dyDescent="0.2"/>
    <row r="41982" x14ac:dyDescent="0.2"/>
    <row r="41983" x14ac:dyDescent="0.2"/>
    <row r="41984" x14ac:dyDescent="0.2"/>
    <row r="41985" x14ac:dyDescent="0.2"/>
    <row r="41986" x14ac:dyDescent="0.2"/>
    <row r="41987" x14ac:dyDescent="0.2"/>
    <row r="41988" x14ac:dyDescent="0.2"/>
    <row r="41989" x14ac:dyDescent="0.2"/>
    <row r="41990" x14ac:dyDescent="0.2"/>
    <row r="41991" x14ac:dyDescent="0.2"/>
    <row r="41992" x14ac:dyDescent="0.2"/>
    <row r="41993" x14ac:dyDescent="0.2"/>
    <row r="41994" x14ac:dyDescent="0.2"/>
    <row r="41995" x14ac:dyDescent="0.2"/>
    <row r="41996" x14ac:dyDescent="0.2"/>
    <row r="41997" x14ac:dyDescent="0.2"/>
    <row r="41998" x14ac:dyDescent="0.2"/>
    <row r="41999" x14ac:dyDescent="0.2"/>
    <row r="42000" x14ac:dyDescent="0.2"/>
    <row r="42001" x14ac:dyDescent="0.2"/>
    <row r="42002" x14ac:dyDescent="0.2"/>
    <row r="42003" x14ac:dyDescent="0.2"/>
    <row r="42004" x14ac:dyDescent="0.2"/>
    <row r="42005" x14ac:dyDescent="0.2"/>
    <row r="42006" x14ac:dyDescent="0.2"/>
    <row r="42007" x14ac:dyDescent="0.2"/>
    <row r="42008" x14ac:dyDescent="0.2"/>
    <row r="42009" x14ac:dyDescent="0.2"/>
    <row r="42010" x14ac:dyDescent="0.2"/>
    <row r="42011" x14ac:dyDescent="0.2"/>
    <row r="42012" x14ac:dyDescent="0.2"/>
    <row r="42013" x14ac:dyDescent="0.2"/>
    <row r="42014" x14ac:dyDescent="0.2"/>
    <row r="42015" x14ac:dyDescent="0.2"/>
    <row r="42016" x14ac:dyDescent="0.2"/>
    <row r="42017" x14ac:dyDescent="0.2"/>
    <row r="42018" x14ac:dyDescent="0.2"/>
    <row r="42019" x14ac:dyDescent="0.2"/>
    <row r="42020" x14ac:dyDescent="0.2"/>
    <row r="42021" x14ac:dyDescent="0.2"/>
    <row r="42022" x14ac:dyDescent="0.2"/>
    <row r="42023" x14ac:dyDescent="0.2"/>
    <row r="42024" x14ac:dyDescent="0.2"/>
    <row r="42025" x14ac:dyDescent="0.2"/>
    <row r="42026" x14ac:dyDescent="0.2"/>
    <row r="42027" x14ac:dyDescent="0.2"/>
    <row r="42028" x14ac:dyDescent="0.2"/>
    <row r="42029" x14ac:dyDescent="0.2"/>
    <row r="42030" x14ac:dyDescent="0.2"/>
    <row r="42031" x14ac:dyDescent="0.2"/>
    <row r="42032" x14ac:dyDescent="0.2"/>
    <row r="42033" x14ac:dyDescent="0.2"/>
    <row r="42034" x14ac:dyDescent="0.2"/>
    <row r="42035" x14ac:dyDescent="0.2"/>
    <row r="42036" x14ac:dyDescent="0.2"/>
    <row r="42037" x14ac:dyDescent="0.2"/>
    <row r="42038" x14ac:dyDescent="0.2"/>
    <row r="42039" x14ac:dyDescent="0.2"/>
    <row r="42040" x14ac:dyDescent="0.2"/>
    <row r="42041" x14ac:dyDescent="0.2"/>
    <row r="42042" x14ac:dyDescent="0.2"/>
    <row r="42043" x14ac:dyDescent="0.2"/>
    <row r="42044" x14ac:dyDescent="0.2"/>
    <row r="42045" x14ac:dyDescent="0.2"/>
    <row r="42046" x14ac:dyDescent="0.2"/>
    <row r="42047" x14ac:dyDescent="0.2"/>
    <row r="42048" x14ac:dyDescent="0.2"/>
    <row r="42049" x14ac:dyDescent="0.2"/>
    <row r="42050" x14ac:dyDescent="0.2"/>
    <row r="42051" x14ac:dyDescent="0.2"/>
    <row r="42052" x14ac:dyDescent="0.2"/>
    <row r="42053" x14ac:dyDescent="0.2"/>
    <row r="42054" x14ac:dyDescent="0.2"/>
    <row r="42055" x14ac:dyDescent="0.2"/>
    <row r="42056" x14ac:dyDescent="0.2"/>
    <row r="42057" x14ac:dyDescent="0.2"/>
    <row r="42058" x14ac:dyDescent="0.2"/>
    <row r="42059" x14ac:dyDescent="0.2"/>
    <row r="42060" x14ac:dyDescent="0.2"/>
    <row r="42061" x14ac:dyDescent="0.2"/>
    <row r="42062" x14ac:dyDescent="0.2"/>
    <row r="42063" x14ac:dyDescent="0.2"/>
    <row r="42064" x14ac:dyDescent="0.2"/>
    <row r="42065" x14ac:dyDescent="0.2"/>
    <row r="42066" x14ac:dyDescent="0.2"/>
    <row r="42067" x14ac:dyDescent="0.2"/>
    <row r="42068" x14ac:dyDescent="0.2"/>
    <row r="42069" x14ac:dyDescent="0.2"/>
    <row r="42070" x14ac:dyDescent="0.2"/>
    <row r="42071" x14ac:dyDescent="0.2"/>
    <row r="42072" x14ac:dyDescent="0.2"/>
    <row r="42073" x14ac:dyDescent="0.2"/>
    <row r="42074" x14ac:dyDescent="0.2"/>
    <row r="42075" x14ac:dyDescent="0.2"/>
    <row r="42076" x14ac:dyDescent="0.2"/>
    <row r="42077" x14ac:dyDescent="0.2"/>
    <row r="42078" x14ac:dyDescent="0.2"/>
    <row r="42079" x14ac:dyDescent="0.2"/>
    <row r="42080" x14ac:dyDescent="0.2"/>
    <row r="42081" x14ac:dyDescent="0.2"/>
    <row r="42082" x14ac:dyDescent="0.2"/>
    <row r="42083" x14ac:dyDescent="0.2"/>
    <row r="42084" x14ac:dyDescent="0.2"/>
    <row r="42085" x14ac:dyDescent="0.2"/>
    <row r="42086" x14ac:dyDescent="0.2"/>
    <row r="42087" x14ac:dyDescent="0.2"/>
    <row r="42088" x14ac:dyDescent="0.2"/>
    <row r="42089" x14ac:dyDescent="0.2"/>
    <row r="42090" x14ac:dyDescent="0.2"/>
    <row r="42091" x14ac:dyDescent="0.2"/>
    <row r="42092" x14ac:dyDescent="0.2"/>
    <row r="42093" x14ac:dyDescent="0.2"/>
    <row r="42094" x14ac:dyDescent="0.2"/>
    <row r="42095" x14ac:dyDescent="0.2"/>
    <row r="42096" x14ac:dyDescent="0.2"/>
    <row r="42097" x14ac:dyDescent="0.2"/>
    <row r="42098" x14ac:dyDescent="0.2"/>
    <row r="42099" x14ac:dyDescent="0.2"/>
    <row r="42100" x14ac:dyDescent="0.2"/>
    <row r="42101" x14ac:dyDescent="0.2"/>
    <row r="42102" x14ac:dyDescent="0.2"/>
    <row r="42103" x14ac:dyDescent="0.2"/>
    <row r="42104" x14ac:dyDescent="0.2"/>
    <row r="42105" x14ac:dyDescent="0.2"/>
    <row r="42106" x14ac:dyDescent="0.2"/>
    <row r="42107" x14ac:dyDescent="0.2"/>
    <row r="42108" x14ac:dyDescent="0.2"/>
    <row r="42109" x14ac:dyDescent="0.2"/>
    <row r="42110" x14ac:dyDescent="0.2"/>
    <row r="42111" x14ac:dyDescent="0.2"/>
    <row r="42112" x14ac:dyDescent="0.2"/>
    <row r="42113" x14ac:dyDescent="0.2"/>
    <row r="42114" x14ac:dyDescent="0.2"/>
    <row r="42115" x14ac:dyDescent="0.2"/>
    <row r="42116" x14ac:dyDescent="0.2"/>
    <row r="42117" x14ac:dyDescent="0.2"/>
    <row r="42118" x14ac:dyDescent="0.2"/>
    <row r="42119" x14ac:dyDescent="0.2"/>
    <row r="42120" x14ac:dyDescent="0.2"/>
    <row r="42121" x14ac:dyDescent="0.2"/>
    <row r="42122" x14ac:dyDescent="0.2"/>
    <row r="42123" x14ac:dyDescent="0.2"/>
    <row r="42124" x14ac:dyDescent="0.2"/>
    <row r="42125" x14ac:dyDescent="0.2"/>
    <row r="42126" x14ac:dyDescent="0.2"/>
    <row r="42127" x14ac:dyDescent="0.2"/>
    <row r="42128" x14ac:dyDescent="0.2"/>
    <row r="42129" x14ac:dyDescent="0.2"/>
    <row r="42130" x14ac:dyDescent="0.2"/>
    <row r="42131" x14ac:dyDescent="0.2"/>
    <row r="42132" x14ac:dyDescent="0.2"/>
    <row r="42133" x14ac:dyDescent="0.2"/>
    <row r="42134" x14ac:dyDescent="0.2"/>
    <row r="42135" x14ac:dyDescent="0.2"/>
    <row r="42136" x14ac:dyDescent="0.2"/>
    <row r="42137" x14ac:dyDescent="0.2"/>
    <row r="42138" x14ac:dyDescent="0.2"/>
    <row r="42139" x14ac:dyDescent="0.2"/>
    <row r="42140" x14ac:dyDescent="0.2"/>
    <row r="42141" x14ac:dyDescent="0.2"/>
    <row r="42142" x14ac:dyDescent="0.2"/>
    <row r="42143" x14ac:dyDescent="0.2"/>
    <row r="42144" x14ac:dyDescent="0.2"/>
    <row r="42145" x14ac:dyDescent="0.2"/>
    <row r="42146" x14ac:dyDescent="0.2"/>
    <row r="42147" x14ac:dyDescent="0.2"/>
    <row r="42148" x14ac:dyDescent="0.2"/>
    <row r="42149" x14ac:dyDescent="0.2"/>
    <row r="42150" x14ac:dyDescent="0.2"/>
    <row r="42151" x14ac:dyDescent="0.2"/>
    <row r="42152" x14ac:dyDescent="0.2"/>
    <row r="42153" x14ac:dyDescent="0.2"/>
    <row r="42154" x14ac:dyDescent="0.2"/>
    <row r="42155" x14ac:dyDescent="0.2"/>
    <row r="42156" x14ac:dyDescent="0.2"/>
    <row r="42157" x14ac:dyDescent="0.2"/>
    <row r="42158" x14ac:dyDescent="0.2"/>
    <row r="42159" x14ac:dyDescent="0.2"/>
    <row r="42160" x14ac:dyDescent="0.2"/>
    <row r="42161" x14ac:dyDescent="0.2"/>
    <row r="42162" x14ac:dyDescent="0.2"/>
    <row r="42163" x14ac:dyDescent="0.2"/>
    <row r="42164" x14ac:dyDescent="0.2"/>
    <row r="42165" x14ac:dyDescent="0.2"/>
    <row r="42166" x14ac:dyDescent="0.2"/>
    <row r="42167" x14ac:dyDescent="0.2"/>
    <row r="42168" x14ac:dyDescent="0.2"/>
    <row r="42169" x14ac:dyDescent="0.2"/>
    <row r="42170" x14ac:dyDescent="0.2"/>
    <row r="42171" x14ac:dyDescent="0.2"/>
    <row r="42172" x14ac:dyDescent="0.2"/>
    <row r="42173" x14ac:dyDescent="0.2"/>
    <row r="42174" x14ac:dyDescent="0.2"/>
    <row r="42175" x14ac:dyDescent="0.2"/>
    <row r="42176" x14ac:dyDescent="0.2"/>
    <row r="42177" x14ac:dyDescent="0.2"/>
    <row r="42178" x14ac:dyDescent="0.2"/>
    <row r="42179" x14ac:dyDescent="0.2"/>
    <row r="42180" x14ac:dyDescent="0.2"/>
    <row r="42181" x14ac:dyDescent="0.2"/>
    <row r="42182" x14ac:dyDescent="0.2"/>
    <row r="42183" x14ac:dyDescent="0.2"/>
    <row r="42184" x14ac:dyDescent="0.2"/>
    <row r="42185" x14ac:dyDescent="0.2"/>
    <row r="42186" x14ac:dyDescent="0.2"/>
    <row r="42187" x14ac:dyDescent="0.2"/>
    <row r="42188" x14ac:dyDescent="0.2"/>
    <row r="42189" x14ac:dyDescent="0.2"/>
    <row r="42190" x14ac:dyDescent="0.2"/>
    <row r="42191" x14ac:dyDescent="0.2"/>
    <row r="42192" x14ac:dyDescent="0.2"/>
    <row r="42193" x14ac:dyDescent="0.2"/>
    <row r="42194" x14ac:dyDescent="0.2"/>
    <row r="42195" x14ac:dyDescent="0.2"/>
    <row r="42196" x14ac:dyDescent="0.2"/>
    <row r="42197" x14ac:dyDescent="0.2"/>
    <row r="42198" x14ac:dyDescent="0.2"/>
    <row r="42199" x14ac:dyDescent="0.2"/>
    <row r="42200" x14ac:dyDescent="0.2"/>
    <row r="42201" x14ac:dyDescent="0.2"/>
    <row r="42202" x14ac:dyDescent="0.2"/>
    <row r="42203" x14ac:dyDescent="0.2"/>
    <row r="42204" x14ac:dyDescent="0.2"/>
    <row r="42205" x14ac:dyDescent="0.2"/>
    <row r="42206" x14ac:dyDescent="0.2"/>
    <row r="42207" x14ac:dyDescent="0.2"/>
    <row r="42208" x14ac:dyDescent="0.2"/>
    <row r="42209" x14ac:dyDescent="0.2"/>
    <row r="42210" x14ac:dyDescent="0.2"/>
    <row r="42211" x14ac:dyDescent="0.2"/>
    <row r="42212" x14ac:dyDescent="0.2"/>
    <row r="42213" x14ac:dyDescent="0.2"/>
    <row r="42214" x14ac:dyDescent="0.2"/>
    <row r="42215" x14ac:dyDescent="0.2"/>
    <row r="42216" x14ac:dyDescent="0.2"/>
    <row r="42217" x14ac:dyDescent="0.2"/>
    <row r="42218" x14ac:dyDescent="0.2"/>
    <row r="42219" x14ac:dyDescent="0.2"/>
    <row r="42220" x14ac:dyDescent="0.2"/>
    <row r="42221" x14ac:dyDescent="0.2"/>
    <row r="42222" x14ac:dyDescent="0.2"/>
    <row r="42223" x14ac:dyDescent="0.2"/>
    <row r="42224" x14ac:dyDescent="0.2"/>
    <row r="42225" x14ac:dyDescent="0.2"/>
    <row r="42226" x14ac:dyDescent="0.2"/>
    <row r="42227" x14ac:dyDescent="0.2"/>
    <row r="42228" x14ac:dyDescent="0.2"/>
    <row r="42229" x14ac:dyDescent="0.2"/>
    <row r="42230" x14ac:dyDescent="0.2"/>
    <row r="42231" x14ac:dyDescent="0.2"/>
    <row r="42232" x14ac:dyDescent="0.2"/>
    <row r="42233" x14ac:dyDescent="0.2"/>
    <row r="42234" x14ac:dyDescent="0.2"/>
    <row r="42235" x14ac:dyDescent="0.2"/>
    <row r="42236" x14ac:dyDescent="0.2"/>
    <row r="42237" x14ac:dyDescent="0.2"/>
    <row r="42238" x14ac:dyDescent="0.2"/>
    <row r="42239" x14ac:dyDescent="0.2"/>
    <row r="42240" x14ac:dyDescent="0.2"/>
    <row r="42241" x14ac:dyDescent="0.2"/>
    <row r="42242" x14ac:dyDescent="0.2"/>
    <row r="42243" x14ac:dyDescent="0.2"/>
    <row r="42244" x14ac:dyDescent="0.2"/>
    <row r="42245" x14ac:dyDescent="0.2"/>
    <row r="42246" x14ac:dyDescent="0.2"/>
    <row r="42247" x14ac:dyDescent="0.2"/>
    <row r="42248" x14ac:dyDescent="0.2"/>
    <row r="42249" x14ac:dyDescent="0.2"/>
    <row r="42250" x14ac:dyDescent="0.2"/>
    <row r="42251" x14ac:dyDescent="0.2"/>
    <row r="42252" x14ac:dyDescent="0.2"/>
    <row r="42253" x14ac:dyDescent="0.2"/>
    <row r="42254" x14ac:dyDescent="0.2"/>
    <row r="42255" x14ac:dyDescent="0.2"/>
    <row r="42256" x14ac:dyDescent="0.2"/>
    <row r="42257" x14ac:dyDescent="0.2"/>
    <row r="42258" x14ac:dyDescent="0.2"/>
    <row r="42259" x14ac:dyDescent="0.2"/>
    <row r="42260" x14ac:dyDescent="0.2"/>
    <row r="42261" x14ac:dyDescent="0.2"/>
    <row r="42262" x14ac:dyDescent="0.2"/>
    <row r="42263" x14ac:dyDescent="0.2"/>
    <row r="42264" x14ac:dyDescent="0.2"/>
    <row r="42265" x14ac:dyDescent="0.2"/>
    <row r="42266" x14ac:dyDescent="0.2"/>
    <row r="42267" x14ac:dyDescent="0.2"/>
    <row r="42268" x14ac:dyDescent="0.2"/>
    <row r="42269" x14ac:dyDescent="0.2"/>
    <row r="42270" x14ac:dyDescent="0.2"/>
    <row r="42271" x14ac:dyDescent="0.2"/>
    <row r="42272" x14ac:dyDescent="0.2"/>
    <row r="42273" x14ac:dyDescent="0.2"/>
    <row r="42274" x14ac:dyDescent="0.2"/>
    <row r="42275" x14ac:dyDescent="0.2"/>
    <row r="42276" x14ac:dyDescent="0.2"/>
    <row r="42277" x14ac:dyDescent="0.2"/>
    <row r="42278" x14ac:dyDescent="0.2"/>
    <row r="42279" x14ac:dyDescent="0.2"/>
    <row r="42280" x14ac:dyDescent="0.2"/>
    <row r="42281" x14ac:dyDescent="0.2"/>
    <row r="42282" x14ac:dyDescent="0.2"/>
    <row r="42283" x14ac:dyDescent="0.2"/>
    <row r="42284" x14ac:dyDescent="0.2"/>
    <row r="42285" x14ac:dyDescent="0.2"/>
    <row r="42286" x14ac:dyDescent="0.2"/>
    <row r="42287" x14ac:dyDescent="0.2"/>
    <row r="42288" x14ac:dyDescent="0.2"/>
    <row r="42289" x14ac:dyDescent="0.2"/>
    <row r="42290" x14ac:dyDescent="0.2"/>
    <row r="42291" x14ac:dyDescent="0.2"/>
    <row r="42292" x14ac:dyDescent="0.2"/>
    <row r="42293" x14ac:dyDescent="0.2"/>
    <row r="42294" x14ac:dyDescent="0.2"/>
    <row r="42295" x14ac:dyDescent="0.2"/>
    <row r="42296" x14ac:dyDescent="0.2"/>
    <row r="42297" x14ac:dyDescent="0.2"/>
    <row r="42298" x14ac:dyDescent="0.2"/>
    <row r="42299" x14ac:dyDescent="0.2"/>
    <row r="42300" x14ac:dyDescent="0.2"/>
    <row r="42301" x14ac:dyDescent="0.2"/>
    <row r="42302" x14ac:dyDescent="0.2"/>
    <row r="42303" x14ac:dyDescent="0.2"/>
    <row r="42304" x14ac:dyDescent="0.2"/>
    <row r="42305" x14ac:dyDescent="0.2"/>
    <row r="42306" x14ac:dyDescent="0.2"/>
    <row r="42307" x14ac:dyDescent="0.2"/>
    <row r="42308" x14ac:dyDescent="0.2"/>
    <row r="42309" x14ac:dyDescent="0.2"/>
    <row r="42310" x14ac:dyDescent="0.2"/>
    <row r="42311" x14ac:dyDescent="0.2"/>
    <row r="42312" x14ac:dyDescent="0.2"/>
    <row r="42313" x14ac:dyDescent="0.2"/>
    <row r="42314" x14ac:dyDescent="0.2"/>
    <row r="42315" x14ac:dyDescent="0.2"/>
    <row r="42316" x14ac:dyDescent="0.2"/>
    <row r="42317" x14ac:dyDescent="0.2"/>
    <row r="42318" x14ac:dyDescent="0.2"/>
    <row r="42319" x14ac:dyDescent="0.2"/>
    <row r="42320" x14ac:dyDescent="0.2"/>
    <row r="42321" x14ac:dyDescent="0.2"/>
    <row r="42322" x14ac:dyDescent="0.2"/>
    <row r="42323" x14ac:dyDescent="0.2"/>
    <row r="42324" x14ac:dyDescent="0.2"/>
    <row r="42325" x14ac:dyDescent="0.2"/>
    <row r="42326" x14ac:dyDescent="0.2"/>
    <row r="42327" x14ac:dyDescent="0.2"/>
    <row r="42328" x14ac:dyDescent="0.2"/>
    <row r="42329" x14ac:dyDescent="0.2"/>
    <row r="42330" x14ac:dyDescent="0.2"/>
    <row r="42331" x14ac:dyDescent="0.2"/>
    <row r="42332" x14ac:dyDescent="0.2"/>
    <row r="42333" x14ac:dyDescent="0.2"/>
    <row r="42334" x14ac:dyDescent="0.2"/>
    <row r="42335" x14ac:dyDescent="0.2"/>
    <row r="42336" x14ac:dyDescent="0.2"/>
    <row r="42337" x14ac:dyDescent="0.2"/>
    <row r="42338" x14ac:dyDescent="0.2"/>
    <row r="42339" x14ac:dyDescent="0.2"/>
    <row r="42340" x14ac:dyDescent="0.2"/>
    <row r="42341" x14ac:dyDescent="0.2"/>
    <row r="42342" x14ac:dyDescent="0.2"/>
    <row r="42343" x14ac:dyDescent="0.2"/>
    <row r="42344" x14ac:dyDescent="0.2"/>
    <row r="42345" x14ac:dyDescent="0.2"/>
    <row r="42346" x14ac:dyDescent="0.2"/>
    <row r="42347" x14ac:dyDescent="0.2"/>
    <row r="42348" x14ac:dyDescent="0.2"/>
    <row r="42349" x14ac:dyDescent="0.2"/>
    <row r="42350" x14ac:dyDescent="0.2"/>
    <row r="42351" x14ac:dyDescent="0.2"/>
    <row r="42352" x14ac:dyDescent="0.2"/>
    <row r="42353" x14ac:dyDescent="0.2"/>
    <row r="42354" x14ac:dyDescent="0.2"/>
    <row r="42355" x14ac:dyDescent="0.2"/>
    <row r="42356" x14ac:dyDescent="0.2"/>
    <row r="42357" x14ac:dyDescent="0.2"/>
    <row r="42358" x14ac:dyDescent="0.2"/>
    <row r="42359" x14ac:dyDescent="0.2"/>
    <row r="42360" x14ac:dyDescent="0.2"/>
    <row r="42361" x14ac:dyDescent="0.2"/>
    <row r="42362" x14ac:dyDescent="0.2"/>
    <row r="42363" x14ac:dyDescent="0.2"/>
    <row r="42364" x14ac:dyDescent="0.2"/>
    <row r="42365" x14ac:dyDescent="0.2"/>
    <row r="42366" x14ac:dyDescent="0.2"/>
    <row r="42367" x14ac:dyDescent="0.2"/>
    <row r="42368" x14ac:dyDescent="0.2"/>
    <row r="42369" x14ac:dyDescent="0.2"/>
    <row r="42370" x14ac:dyDescent="0.2"/>
    <row r="42371" x14ac:dyDescent="0.2"/>
    <row r="42372" x14ac:dyDescent="0.2"/>
    <row r="42373" x14ac:dyDescent="0.2"/>
    <row r="42374" x14ac:dyDescent="0.2"/>
    <row r="42375" x14ac:dyDescent="0.2"/>
    <row r="42376" x14ac:dyDescent="0.2"/>
    <row r="42377" x14ac:dyDescent="0.2"/>
    <row r="42378" x14ac:dyDescent="0.2"/>
    <row r="42379" x14ac:dyDescent="0.2"/>
    <row r="42380" x14ac:dyDescent="0.2"/>
    <row r="42381" x14ac:dyDescent="0.2"/>
    <row r="42382" x14ac:dyDescent="0.2"/>
    <row r="42383" x14ac:dyDescent="0.2"/>
    <row r="42384" x14ac:dyDescent="0.2"/>
    <row r="42385" x14ac:dyDescent="0.2"/>
    <row r="42386" x14ac:dyDescent="0.2"/>
    <row r="42387" x14ac:dyDescent="0.2"/>
    <row r="42388" x14ac:dyDescent="0.2"/>
    <row r="42389" x14ac:dyDescent="0.2"/>
    <row r="42390" x14ac:dyDescent="0.2"/>
    <row r="42391" x14ac:dyDescent="0.2"/>
    <row r="42392" x14ac:dyDescent="0.2"/>
    <row r="42393" x14ac:dyDescent="0.2"/>
    <row r="42394" x14ac:dyDescent="0.2"/>
    <row r="42395" x14ac:dyDescent="0.2"/>
    <row r="42396" x14ac:dyDescent="0.2"/>
    <row r="42397" x14ac:dyDescent="0.2"/>
    <row r="42398" x14ac:dyDescent="0.2"/>
    <row r="42399" x14ac:dyDescent="0.2"/>
    <row r="42400" x14ac:dyDescent="0.2"/>
    <row r="42401" x14ac:dyDescent="0.2"/>
    <row r="42402" x14ac:dyDescent="0.2"/>
    <row r="42403" x14ac:dyDescent="0.2"/>
    <row r="42404" x14ac:dyDescent="0.2"/>
    <row r="42405" x14ac:dyDescent="0.2"/>
    <row r="42406" x14ac:dyDescent="0.2"/>
    <row r="42407" x14ac:dyDescent="0.2"/>
    <row r="42408" x14ac:dyDescent="0.2"/>
    <row r="42409" x14ac:dyDescent="0.2"/>
    <row r="42410" x14ac:dyDescent="0.2"/>
    <row r="42411" x14ac:dyDescent="0.2"/>
    <row r="42412" x14ac:dyDescent="0.2"/>
    <row r="42413" x14ac:dyDescent="0.2"/>
    <row r="42414" x14ac:dyDescent="0.2"/>
    <row r="42415" x14ac:dyDescent="0.2"/>
    <row r="42416" x14ac:dyDescent="0.2"/>
    <row r="42417" x14ac:dyDescent="0.2"/>
    <row r="42418" x14ac:dyDescent="0.2"/>
    <row r="42419" x14ac:dyDescent="0.2"/>
    <row r="42420" x14ac:dyDescent="0.2"/>
    <row r="42421" x14ac:dyDescent="0.2"/>
    <row r="42422" x14ac:dyDescent="0.2"/>
    <row r="42423" x14ac:dyDescent="0.2"/>
    <row r="42424" x14ac:dyDescent="0.2"/>
    <row r="42425" x14ac:dyDescent="0.2"/>
    <row r="42426" x14ac:dyDescent="0.2"/>
    <row r="42427" x14ac:dyDescent="0.2"/>
    <row r="42428" x14ac:dyDescent="0.2"/>
    <row r="42429" x14ac:dyDescent="0.2"/>
    <row r="42430" x14ac:dyDescent="0.2"/>
    <row r="42431" x14ac:dyDescent="0.2"/>
    <row r="42432" x14ac:dyDescent="0.2"/>
    <row r="42433" x14ac:dyDescent="0.2"/>
    <row r="42434" x14ac:dyDescent="0.2"/>
    <row r="42435" x14ac:dyDescent="0.2"/>
    <row r="42436" x14ac:dyDescent="0.2"/>
    <row r="42437" x14ac:dyDescent="0.2"/>
    <row r="42438" x14ac:dyDescent="0.2"/>
    <row r="42439" x14ac:dyDescent="0.2"/>
    <row r="42440" x14ac:dyDescent="0.2"/>
    <row r="42441" x14ac:dyDescent="0.2"/>
    <row r="42442" x14ac:dyDescent="0.2"/>
    <row r="42443" x14ac:dyDescent="0.2"/>
    <row r="42444" x14ac:dyDescent="0.2"/>
    <row r="42445" x14ac:dyDescent="0.2"/>
    <row r="42446" x14ac:dyDescent="0.2"/>
    <row r="42447" x14ac:dyDescent="0.2"/>
    <row r="42448" x14ac:dyDescent="0.2"/>
    <row r="42449" x14ac:dyDescent="0.2"/>
    <row r="42450" x14ac:dyDescent="0.2"/>
    <row r="42451" x14ac:dyDescent="0.2"/>
    <row r="42452" x14ac:dyDescent="0.2"/>
    <row r="42453" x14ac:dyDescent="0.2"/>
    <row r="42454" x14ac:dyDescent="0.2"/>
    <row r="42455" x14ac:dyDescent="0.2"/>
    <row r="42456" x14ac:dyDescent="0.2"/>
    <row r="42457" x14ac:dyDescent="0.2"/>
    <row r="42458" x14ac:dyDescent="0.2"/>
    <row r="42459" x14ac:dyDescent="0.2"/>
    <row r="42460" x14ac:dyDescent="0.2"/>
    <row r="42461" x14ac:dyDescent="0.2"/>
    <row r="42462" x14ac:dyDescent="0.2"/>
    <row r="42463" x14ac:dyDescent="0.2"/>
    <row r="42464" x14ac:dyDescent="0.2"/>
    <row r="42465" x14ac:dyDescent="0.2"/>
    <row r="42466" x14ac:dyDescent="0.2"/>
    <row r="42467" x14ac:dyDescent="0.2"/>
    <row r="42468" x14ac:dyDescent="0.2"/>
    <row r="42469" x14ac:dyDescent="0.2"/>
    <row r="42470" x14ac:dyDescent="0.2"/>
    <row r="42471" x14ac:dyDescent="0.2"/>
    <row r="42472" x14ac:dyDescent="0.2"/>
    <row r="42473" x14ac:dyDescent="0.2"/>
    <row r="42474" x14ac:dyDescent="0.2"/>
    <row r="42475" x14ac:dyDescent="0.2"/>
    <row r="42476" x14ac:dyDescent="0.2"/>
    <row r="42477" x14ac:dyDescent="0.2"/>
    <row r="42478" x14ac:dyDescent="0.2"/>
    <row r="42479" x14ac:dyDescent="0.2"/>
    <row r="42480" x14ac:dyDescent="0.2"/>
    <row r="42481" x14ac:dyDescent="0.2"/>
    <row r="42482" x14ac:dyDescent="0.2"/>
    <row r="42483" x14ac:dyDescent="0.2"/>
    <row r="42484" x14ac:dyDescent="0.2"/>
    <row r="42485" x14ac:dyDescent="0.2"/>
    <row r="42486" x14ac:dyDescent="0.2"/>
    <row r="42487" x14ac:dyDescent="0.2"/>
    <row r="42488" x14ac:dyDescent="0.2"/>
    <row r="42489" x14ac:dyDescent="0.2"/>
    <row r="42490" x14ac:dyDescent="0.2"/>
    <row r="42491" x14ac:dyDescent="0.2"/>
    <row r="42492" x14ac:dyDescent="0.2"/>
    <row r="42493" x14ac:dyDescent="0.2"/>
    <row r="42494" x14ac:dyDescent="0.2"/>
    <row r="42495" x14ac:dyDescent="0.2"/>
    <row r="42496" x14ac:dyDescent="0.2"/>
    <row r="42497" x14ac:dyDescent="0.2"/>
    <row r="42498" x14ac:dyDescent="0.2"/>
    <row r="42499" x14ac:dyDescent="0.2"/>
    <row r="42500" x14ac:dyDescent="0.2"/>
    <row r="42501" x14ac:dyDescent="0.2"/>
    <row r="42502" x14ac:dyDescent="0.2"/>
    <row r="42503" x14ac:dyDescent="0.2"/>
    <row r="42504" x14ac:dyDescent="0.2"/>
    <row r="42505" x14ac:dyDescent="0.2"/>
    <row r="42506" x14ac:dyDescent="0.2"/>
    <row r="42507" x14ac:dyDescent="0.2"/>
    <row r="42508" x14ac:dyDescent="0.2"/>
    <row r="42509" x14ac:dyDescent="0.2"/>
    <row r="42510" x14ac:dyDescent="0.2"/>
    <row r="42511" x14ac:dyDescent="0.2"/>
    <row r="42512" x14ac:dyDescent="0.2"/>
    <row r="42513" x14ac:dyDescent="0.2"/>
    <row r="42514" x14ac:dyDescent="0.2"/>
    <row r="42515" x14ac:dyDescent="0.2"/>
    <row r="42516" x14ac:dyDescent="0.2"/>
    <row r="42517" x14ac:dyDescent="0.2"/>
    <row r="42518" x14ac:dyDescent="0.2"/>
    <row r="42519" x14ac:dyDescent="0.2"/>
    <row r="42520" x14ac:dyDescent="0.2"/>
    <row r="42521" x14ac:dyDescent="0.2"/>
    <row r="42522" x14ac:dyDescent="0.2"/>
    <row r="42523" x14ac:dyDescent="0.2"/>
    <row r="42524" x14ac:dyDescent="0.2"/>
    <row r="42525" x14ac:dyDescent="0.2"/>
    <row r="42526" x14ac:dyDescent="0.2"/>
    <row r="42527" x14ac:dyDescent="0.2"/>
    <row r="42528" x14ac:dyDescent="0.2"/>
    <row r="42529" x14ac:dyDescent="0.2"/>
    <row r="42530" x14ac:dyDescent="0.2"/>
    <row r="42531" x14ac:dyDescent="0.2"/>
    <row r="42532" x14ac:dyDescent="0.2"/>
    <row r="42533" x14ac:dyDescent="0.2"/>
    <row r="42534" x14ac:dyDescent="0.2"/>
    <row r="42535" x14ac:dyDescent="0.2"/>
    <row r="42536" x14ac:dyDescent="0.2"/>
    <row r="42537" x14ac:dyDescent="0.2"/>
    <row r="42538" x14ac:dyDescent="0.2"/>
    <row r="42539" x14ac:dyDescent="0.2"/>
    <row r="42540" x14ac:dyDescent="0.2"/>
    <row r="42541" x14ac:dyDescent="0.2"/>
    <row r="42542" x14ac:dyDescent="0.2"/>
    <row r="42543" x14ac:dyDescent="0.2"/>
    <row r="42544" x14ac:dyDescent="0.2"/>
    <row r="42545" x14ac:dyDescent="0.2"/>
    <row r="42546" x14ac:dyDescent="0.2"/>
    <row r="42547" x14ac:dyDescent="0.2"/>
    <row r="42548" x14ac:dyDescent="0.2"/>
    <row r="42549" x14ac:dyDescent="0.2"/>
    <row r="42550" x14ac:dyDescent="0.2"/>
    <row r="42551" x14ac:dyDescent="0.2"/>
    <row r="42552" x14ac:dyDescent="0.2"/>
    <row r="42553" x14ac:dyDescent="0.2"/>
    <row r="42554" x14ac:dyDescent="0.2"/>
    <row r="42555" x14ac:dyDescent="0.2"/>
    <row r="42556" x14ac:dyDescent="0.2"/>
    <row r="42557" x14ac:dyDescent="0.2"/>
    <row r="42558" x14ac:dyDescent="0.2"/>
    <row r="42559" x14ac:dyDescent="0.2"/>
    <row r="42560" x14ac:dyDescent="0.2"/>
    <row r="42561" x14ac:dyDescent="0.2"/>
    <row r="42562" x14ac:dyDescent="0.2"/>
    <row r="42563" x14ac:dyDescent="0.2"/>
    <row r="42564" x14ac:dyDescent="0.2"/>
    <row r="42565" x14ac:dyDescent="0.2"/>
    <row r="42566" x14ac:dyDescent="0.2"/>
    <row r="42567" x14ac:dyDescent="0.2"/>
    <row r="42568" x14ac:dyDescent="0.2"/>
    <row r="42569" x14ac:dyDescent="0.2"/>
    <row r="42570" x14ac:dyDescent="0.2"/>
    <row r="42571" x14ac:dyDescent="0.2"/>
    <row r="42572" x14ac:dyDescent="0.2"/>
    <row r="42573" x14ac:dyDescent="0.2"/>
    <row r="42574" x14ac:dyDescent="0.2"/>
    <row r="42575" x14ac:dyDescent="0.2"/>
    <row r="42576" x14ac:dyDescent="0.2"/>
    <row r="42577" x14ac:dyDescent="0.2"/>
    <row r="42578" x14ac:dyDescent="0.2"/>
    <row r="42579" x14ac:dyDescent="0.2"/>
    <row r="42580" x14ac:dyDescent="0.2"/>
    <row r="42581" x14ac:dyDescent="0.2"/>
    <row r="42582" x14ac:dyDescent="0.2"/>
    <row r="42583" x14ac:dyDescent="0.2"/>
    <row r="42584" x14ac:dyDescent="0.2"/>
    <row r="42585" x14ac:dyDescent="0.2"/>
    <row r="42586" x14ac:dyDescent="0.2"/>
    <row r="42587" x14ac:dyDescent="0.2"/>
    <row r="42588" x14ac:dyDescent="0.2"/>
    <row r="42589" x14ac:dyDescent="0.2"/>
    <row r="42590" x14ac:dyDescent="0.2"/>
    <row r="42591" x14ac:dyDescent="0.2"/>
    <row r="42592" x14ac:dyDescent="0.2"/>
    <row r="42593" x14ac:dyDescent="0.2"/>
    <row r="42594" x14ac:dyDescent="0.2"/>
    <row r="42595" x14ac:dyDescent="0.2"/>
    <row r="42596" x14ac:dyDescent="0.2"/>
    <row r="42597" x14ac:dyDescent="0.2"/>
    <row r="42598" x14ac:dyDescent="0.2"/>
    <row r="42599" x14ac:dyDescent="0.2"/>
    <row r="42600" x14ac:dyDescent="0.2"/>
    <row r="42601" x14ac:dyDescent="0.2"/>
    <row r="42602" x14ac:dyDescent="0.2"/>
    <row r="42603" x14ac:dyDescent="0.2"/>
    <row r="42604" x14ac:dyDescent="0.2"/>
    <row r="42605" x14ac:dyDescent="0.2"/>
    <row r="42606" x14ac:dyDescent="0.2"/>
    <row r="42607" x14ac:dyDescent="0.2"/>
    <row r="42608" x14ac:dyDescent="0.2"/>
    <row r="42609" x14ac:dyDescent="0.2"/>
    <row r="42610" x14ac:dyDescent="0.2"/>
    <row r="42611" x14ac:dyDescent="0.2"/>
    <row r="42612" x14ac:dyDescent="0.2"/>
    <row r="42613" x14ac:dyDescent="0.2"/>
    <row r="42614" x14ac:dyDescent="0.2"/>
    <row r="42615" x14ac:dyDescent="0.2"/>
    <row r="42616" x14ac:dyDescent="0.2"/>
    <row r="42617" x14ac:dyDescent="0.2"/>
    <row r="42618" x14ac:dyDescent="0.2"/>
    <row r="42619" x14ac:dyDescent="0.2"/>
    <row r="42620" x14ac:dyDescent="0.2"/>
    <row r="42621" x14ac:dyDescent="0.2"/>
    <row r="42622" x14ac:dyDescent="0.2"/>
    <row r="42623" x14ac:dyDescent="0.2"/>
    <row r="42624" x14ac:dyDescent="0.2"/>
    <row r="42625" x14ac:dyDescent="0.2"/>
    <row r="42626" x14ac:dyDescent="0.2"/>
    <row r="42627" x14ac:dyDescent="0.2"/>
    <row r="42628" x14ac:dyDescent="0.2"/>
    <row r="42629" x14ac:dyDescent="0.2"/>
    <row r="42630" x14ac:dyDescent="0.2"/>
    <row r="42631" x14ac:dyDescent="0.2"/>
    <row r="42632" x14ac:dyDescent="0.2"/>
    <row r="42633" x14ac:dyDescent="0.2"/>
    <row r="42634" x14ac:dyDescent="0.2"/>
    <row r="42635" x14ac:dyDescent="0.2"/>
    <row r="42636" x14ac:dyDescent="0.2"/>
    <row r="42637" x14ac:dyDescent="0.2"/>
    <row r="42638" x14ac:dyDescent="0.2"/>
    <row r="42639" x14ac:dyDescent="0.2"/>
    <row r="42640" x14ac:dyDescent="0.2"/>
    <row r="42641" x14ac:dyDescent="0.2"/>
    <row r="42642" x14ac:dyDescent="0.2"/>
    <row r="42643" x14ac:dyDescent="0.2"/>
    <row r="42644" x14ac:dyDescent="0.2"/>
    <row r="42645" x14ac:dyDescent="0.2"/>
    <row r="42646" x14ac:dyDescent="0.2"/>
    <row r="42647" x14ac:dyDescent="0.2"/>
    <row r="42648" x14ac:dyDescent="0.2"/>
    <row r="42649" x14ac:dyDescent="0.2"/>
    <row r="42650" x14ac:dyDescent="0.2"/>
    <row r="42651" x14ac:dyDescent="0.2"/>
    <row r="42652" x14ac:dyDescent="0.2"/>
    <row r="42653" x14ac:dyDescent="0.2"/>
    <row r="42654" x14ac:dyDescent="0.2"/>
    <row r="42655" x14ac:dyDescent="0.2"/>
    <row r="42656" x14ac:dyDescent="0.2"/>
    <row r="42657" x14ac:dyDescent="0.2"/>
    <row r="42658" x14ac:dyDescent="0.2"/>
    <row r="42659" x14ac:dyDescent="0.2"/>
    <row r="42660" x14ac:dyDescent="0.2"/>
    <row r="42661" x14ac:dyDescent="0.2"/>
    <row r="42662" x14ac:dyDescent="0.2"/>
    <row r="42663" x14ac:dyDescent="0.2"/>
    <row r="42664" x14ac:dyDescent="0.2"/>
    <row r="42665" x14ac:dyDescent="0.2"/>
    <row r="42666" x14ac:dyDescent="0.2"/>
    <row r="42667" x14ac:dyDescent="0.2"/>
    <row r="42668" x14ac:dyDescent="0.2"/>
    <row r="42669" x14ac:dyDescent="0.2"/>
    <row r="42670" x14ac:dyDescent="0.2"/>
    <row r="42671" x14ac:dyDescent="0.2"/>
    <row r="42672" x14ac:dyDescent="0.2"/>
    <row r="42673" x14ac:dyDescent="0.2"/>
    <row r="42674" x14ac:dyDescent="0.2"/>
    <row r="42675" x14ac:dyDescent="0.2"/>
    <row r="42676" x14ac:dyDescent="0.2"/>
    <row r="42677" x14ac:dyDescent="0.2"/>
    <row r="42678" x14ac:dyDescent="0.2"/>
    <row r="42679" x14ac:dyDescent="0.2"/>
    <row r="42680" x14ac:dyDescent="0.2"/>
    <row r="42681" x14ac:dyDescent="0.2"/>
    <row r="42682" x14ac:dyDescent="0.2"/>
    <row r="42683" x14ac:dyDescent="0.2"/>
    <row r="42684" x14ac:dyDescent="0.2"/>
    <row r="42685" x14ac:dyDescent="0.2"/>
    <row r="42686" x14ac:dyDescent="0.2"/>
    <row r="42687" x14ac:dyDescent="0.2"/>
    <row r="42688" x14ac:dyDescent="0.2"/>
    <row r="42689" x14ac:dyDescent="0.2"/>
    <row r="42690" x14ac:dyDescent="0.2"/>
    <row r="42691" x14ac:dyDescent="0.2"/>
    <row r="42692" x14ac:dyDescent="0.2"/>
    <row r="42693" x14ac:dyDescent="0.2"/>
    <row r="42694" x14ac:dyDescent="0.2"/>
    <row r="42695" x14ac:dyDescent="0.2"/>
    <row r="42696" x14ac:dyDescent="0.2"/>
    <row r="42697" x14ac:dyDescent="0.2"/>
    <row r="42698" x14ac:dyDescent="0.2"/>
    <row r="42699" x14ac:dyDescent="0.2"/>
    <row r="42700" x14ac:dyDescent="0.2"/>
    <row r="42701" x14ac:dyDescent="0.2"/>
    <row r="42702" x14ac:dyDescent="0.2"/>
    <row r="42703" x14ac:dyDescent="0.2"/>
    <row r="42704" x14ac:dyDescent="0.2"/>
    <row r="42705" x14ac:dyDescent="0.2"/>
    <row r="42706" x14ac:dyDescent="0.2"/>
    <row r="42707" x14ac:dyDescent="0.2"/>
    <row r="42708" x14ac:dyDescent="0.2"/>
    <row r="42709" x14ac:dyDescent="0.2"/>
    <row r="42710" x14ac:dyDescent="0.2"/>
    <row r="42711" x14ac:dyDescent="0.2"/>
    <row r="42712" x14ac:dyDescent="0.2"/>
    <row r="42713" x14ac:dyDescent="0.2"/>
    <row r="42714" x14ac:dyDescent="0.2"/>
    <row r="42715" x14ac:dyDescent="0.2"/>
    <row r="42716" x14ac:dyDescent="0.2"/>
    <row r="42717" x14ac:dyDescent="0.2"/>
    <row r="42718" x14ac:dyDescent="0.2"/>
    <row r="42719" x14ac:dyDescent="0.2"/>
    <row r="42720" x14ac:dyDescent="0.2"/>
    <row r="42721" x14ac:dyDescent="0.2"/>
    <row r="42722" x14ac:dyDescent="0.2"/>
    <row r="42723" x14ac:dyDescent="0.2"/>
    <row r="42724" x14ac:dyDescent="0.2"/>
    <row r="42725" x14ac:dyDescent="0.2"/>
    <row r="42726" x14ac:dyDescent="0.2"/>
    <row r="42727" x14ac:dyDescent="0.2"/>
    <row r="42728" x14ac:dyDescent="0.2"/>
    <row r="42729" x14ac:dyDescent="0.2"/>
    <row r="42730" x14ac:dyDescent="0.2"/>
    <row r="42731" x14ac:dyDescent="0.2"/>
    <row r="42732" x14ac:dyDescent="0.2"/>
    <row r="42733" x14ac:dyDescent="0.2"/>
    <row r="42734" x14ac:dyDescent="0.2"/>
    <row r="42735" x14ac:dyDescent="0.2"/>
    <row r="42736" x14ac:dyDescent="0.2"/>
    <row r="42737" x14ac:dyDescent="0.2"/>
    <row r="42738" x14ac:dyDescent="0.2"/>
    <row r="42739" x14ac:dyDescent="0.2"/>
    <row r="42740" x14ac:dyDescent="0.2"/>
    <row r="42741" x14ac:dyDescent="0.2"/>
    <row r="42742" x14ac:dyDescent="0.2"/>
    <row r="42743" x14ac:dyDescent="0.2"/>
    <row r="42744" x14ac:dyDescent="0.2"/>
    <row r="42745" x14ac:dyDescent="0.2"/>
    <row r="42746" x14ac:dyDescent="0.2"/>
    <row r="42747" x14ac:dyDescent="0.2"/>
    <row r="42748" x14ac:dyDescent="0.2"/>
    <row r="42749" x14ac:dyDescent="0.2"/>
    <row r="42750" x14ac:dyDescent="0.2"/>
    <row r="42751" x14ac:dyDescent="0.2"/>
    <row r="42752" x14ac:dyDescent="0.2"/>
    <row r="42753" x14ac:dyDescent="0.2"/>
    <row r="42754" x14ac:dyDescent="0.2"/>
    <row r="42755" x14ac:dyDescent="0.2"/>
    <row r="42756" x14ac:dyDescent="0.2"/>
    <row r="42757" x14ac:dyDescent="0.2"/>
    <row r="42758" x14ac:dyDescent="0.2"/>
    <row r="42759" x14ac:dyDescent="0.2"/>
    <row r="42760" x14ac:dyDescent="0.2"/>
    <row r="42761" x14ac:dyDescent="0.2"/>
    <row r="42762" x14ac:dyDescent="0.2"/>
    <row r="42763" x14ac:dyDescent="0.2"/>
    <row r="42764" x14ac:dyDescent="0.2"/>
    <row r="42765" x14ac:dyDescent="0.2"/>
    <row r="42766" x14ac:dyDescent="0.2"/>
    <row r="42767" x14ac:dyDescent="0.2"/>
    <row r="42768" x14ac:dyDescent="0.2"/>
    <row r="42769" x14ac:dyDescent="0.2"/>
    <row r="42770" x14ac:dyDescent="0.2"/>
    <row r="42771" x14ac:dyDescent="0.2"/>
    <row r="42772" x14ac:dyDescent="0.2"/>
    <row r="42773" x14ac:dyDescent="0.2"/>
    <row r="42774" x14ac:dyDescent="0.2"/>
    <row r="42775" x14ac:dyDescent="0.2"/>
    <row r="42776" x14ac:dyDescent="0.2"/>
    <row r="42777" x14ac:dyDescent="0.2"/>
    <row r="42778" x14ac:dyDescent="0.2"/>
    <row r="42779" x14ac:dyDescent="0.2"/>
    <row r="42780" x14ac:dyDescent="0.2"/>
    <row r="42781" x14ac:dyDescent="0.2"/>
    <row r="42782" x14ac:dyDescent="0.2"/>
    <row r="42783" x14ac:dyDescent="0.2"/>
    <row r="42784" x14ac:dyDescent="0.2"/>
    <row r="42785" x14ac:dyDescent="0.2"/>
    <row r="42786" x14ac:dyDescent="0.2"/>
    <row r="42787" x14ac:dyDescent="0.2"/>
    <row r="42788" x14ac:dyDescent="0.2"/>
    <row r="42789" x14ac:dyDescent="0.2"/>
    <row r="42790" x14ac:dyDescent="0.2"/>
    <row r="42791" x14ac:dyDescent="0.2"/>
    <row r="42792" x14ac:dyDescent="0.2"/>
    <row r="42793" x14ac:dyDescent="0.2"/>
    <row r="42794" x14ac:dyDescent="0.2"/>
    <row r="42795" x14ac:dyDescent="0.2"/>
    <row r="42796" x14ac:dyDescent="0.2"/>
    <row r="42797" x14ac:dyDescent="0.2"/>
    <row r="42798" x14ac:dyDescent="0.2"/>
    <row r="42799" x14ac:dyDescent="0.2"/>
    <row r="42800" x14ac:dyDescent="0.2"/>
    <row r="42801" x14ac:dyDescent="0.2"/>
    <row r="42802" x14ac:dyDescent="0.2"/>
    <row r="42803" x14ac:dyDescent="0.2"/>
    <row r="42804" x14ac:dyDescent="0.2"/>
    <row r="42805" x14ac:dyDescent="0.2"/>
    <row r="42806" x14ac:dyDescent="0.2"/>
    <row r="42807" x14ac:dyDescent="0.2"/>
    <row r="42808" x14ac:dyDescent="0.2"/>
    <row r="42809" x14ac:dyDescent="0.2"/>
    <row r="42810" x14ac:dyDescent="0.2"/>
    <row r="42811" x14ac:dyDescent="0.2"/>
    <row r="42812" x14ac:dyDescent="0.2"/>
    <row r="42813" x14ac:dyDescent="0.2"/>
    <row r="42814" x14ac:dyDescent="0.2"/>
    <row r="42815" x14ac:dyDescent="0.2"/>
    <row r="42816" x14ac:dyDescent="0.2"/>
    <row r="42817" x14ac:dyDescent="0.2"/>
    <row r="42818" x14ac:dyDescent="0.2"/>
    <row r="42819" x14ac:dyDescent="0.2"/>
    <row r="42820" x14ac:dyDescent="0.2"/>
    <row r="42821" x14ac:dyDescent="0.2"/>
    <row r="42822" x14ac:dyDescent="0.2"/>
    <row r="42823" x14ac:dyDescent="0.2"/>
    <row r="42824" x14ac:dyDescent="0.2"/>
    <row r="42825" x14ac:dyDescent="0.2"/>
    <row r="42826" x14ac:dyDescent="0.2"/>
    <row r="42827" x14ac:dyDescent="0.2"/>
    <row r="42828" x14ac:dyDescent="0.2"/>
    <row r="42829" x14ac:dyDescent="0.2"/>
    <row r="42830" x14ac:dyDescent="0.2"/>
    <row r="42831" x14ac:dyDescent="0.2"/>
    <row r="42832" x14ac:dyDescent="0.2"/>
    <row r="42833" x14ac:dyDescent="0.2"/>
    <row r="42834" x14ac:dyDescent="0.2"/>
    <row r="42835" x14ac:dyDescent="0.2"/>
    <row r="42836" x14ac:dyDescent="0.2"/>
    <row r="42837" x14ac:dyDescent="0.2"/>
    <row r="42838" x14ac:dyDescent="0.2"/>
    <row r="42839" x14ac:dyDescent="0.2"/>
    <row r="42840" x14ac:dyDescent="0.2"/>
    <row r="42841" x14ac:dyDescent="0.2"/>
    <row r="42842" x14ac:dyDescent="0.2"/>
    <row r="42843" x14ac:dyDescent="0.2"/>
    <row r="42844" x14ac:dyDescent="0.2"/>
    <row r="42845" x14ac:dyDescent="0.2"/>
    <row r="42846" x14ac:dyDescent="0.2"/>
    <row r="42847" x14ac:dyDescent="0.2"/>
    <row r="42848" x14ac:dyDescent="0.2"/>
    <row r="42849" x14ac:dyDescent="0.2"/>
    <row r="42850" x14ac:dyDescent="0.2"/>
    <row r="42851" x14ac:dyDescent="0.2"/>
    <row r="42852" x14ac:dyDescent="0.2"/>
    <row r="42853" x14ac:dyDescent="0.2"/>
    <row r="42854" x14ac:dyDescent="0.2"/>
    <row r="42855" x14ac:dyDescent="0.2"/>
    <row r="42856" x14ac:dyDescent="0.2"/>
    <row r="42857" x14ac:dyDescent="0.2"/>
    <row r="42858" x14ac:dyDescent="0.2"/>
    <row r="42859" x14ac:dyDescent="0.2"/>
    <row r="42860" x14ac:dyDescent="0.2"/>
    <row r="42861" x14ac:dyDescent="0.2"/>
    <row r="42862" x14ac:dyDescent="0.2"/>
    <row r="42863" x14ac:dyDescent="0.2"/>
    <row r="42864" x14ac:dyDescent="0.2"/>
    <row r="42865" x14ac:dyDescent="0.2"/>
    <row r="42866" x14ac:dyDescent="0.2"/>
    <row r="42867" x14ac:dyDescent="0.2"/>
    <row r="42868" x14ac:dyDescent="0.2"/>
    <row r="42869" x14ac:dyDescent="0.2"/>
    <row r="42870" x14ac:dyDescent="0.2"/>
    <row r="42871" x14ac:dyDescent="0.2"/>
    <row r="42872" x14ac:dyDescent="0.2"/>
    <row r="42873" x14ac:dyDescent="0.2"/>
    <row r="42874" x14ac:dyDescent="0.2"/>
    <row r="42875" x14ac:dyDescent="0.2"/>
    <row r="42876" x14ac:dyDescent="0.2"/>
    <row r="42877" x14ac:dyDescent="0.2"/>
    <row r="42878" x14ac:dyDescent="0.2"/>
    <row r="42879" x14ac:dyDescent="0.2"/>
    <row r="42880" x14ac:dyDescent="0.2"/>
    <row r="42881" x14ac:dyDescent="0.2"/>
    <row r="42882" x14ac:dyDescent="0.2"/>
    <row r="42883" x14ac:dyDescent="0.2"/>
    <row r="42884" x14ac:dyDescent="0.2"/>
    <row r="42885" x14ac:dyDescent="0.2"/>
    <row r="42886" x14ac:dyDescent="0.2"/>
    <row r="42887" x14ac:dyDescent="0.2"/>
    <row r="42888" x14ac:dyDescent="0.2"/>
    <row r="42889" x14ac:dyDescent="0.2"/>
    <row r="42890" x14ac:dyDescent="0.2"/>
    <row r="42891" x14ac:dyDescent="0.2"/>
    <row r="42892" x14ac:dyDescent="0.2"/>
    <row r="42893" x14ac:dyDescent="0.2"/>
    <row r="42894" x14ac:dyDescent="0.2"/>
    <row r="42895" x14ac:dyDescent="0.2"/>
    <row r="42896" x14ac:dyDescent="0.2"/>
    <row r="42897" x14ac:dyDescent="0.2"/>
    <row r="42898" x14ac:dyDescent="0.2"/>
    <row r="42899" x14ac:dyDescent="0.2"/>
    <row r="42900" x14ac:dyDescent="0.2"/>
    <row r="42901" x14ac:dyDescent="0.2"/>
    <row r="42902" x14ac:dyDescent="0.2"/>
    <row r="42903" x14ac:dyDescent="0.2"/>
    <row r="42904" x14ac:dyDescent="0.2"/>
    <row r="42905" x14ac:dyDescent="0.2"/>
    <row r="42906" x14ac:dyDescent="0.2"/>
    <row r="42907" x14ac:dyDescent="0.2"/>
    <row r="42908" x14ac:dyDescent="0.2"/>
    <row r="42909" x14ac:dyDescent="0.2"/>
    <row r="42910" x14ac:dyDescent="0.2"/>
    <row r="42911" x14ac:dyDescent="0.2"/>
    <row r="42912" x14ac:dyDescent="0.2"/>
    <row r="42913" x14ac:dyDescent="0.2"/>
    <row r="42914" x14ac:dyDescent="0.2"/>
    <row r="42915" x14ac:dyDescent="0.2"/>
    <row r="42916" x14ac:dyDescent="0.2"/>
    <row r="42917" x14ac:dyDescent="0.2"/>
    <row r="42918" x14ac:dyDescent="0.2"/>
    <row r="42919" x14ac:dyDescent="0.2"/>
    <row r="42920" x14ac:dyDescent="0.2"/>
    <row r="42921" x14ac:dyDescent="0.2"/>
    <row r="42922" x14ac:dyDescent="0.2"/>
    <row r="42923" x14ac:dyDescent="0.2"/>
    <row r="42924" x14ac:dyDescent="0.2"/>
    <row r="42925" x14ac:dyDescent="0.2"/>
    <row r="42926" x14ac:dyDescent="0.2"/>
    <row r="42927" x14ac:dyDescent="0.2"/>
    <row r="42928" x14ac:dyDescent="0.2"/>
    <row r="42929" x14ac:dyDescent="0.2"/>
    <row r="42930" x14ac:dyDescent="0.2"/>
    <row r="42931" x14ac:dyDescent="0.2"/>
    <row r="42932" x14ac:dyDescent="0.2"/>
    <row r="42933" x14ac:dyDescent="0.2"/>
    <row r="42934" x14ac:dyDescent="0.2"/>
    <row r="42935" x14ac:dyDescent="0.2"/>
    <row r="42936" x14ac:dyDescent="0.2"/>
    <row r="42937" x14ac:dyDescent="0.2"/>
    <row r="42938" x14ac:dyDescent="0.2"/>
    <row r="42939" x14ac:dyDescent="0.2"/>
    <row r="42940" x14ac:dyDescent="0.2"/>
    <row r="42941" x14ac:dyDescent="0.2"/>
    <row r="42942" x14ac:dyDescent="0.2"/>
    <row r="42943" x14ac:dyDescent="0.2"/>
    <row r="42944" x14ac:dyDescent="0.2"/>
    <row r="42945" x14ac:dyDescent="0.2"/>
    <row r="42946" x14ac:dyDescent="0.2"/>
    <row r="42947" x14ac:dyDescent="0.2"/>
    <row r="42948" x14ac:dyDescent="0.2"/>
    <row r="42949" x14ac:dyDescent="0.2"/>
    <row r="42950" x14ac:dyDescent="0.2"/>
    <row r="42951" x14ac:dyDescent="0.2"/>
    <row r="42952" x14ac:dyDescent="0.2"/>
    <row r="42953" x14ac:dyDescent="0.2"/>
    <row r="42954" x14ac:dyDescent="0.2"/>
    <row r="42955" x14ac:dyDescent="0.2"/>
    <row r="42956" x14ac:dyDescent="0.2"/>
    <row r="42957" x14ac:dyDescent="0.2"/>
    <row r="42958" x14ac:dyDescent="0.2"/>
    <row r="42959" x14ac:dyDescent="0.2"/>
    <row r="42960" x14ac:dyDescent="0.2"/>
    <row r="42961" x14ac:dyDescent="0.2"/>
    <row r="42962" x14ac:dyDescent="0.2"/>
    <row r="42963" x14ac:dyDescent="0.2"/>
    <row r="42964" x14ac:dyDescent="0.2"/>
    <row r="42965" x14ac:dyDescent="0.2"/>
    <row r="42966" x14ac:dyDescent="0.2"/>
    <row r="42967" x14ac:dyDescent="0.2"/>
    <row r="42968" x14ac:dyDescent="0.2"/>
    <row r="42969" x14ac:dyDescent="0.2"/>
    <row r="42970" x14ac:dyDescent="0.2"/>
    <row r="42971" x14ac:dyDescent="0.2"/>
    <row r="42972" x14ac:dyDescent="0.2"/>
    <row r="42973" x14ac:dyDescent="0.2"/>
    <row r="42974" x14ac:dyDescent="0.2"/>
    <row r="42975" x14ac:dyDescent="0.2"/>
    <row r="42976" x14ac:dyDescent="0.2"/>
    <row r="42977" x14ac:dyDescent="0.2"/>
    <row r="42978" x14ac:dyDescent="0.2"/>
    <row r="42979" x14ac:dyDescent="0.2"/>
    <row r="42980" x14ac:dyDescent="0.2"/>
    <row r="42981" x14ac:dyDescent="0.2"/>
    <row r="42982" x14ac:dyDescent="0.2"/>
    <row r="42983" x14ac:dyDescent="0.2"/>
    <row r="42984" x14ac:dyDescent="0.2"/>
    <row r="42985" x14ac:dyDescent="0.2"/>
    <row r="42986" x14ac:dyDescent="0.2"/>
    <row r="42987" x14ac:dyDescent="0.2"/>
    <row r="42988" x14ac:dyDescent="0.2"/>
    <row r="42989" x14ac:dyDescent="0.2"/>
    <row r="42990" x14ac:dyDescent="0.2"/>
    <row r="42991" x14ac:dyDescent="0.2"/>
    <row r="42992" x14ac:dyDescent="0.2"/>
    <row r="42993" x14ac:dyDescent="0.2"/>
    <row r="42994" x14ac:dyDescent="0.2"/>
    <row r="42995" x14ac:dyDescent="0.2"/>
    <row r="42996" x14ac:dyDescent="0.2"/>
    <row r="42997" x14ac:dyDescent="0.2"/>
    <row r="42998" x14ac:dyDescent="0.2"/>
    <row r="42999" x14ac:dyDescent="0.2"/>
    <row r="43000" x14ac:dyDescent="0.2"/>
    <row r="43001" x14ac:dyDescent="0.2"/>
    <row r="43002" x14ac:dyDescent="0.2"/>
    <row r="43003" x14ac:dyDescent="0.2"/>
    <row r="43004" x14ac:dyDescent="0.2"/>
    <row r="43005" x14ac:dyDescent="0.2"/>
    <row r="43006" x14ac:dyDescent="0.2"/>
    <row r="43007" x14ac:dyDescent="0.2"/>
    <row r="43008" x14ac:dyDescent="0.2"/>
    <row r="43009" x14ac:dyDescent="0.2"/>
    <row r="43010" x14ac:dyDescent="0.2"/>
    <row r="43011" x14ac:dyDescent="0.2"/>
    <row r="43012" x14ac:dyDescent="0.2"/>
    <row r="43013" x14ac:dyDescent="0.2"/>
    <row r="43014" x14ac:dyDescent="0.2"/>
    <row r="43015" x14ac:dyDescent="0.2"/>
    <row r="43016" x14ac:dyDescent="0.2"/>
    <row r="43017" x14ac:dyDescent="0.2"/>
    <row r="43018" x14ac:dyDescent="0.2"/>
    <row r="43019" x14ac:dyDescent="0.2"/>
    <row r="43020" x14ac:dyDescent="0.2"/>
    <row r="43021" x14ac:dyDescent="0.2"/>
    <row r="43022" x14ac:dyDescent="0.2"/>
    <row r="43023" x14ac:dyDescent="0.2"/>
    <row r="43024" x14ac:dyDescent="0.2"/>
    <row r="43025" x14ac:dyDescent="0.2"/>
    <row r="43026" x14ac:dyDescent="0.2"/>
    <row r="43027" x14ac:dyDescent="0.2"/>
    <row r="43028" x14ac:dyDescent="0.2"/>
    <row r="43029" x14ac:dyDescent="0.2"/>
    <row r="43030" x14ac:dyDescent="0.2"/>
    <row r="43031" x14ac:dyDescent="0.2"/>
    <row r="43032" x14ac:dyDescent="0.2"/>
    <row r="43033" x14ac:dyDescent="0.2"/>
    <row r="43034" x14ac:dyDescent="0.2"/>
    <row r="43035" x14ac:dyDescent="0.2"/>
    <row r="43036" x14ac:dyDescent="0.2"/>
    <row r="43037" x14ac:dyDescent="0.2"/>
    <row r="43038" x14ac:dyDescent="0.2"/>
    <row r="43039" x14ac:dyDescent="0.2"/>
    <row r="43040" x14ac:dyDescent="0.2"/>
    <row r="43041" x14ac:dyDescent="0.2"/>
    <row r="43042" x14ac:dyDescent="0.2"/>
    <row r="43043" x14ac:dyDescent="0.2"/>
    <row r="43044" x14ac:dyDescent="0.2"/>
    <row r="43045" x14ac:dyDescent="0.2"/>
    <row r="43046" x14ac:dyDescent="0.2"/>
    <row r="43047" x14ac:dyDescent="0.2"/>
    <row r="43048" x14ac:dyDescent="0.2"/>
    <row r="43049" x14ac:dyDescent="0.2"/>
    <row r="43050" x14ac:dyDescent="0.2"/>
    <row r="43051" x14ac:dyDescent="0.2"/>
    <row r="43052" x14ac:dyDescent="0.2"/>
    <row r="43053" x14ac:dyDescent="0.2"/>
    <row r="43054" x14ac:dyDescent="0.2"/>
    <row r="43055" x14ac:dyDescent="0.2"/>
    <row r="43056" x14ac:dyDescent="0.2"/>
    <row r="43057" x14ac:dyDescent="0.2"/>
    <row r="43058" x14ac:dyDescent="0.2"/>
    <row r="43059" x14ac:dyDescent="0.2"/>
    <row r="43060" x14ac:dyDescent="0.2"/>
    <row r="43061" x14ac:dyDescent="0.2"/>
    <row r="43062" x14ac:dyDescent="0.2"/>
    <row r="43063" x14ac:dyDescent="0.2"/>
    <row r="43064" x14ac:dyDescent="0.2"/>
    <row r="43065" x14ac:dyDescent="0.2"/>
    <row r="43066" x14ac:dyDescent="0.2"/>
    <row r="43067" x14ac:dyDescent="0.2"/>
    <row r="43068" x14ac:dyDescent="0.2"/>
    <row r="43069" x14ac:dyDescent="0.2"/>
    <row r="43070" x14ac:dyDescent="0.2"/>
    <row r="43071" x14ac:dyDescent="0.2"/>
    <row r="43072" x14ac:dyDescent="0.2"/>
    <row r="43073" x14ac:dyDescent="0.2"/>
    <row r="43074" x14ac:dyDescent="0.2"/>
    <row r="43075" x14ac:dyDescent="0.2"/>
    <row r="43076" x14ac:dyDescent="0.2"/>
    <row r="43077" x14ac:dyDescent="0.2"/>
    <row r="43078" x14ac:dyDescent="0.2"/>
    <row r="43079" x14ac:dyDescent="0.2"/>
    <row r="43080" x14ac:dyDescent="0.2"/>
    <row r="43081" x14ac:dyDescent="0.2"/>
    <row r="43082" x14ac:dyDescent="0.2"/>
    <row r="43083" x14ac:dyDescent="0.2"/>
    <row r="43084" x14ac:dyDescent="0.2"/>
    <row r="43085" x14ac:dyDescent="0.2"/>
    <row r="43086" x14ac:dyDescent="0.2"/>
    <row r="43087" x14ac:dyDescent="0.2"/>
    <row r="43088" x14ac:dyDescent="0.2"/>
    <row r="43089" x14ac:dyDescent="0.2"/>
    <row r="43090" x14ac:dyDescent="0.2"/>
    <row r="43091" x14ac:dyDescent="0.2"/>
    <row r="43092" x14ac:dyDescent="0.2"/>
    <row r="43093" x14ac:dyDescent="0.2"/>
    <row r="43094" x14ac:dyDescent="0.2"/>
    <row r="43095" x14ac:dyDescent="0.2"/>
    <row r="43096" x14ac:dyDescent="0.2"/>
    <row r="43097" x14ac:dyDescent="0.2"/>
    <row r="43098" x14ac:dyDescent="0.2"/>
    <row r="43099" x14ac:dyDescent="0.2"/>
    <row r="43100" x14ac:dyDescent="0.2"/>
    <row r="43101" x14ac:dyDescent="0.2"/>
    <row r="43102" x14ac:dyDescent="0.2"/>
    <row r="43103" x14ac:dyDescent="0.2"/>
    <row r="43104" x14ac:dyDescent="0.2"/>
    <row r="43105" x14ac:dyDescent="0.2"/>
    <row r="43106" x14ac:dyDescent="0.2"/>
    <row r="43107" x14ac:dyDescent="0.2"/>
    <row r="43108" x14ac:dyDescent="0.2"/>
    <row r="43109" x14ac:dyDescent="0.2"/>
    <row r="43110" x14ac:dyDescent="0.2"/>
    <row r="43111" x14ac:dyDescent="0.2"/>
    <row r="43112" x14ac:dyDescent="0.2"/>
    <row r="43113" x14ac:dyDescent="0.2"/>
    <row r="43114" x14ac:dyDescent="0.2"/>
    <row r="43115" x14ac:dyDescent="0.2"/>
    <row r="43116" x14ac:dyDescent="0.2"/>
    <row r="43117" x14ac:dyDescent="0.2"/>
    <row r="43118" x14ac:dyDescent="0.2"/>
    <row r="43119" x14ac:dyDescent="0.2"/>
    <row r="43120" x14ac:dyDescent="0.2"/>
    <row r="43121" x14ac:dyDescent="0.2"/>
    <row r="43122" x14ac:dyDescent="0.2"/>
    <row r="43123" x14ac:dyDescent="0.2"/>
    <row r="43124" x14ac:dyDescent="0.2"/>
    <row r="43125" x14ac:dyDescent="0.2"/>
    <row r="43126" x14ac:dyDescent="0.2"/>
    <row r="43127" x14ac:dyDescent="0.2"/>
    <row r="43128" x14ac:dyDescent="0.2"/>
    <row r="43129" x14ac:dyDescent="0.2"/>
    <row r="43130" x14ac:dyDescent="0.2"/>
    <row r="43131" x14ac:dyDescent="0.2"/>
    <row r="43132" x14ac:dyDescent="0.2"/>
    <row r="43133" x14ac:dyDescent="0.2"/>
    <row r="43134" x14ac:dyDescent="0.2"/>
    <row r="43135" x14ac:dyDescent="0.2"/>
    <row r="43136" x14ac:dyDescent="0.2"/>
    <row r="43137" x14ac:dyDescent="0.2"/>
    <row r="43138" x14ac:dyDescent="0.2"/>
    <row r="43139" x14ac:dyDescent="0.2"/>
    <row r="43140" x14ac:dyDescent="0.2"/>
    <row r="43141" x14ac:dyDescent="0.2"/>
    <row r="43142" x14ac:dyDescent="0.2"/>
    <row r="43143" x14ac:dyDescent="0.2"/>
    <row r="43144" x14ac:dyDescent="0.2"/>
    <row r="43145" x14ac:dyDescent="0.2"/>
    <row r="43146" x14ac:dyDescent="0.2"/>
    <row r="43147" x14ac:dyDescent="0.2"/>
    <row r="43148" x14ac:dyDescent="0.2"/>
    <row r="43149" x14ac:dyDescent="0.2"/>
    <row r="43150" x14ac:dyDescent="0.2"/>
    <row r="43151" x14ac:dyDescent="0.2"/>
    <row r="43152" x14ac:dyDescent="0.2"/>
    <row r="43153" x14ac:dyDescent="0.2"/>
    <row r="43154" x14ac:dyDescent="0.2"/>
    <row r="43155" x14ac:dyDescent="0.2"/>
    <row r="43156" x14ac:dyDescent="0.2"/>
    <row r="43157" x14ac:dyDescent="0.2"/>
    <row r="43158" x14ac:dyDescent="0.2"/>
    <row r="43159" x14ac:dyDescent="0.2"/>
    <row r="43160" x14ac:dyDescent="0.2"/>
    <row r="43161" x14ac:dyDescent="0.2"/>
    <row r="43162" x14ac:dyDescent="0.2"/>
    <row r="43163" x14ac:dyDescent="0.2"/>
    <row r="43164" x14ac:dyDescent="0.2"/>
    <row r="43165" x14ac:dyDescent="0.2"/>
    <row r="43166" x14ac:dyDescent="0.2"/>
    <row r="43167" x14ac:dyDescent="0.2"/>
    <row r="43168" x14ac:dyDescent="0.2"/>
    <row r="43169" x14ac:dyDescent="0.2"/>
    <row r="43170" x14ac:dyDescent="0.2"/>
    <row r="43171" x14ac:dyDescent="0.2"/>
    <row r="43172" x14ac:dyDescent="0.2"/>
    <row r="43173" x14ac:dyDescent="0.2"/>
    <row r="43174" x14ac:dyDescent="0.2"/>
    <row r="43175" x14ac:dyDescent="0.2"/>
    <row r="43176" x14ac:dyDescent="0.2"/>
    <row r="43177" x14ac:dyDescent="0.2"/>
    <row r="43178" x14ac:dyDescent="0.2"/>
    <row r="43179" x14ac:dyDescent="0.2"/>
    <row r="43180" x14ac:dyDescent="0.2"/>
    <row r="43181" x14ac:dyDescent="0.2"/>
    <row r="43182" x14ac:dyDescent="0.2"/>
    <row r="43183" x14ac:dyDescent="0.2"/>
    <row r="43184" x14ac:dyDescent="0.2"/>
    <row r="43185" x14ac:dyDescent="0.2"/>
    <row r="43186" x14ac:dyDescent="0.2"/>
    <row r="43187" x14ac:dyDescent="0.2"/>
    <row r="43188" x14ac:dyDescent="0.2"/>
    <row r="43189" x14ac:dyDescent="0.2"/>
    <row r="43190" x14ac:dyDescent="0.2"/>
    <row r="43191" x14ac:dyDescent="0.2"/>
    <row r="43192" x14ac:dyDescent="0.2"/>
    <row r="43193" x14ac:dyDescent="0.2"/>
    <row r="43194" x14ac:dyDescent="0.2"/>
    <row r="43195" x14ac:dyDescent="0.2"/>
    <row r="43196" x14ac:dyDescent="0.2"/>
    <row r="43197" x14ac:dyDescent="0.2"/>
    <row r="43198" x14ac:dyDescent="0.2"/>
    <row r="43199" x14ac:dyDescent="0.2"/>
    <row r="43200" x14ac:dyDescent="0.2"/>
    <row r="43201" x14ac:dyDescent="0.2"/>
    <row r="43202" x14ac:dyDescent="0.2"/>
    <row r="43203" x14ac:dyDescent="0.2"/>
    <row r="43204" x14ac:dyDescent="0.2"/>
    <row r="43205" x14ac:dyDescent="0.2"/>
    <row r="43206" x14ac:dyDescent="0.2"/>
    <row r="43207" x14ac:dyDescent="0.2"/>
    <row r="43208" x14ac:dyDescent="0.2"/>
    <row r="43209" x14ac:dyDescent="0.2"/>
    <row r="43210" x14ac:dyDescent="0.2"/>
    <row r="43211" x14ac:dyDescent="0.2"/>
    <row r="43212" x14ac:dyDescent="0.2"/>
    <row r="43213" x14ac:dyDescent="0.2"/>
    <row r="43214" x14ac:dyDescent="0.2"/>
    <row r="43215" x14ac:dyDescent="0.2"/>
    <row r="43216" x14ac:dyDescent="0.2"/>
    <row r="43217" x14ac:dyDescent="0.2"/>
    <row r="43218" x14ac:dyDescent="0.2"/>
    <row r="43219" x14ac:dyDescent="0.2"/>
    <row r="43220" x14ac:dyDescent="0.2"/>
    <row r="43221" x14ac:dyDescent="0.2"/>
    <row r="43222" x14ac:dyDescent="0.2"/>
    <row r="43223" x14ac:dyDescent="0.2"/>
    <row r="43224" x14ac:dyDescent="0.2"/>
    <row r="43225" x14ac:dyDescent="0.2"/>
    <row r="43226" x14ac:dyDescent="0.2"/>
    <row r="43227" x14ac:dyDescent="0.2"/>
    <row r="43228" x14ac:dyDescent="0.2"/>
    <row r="43229" x14ac:dyDescent="0.2"/>
    <row r="43230" x14ac:dyDescent="0.2"/>
    <row r="43231" x14ac:dyDescent="0.2"/>
    <row r="43232" x14ac:dyDescent="0.2"/>
    <row r="43233" x14ac:dyDescent="0.2"/>
    <row r="43234" x14ac:dyDescent="0.2"/>
    <row r="43235" x14ac:dyDescent="0.2"/>
    <row r="43236" x14ac:dyDescent="0.2"/>
    <row r="43237" x14ac:dyDescent="0.2"/>
    <row r="43238" x14ac:dyDescent="0.2"/>
    <row r="43239" x14ac:dyDescent="0.2"/>
    <row r="43240" x14ac:dyDescent="0.2"/>
    <row r="43241" x14ac:dyDescent="0.2"/>
    <row r="43242" x14ac:dyDescent="0.2"/>
    <row r="43243" x14ac:dyDescent="0.2"/>
    <row r="43244" x14ac:dyDescent="0.2"/>
    <row r="43245" x14ac:dyDescent="0.2"/>
    <row r="43246" x14ac:dyDescent="0.2"/>
    <row r="43247" x14ac:dyDescent="0.2"/>
    <row r="43248" x14ac:dyDescent="0.2"/>
    <row r="43249" x14ac:dyDescent="0.2"/>
    <row r="43250" x14ac:dyDescent="0.2"/>
    <row r="43251" x14ac:dyDescent="0.2"/>
    <row r="43252" x14ac:dyDescent="0.2"/>
    <row r="43253" x14ac:dyDescent="0.2"/>
    <row r="43254" x14ac:dyDescent="0.2"/>
    <row r="43255" x14ac:dyDescent="0.2"/>
    <row r="43256" x14ac:dyDescent="0.2"/>
    <row r="43257" x14ac:dyDescent="0.2"/>
    <row r="43258" x14ac:dyDescent="0.2"/>
    <row r="43259" x14ac:dyDescent="0.2"/>
    <row r="43260" x14ac:dyDescent="0.2"/>
    <row r="43261" x14ac:dyDescent="0.2"/>
    <row r="43262" x14ac:dyDescent="0.2"/>
    <row r="43263" x14ac:dyDescent="0.2"/>
    <row r="43264" x14ac:dyDescent="0.2"/>
    <row r="43265" x14ac:dyDescent="0.2"/>
    <row r="43266" x14ac:dyDescent="0.2"/>
    <row r="43267" x14ac:dyDescent="0.2"/>
    <row r="43268" x14ac:dyDescent="0.2"/>
    <row r="43269" x14ac:dyDescent="0.2"/>
    <row r="43270" x14ac:dyDescent="0.2"/>
    <row r="43271" x14ac:dyDescent="0.2"/>
    <row r="43272" x14ac:dyDescent="0.2"/>
    <row r="43273" x14ac:dyDescent="0.2"/>
    <row r="43274" x14ac:dyDescent="0.2"/>
    <row r="43275" x14ac:dyDescent="0.2"/>
    <row r="43276" x14ac:dyDescent="0.2"/>
    <row r="43277" x14ac:dyDescent="0.2"/>
    <row r="43278" x14ac:dyDescent="0.2"/>
    <row r="43279" x14ac:dyDescent="0.2"/>
    <row r="43280" x14ac:dyDescent="0.2"/>
    <row r="43281" x14ac:dyDescent="0.2"/>
    <row r="43282" x14ac:dyDescent="0.2"/>
    <row r="43283" x14ac:dyDescent="0.2"/>
    <row r="43284" x14ac:dyDescent="0.2"/>
    <row r="43285" x14ac:dyDescent="0.2"/>
    <row r="43286" x14ac:dyDescent="0.2"/>
    <row r="43287" x14ac:dyDescent="0.2"/>
    <row r="43288" x14ac:dyDescent="0.2"/>
    <row r="43289" x14ac:dyDescent="0.2"/>
    <row r="43290" x14ac:dyDescent="0.2"/>
    <row r="43291" x14ac:dyDescent="0.2"/>
    <row r="43292" x14ac:dyDescent="0.2"/>
    <row r="43293" x14ac:dyDescent="0.2"/>
    <row r="43294" x14ac:dyDescent="0.2"/>
    <row r="43295" x14ac:dyDescent="0.2"/>
    <row r="43296" x14ac:dyDescent="0.2"/>
    <row r="43297" x14ac:dyDescent="0.2"/>
    <row r="43298" x14ac:dyDescent="0.2"/>
    <row r="43299" x14ac:dyDescent="0.2"/>
    <row r="43300" x14ac:dyDescent="0.2"/>
    <row r="43301" x14ac:dyDescent="0.2"/>
    <row r="43302" x14ac:dyDescent="0.2"/>
    <row r="43303" x14ac:dyDescent="0.2"/>
    <row r="43304" x14ac:dyDescent="0.2"/>
    <row r="43305" x14ac:dyDescent="0.2"/>
    <row r="43306" x14ac:dyDescent="0.2"/>
    <row r="43307" x14ac:dyDescent="0.2"/>
    <row r="43308" x14ac:dyDescent="0.2"/>
    <row r="43309" x14ac:dyDescent="0.2"/>
    <row r="43310" x14ac:dyDescent="0.2"/>
    <row r="43311" x14ac:dyDescent="0.2"/>
    <row r="43312" x14ac:dyDescent="0.2"/>
    <row r="43313" x14ac:dyDescent="0.2"/>
    <row r="43314" x14ac:dyDescent="0.2"/>
    <row r="43315" x14ac:dyDescent="0.2"/>
    <row r="43316" x14ac:dyDescent="0.2"/>
    <row r="43317" x14ac:dyDescent="0.2"/>
    <row r="43318" x14ac:dyDescent="0.2"/>
    <row r="43319" x14ac:dyDescent="0.2"/>
    <row r="43320" x14ac:dyDescent="0.2"/>
    <row r="43321" x14ac:dyDescent="0.2"/>
    <row r="43322" x14ac:dyDescent="0.2"/>
    <row r="43323" x14ac:dyDescent="0.2"/>
    <row r="43324" x14ac:dyDescent="0.2"/>
    <row r="43325" x14ac:dyDescent="0.2"/>
    <row r="43326" x14ac:dyDescent="0.2"/>
    <row r="43327" x14ac:dyDescent="0.2"/>
    <row r="43328" x14ac:dyDescent="0.2"/>
    <row r="43329" x14ac:dyDescent="0.2"/>
    <row r="43330" x14ac:dyDescent="0.2"/>
    <row r="43331" x14ac:dyDescent="0.2"/>
    <row r="43332" x14ac:dyDescent="0.2"/>
    <row r="43333" x14ac:dyDescent="0.2"/>
    <row r="43334" x14ac:dyDescent="0.2"/>
    <row r="43335" x14ac:dyDescent="0.2"/>
    <row r="43336" x14ac:dyDescent="0.2"/>
    <row r="43337" x14ac:dyDescent="0.2"/>
    <row r="43338" x14ac:dyDescent="0.2"/>
    <row r="43339" x14ac:dyDescent="0.2"/>
    <row r="43340" x14ac:dyDescent="0.2"/>
    <row r="43341" x14ac:dyDescent="0.2"/>
    <row r="43342" x14ac:dyDescent="0.2"/>
    <row r="43343" x14ac:dyDescent="0.2"/>
    <row r="43344" x14ac:dyDescent="0.2"/>
    <row r="43345" x14ac:dyDescent="0.2"/>
    <row r="43346" x14ac:dyDescent="0.2"/>
    <row r="43347" x14ac:dyDescent="0.2"/>
    <row r="43348" x14ac:dyDescent="0.2"/>
    <row r="43349" x14ac:dyDescent="0.2"/>
    <row r="43350" x14ac:dyDescent="0.2"/>
    <row r="43351" x14ac:dyDescent="0.2"/>
    <row r="43352" x14ac:dyDescent="0.2"/>
    <row r="43353" x14ac:dyDescent="0.2"/>
    <row r="43354" x14ac:dyDescent="0.2"/>
    <row r="43355" x14ac:dyDescent="0.2"/>
    <row r="43356" x14ac:dyDescent="0.2"/>
    <row r="43357" x14ac:dyDescent="0.2"/>
    <row r="43358" x14ac:dyDescent="0.2"/>
    <row r="43359" x14ac:dyDescent="0.2"/>
    <row r="43360" x14ac:dyDescent="0.2"/>
    <row r="43361" x14ac:dyDescent="0.2"/>
    <row r="43362" x14ac:dyDescent="0.2"/>
    <row r="43363" x14ac:dyDescent="0.2"/>
    <row r="43364" x14ac:dyDescent="0.2"/>
    <row r="43365" x14ac:dyDescent="0.2"/>
    <row r="43366" x14ac:dyDescent="0.2"/>
    <row r="43367" x14ac:dyDescent="0.2"/>
    <row r="43368" x14ac:dyDescent="0.2"/>
    <row r="43369" x14ac:dyDescent="0.2"/>
    <row r="43370" x14ac:dyDescent="0.2"/>
    <row r="43371" x14ac:dyDescent="0.2"/>
    <row r="43372" x14ac:dyDescent="0.2"/>
    <row r="43373" x14ac:dyDescent="0.2"/>
    <row r="43374" x14ac:dyDescent="0.2"/>
    <row r="43375" x14ac:dyDescent="0.2"/>
    <row r="43376" x14ac:dyDescent="0.2"/>
    <row r="43377" x14ac:dyDescent="0.2"/>
    <row r="43378" x14ac:dyDescent="0.2"/>
    <row r="43379" x14ac:dyDescent="0.2"/>
    <row r="43380" x14ac:dyDescent="0.2"/>
    <row r="43381" x14ac:dyDescent="0.2"/>
    <row r="43382" x14ac:dyDescent="0.2"/>
    <row r="43383" x14ac:dyDescent="0.2"/>
    <row r="43384" x14ac:dyDescent="0.2"/>
    <row r="43385" x14ac:dyDescent="0.2"/>
    <row r="43386" x14ac:dyDescent="0.2"/>
    <row r="43387" x14ac:dyDescent="0.2"/>
    <row r="43388" x14ac:dyDescent="0.2"/>
    <row r="43389" x14ac:dyDescent="0.2"/>
    <row r="43390" x14ac:dyDescent="0.2"/>
    <row r="43391" x14ac:dyDescent="0.2"/>
    <row r="43392" x14ac:dyDescent="0.2"/>
    <row r="43393" x14ac:dyDescent="0.2"/>
    <row r="43394" x14ac:dyDescent="0.2"/>
    <row r="43395" x14ac:dyDescent="0.2"/>
    <row r="43396" x14ac:dyDescent="0.2"/>
    <row r="43397" x14ac:dyDescent="0.2"/>
    <row r="43398" x14ac:dyDescent="0.2"/>
    <row r="43399" x14ac:dyDescent="0.2"/>
    <row r="43400" x14ac:dyDescent="0.2"/>
    <row r="43401" x14ac:dyDescent="0.2"/>
    <row r="43402" x14ac:dyDescent="0.2"/>
    <row r="43403" x14ac:dyDescent="0.2"/>
    <row r="43404" x14ac:dyDescent="0.2"/>
    <row r="43405" x14ac:dyDescent="0.2"/>
    <row r="43406" x14ac:dyDescent="0.2"/>
    <row r="43407" x14ac:dyDescent="0.2"/>
    <row r="43408" x14ac:dyDescent="0.2"/>
    <row r="43409" x14ac:dyDescent="0.2"/>
    <row r="43410" x14ac:dyDescent="0.2"/>
    <row r="43411" x14ac:dyDescent="0.2"/>
    <row r="43412" x14ac:dyDescent="0.2"/>
    <row r="43413" x14ac:dyDescent="0.2"/>
    <row r="43414" x14ac:dyDescent="0.2"/>
    <row r="43415" x14ac:dyDescent="0.2"/>
    <row r="43416" x14ac:dyDescent="0.2"/>
    <row r="43417" x14ac:dyDescent="0.2"/>
    <row r="43418" x14ac:dyDescent="0.2"/>
    <row r="43419" x14ac:dyDescent="0.2"/>
    <row r="43420" x14ac:dyDescent="0.2"/>
    <row r="43421" x14ac:dyDescent="0.2"/>
    <row r="43422" x14ac:dyDescent="0.2"/>
    <row r="43423" x14ac:dyDescent="0.2"/>
    <row r="43424" x14ac:dyDescent="0.2"/>
    <row r="43425" x14ac:dyDescent="0.2"/>
    <row r="43426" x14ac:dyDescent="0.2"/>
    <row r="43427" x14ac:dyDescent="0.2"/>
    <row r="43428" x14ac:dyDescent="0.2"/>
    <row r="43429" x14ac:dyDescent="0.2"/>
    <row r="43430" x14ac:dyDescent="0.2"/>
    <row r="43431" x14ac:dyDescent="0.2"/>
    <row r="43432" x14ac:dyDescent="0.2"/>
    <row r="43433" x14ac:dyDescent="0.2"/>
    <row r="43434" x14ac:dyDescent="0.2"/>
    <row r="43435" x14ac:dyDescent="0.2"/>
    <row r="43436" x14ac:dyDescent="0.2"/>
    <row r="43437" x14ac:dyDescent="0.2"/>
    <row r="43438" x14ac:dyDescent="0.2"/>
    <row r="43439" x14ac:dyDescent="0.2"/>
    <row r="43440" x14ac:dyDescent="0.2"/>
    <row r="43441" x14ac:dyDescent="0.2"/>
    <row r="43442" x14ac:dyDescent="0.2"/>
    <row r="43443" x14ac:dyDescent="0.2"/>
    <row r="43444" x14ac:dyDescent="0.2"/>
    <row r="43445" x14ac:dyDescent="0.2"/>
    <row r="43446" x14ac:dyDescent="0.2"/>
    <row r="43447" x14ac:dyDescent="0.2"/>
    <row r="43448" x14ac:dyDescent="0.2"/>
    <row r="43449" x14ac:dyDescent="0.2"/>
    <row r="43450" x14ac:dyDescent="0.2"/>
    <row r="43451" x14ac:dyDescent="0.2"/>
    <row r="43452" x14ac:dyDescent="0.2"/>
    <row r="43453" x14ac:dyDescent="0.2"/>
    <row r="43454" x14ac:dyDescent="0.2"/>
    <row r="43455" x14ac:dyDescent="0.2"/>
    <row r="43456" x14ac:dyDescent="0.2"/>
    <row r="43457" x14ac:dyDescent="0.2"/>
    <row r="43458" x14ac:dyDescent="0.2"/>
    <row r="43459" x14ac:dyDescent="0.2"/>
    <row r="43460" x14ac:dyDescent="0.2"/>
    <row r="43461" x14ac:dyDescent="0.2"/>
    <row r="43462" x14ac:dyDescent="0.2"/>
    <row r="43463" x14ac:dyDescent="0.2"/>
    <row r="43464" x14ac:dyDescent="0.2"/>
    <row r="43465" x14ac:dyDescent="0.2"/>
    <row r="43466" x14ac:dyDescent="0.2"/>
    <row r="43467" x14ac:dyDescent="0.2"/>
    <row r="43468" x14ac:dyDescent="0.2"/>
    <row r="43469" x14ac:dyDescent="0.2"/>
    <row r="43470" x14ac:dyDescent="0.2"/>
    <row r="43471" x14ac:dyDescent="0.2"/>
    <row r="43472" x14ac:dyDescent="0.2"/>
    <row r="43473" x14ac:dyDescent="0.2"/>
    <row r="43474" x14ac:dyDescent="0.2"/>
    <row r="43475" x14ac:dyDescent="0.2"/>
    <row r="43476" x14ac:dyDescent="0.2"/>
    <row r="43477" x14ac:dyDescent="0.2"/>
    <row r="43478" x14ac:dyDescent="0.2"/>
    <row r="43479" x14ac:dyDescent="0.2"/>
    <row r="43480" x14ac:dyDescent="0.2"/>
    <row r="43481" x14ac:dyDescent="0.2"/>
    <row r="43482" x14ac:dyDescent="0.2"/>
    <row r="43483" x14ac:dyDescent="0.2"/>
    <row r="43484" x14ac:dyDescent="0.2"/>
    <row r="43485" x14ac:dyDescent="0.2"/>
    <row r="43486" x14ac:dyDescent="0.2"/>
    <row r="43487" x14ac:dyDescent="0.2"/>
    <row r="43488" x14ac:dyDescent="0.2"/>
    <row r="43489" x14ac:dyDescent="0.2"/>
    <row r="43490" x14ac:dyDescent="0.2"/>
    <row r="43491" x14ac:dyDescent="0.2"/>
    <row r="43492" x14ac:dyDescent="0.2"/>
    <row r="43493" x14ac:dyDescent="0.2"/>
    <row r="43494" x14ac:dyDescent="0.2"/>
    <row r="43495" x14ac:dyDescent="0.2"/>
    <row r="43496" x14ac:dyDescent="0.2"/>
    <row r="43497" x14ac:dyDescent="0.2"/>
    <row r="43498" x14ac:dyDescent="0.2"/>
    <row r="43499" x14ac:dyDescent="0.2"/>
    <row r="43500" x14ac:dyDescent="0.2"/>
    <row r="43501" x14ac:dyDescent="0.2"/>
    <row r="43502" x14ac:dyDescent="0.2"/>
    <row r="43503" x14ac:dyDescent="0.2"/>
    <row r="43504" x14ac:dyDescent="0.2"/>
    <row r="43505" x14ac:dyDescent="0.2"/>
    <row r="43506" x14ac:dyDescent="0.2"/>
    <row r="43507" x14ac:dyDescent="0.2"/>
    <row r="43508" x14ac:dyDescent="0.2"/>
    <row r="43509" x14ac:dyDescent="0.2"/>
    <row r="43510" x14ac:dyDescent="0.2"/>
    <row r="43511" x14ac:dyDescent="0.2"/>
    <row r="43512" x14ac:dyDescent="0.2"/>
    <row r="43513" x14ac:dyDescent="0.2"/>
    <row r="43514" x14ac:dyDescent="0.2"/>
    <row r="43515" x14ac:dyDescent="0.2"/>
    <row r="43516" x14ac:dyDescent="0.2"/>
    <row r="43517" x14ac:dyDescent="0.2"/>
    <row r="43518" x14ac:dyDescent="0.2"/>
    <row r="43519" x14ac:dyDescent="0.2"/>
    <row r="43520" x14ac:dyDescent="0.2"/>
    <row r="43521" x14ac:dyDescent="0.2"/>
    <row r="43522" x14ac:dyDescent="0.2"/>
    <row r="43523" x14ac:dyDescent="0.2"/>
    <row r="43524" x14ac:dyDescent="0.2"/>
    <row r="43525" x14ac:dyDescent="0.2"/>
    <row r="43526" x14ac:dyDescent="0.2"/>
    <row r="43527" x14ac:dyDescent="0.2"/>
    <row r="43528" x14ac:dyDescent="0.2"/>
    <row r="43529" x14ac:dyDescent="0.2"/>
    <row r="43530" x14ac:dyDescent="0.2"/>
    <row r="43531" x14ac:dyDescent="0.2"/>
    <row r="43532" x14ac:dyDescent="0.2"/>
    <row r="43533" x14ac:dyDescent="0.2"/>
    <row r="43534" x14ac:dyDescent="0.2"/>
    <row r="43535" x14ac:dyDescent="0.2"/>
    <row r="43536" x14ac:dyDescent="0.2"/>
    <row r="43537" x14ac:dyDescent="0.2"/>
    <row r="43538" x14ac:dyDescent="0.2"/>
    <row r="43539" x14ac:dyDescent="0.2"/>
    <row r="43540" x14ac:dyDescent="0.2"/>
    <row r="43541" x14ac:dyDescent="0.2"/>
    <row r="43542" x14ac:dyDescent="0.2"/>
    <row r="43543" x14ac:dyDescent="0.2"/>
    <row r="43544" x14ac:dyDescent="0.2"/>
    <row r="43545" x14ac:dyDescent="0.2"/>
    <row r="43546" x14ac:dyDescent="0.2"/>
    <row r="43547" x14ac:dyDescent="0.2"/>
    <row r="43548" x14ac:dyDescent="0.2"/>
    <row r="43549" x14ac:dyDescent="0.2"/>
    <row r="43550" x14ac:dyDescent="0.2"/>
    <row r="43551" x14ac:dyDescent="0.2"/>
    <row r="43552" x14ac:dyDescent="0.2"/>
    <row r="43553" x14ac:dyDescent="0.2"/>
    <row r="43554" x14ac:dyDescent="0.2"/>
    <row r="43555" x14ac:dyDescent="0.2"/>
    <row r="43556" x14ac:dyDescent="0.2"/>
    <row r="43557" x14ac:dyDescent="0.2"/>
    <row r="43558" x14ac:dyDescent="0.2"/>
    <row r="43559" x14ac:dyDescent="0.2"/>
    <row r="43560" x14ac:dyDescent="0.2"/>
    <row r="43561" x14ac:dyDescent="0.2"/>
    <row r="43562" x14ac:dyDescent="0.2"/>
    <row r="43563" x14ac:dyDescent="0.2"/>
    <row r="43564" x14ac:dyDescent="0.2"/>
    <row r="43565" x14ac:dyDescent="0.2"/>
    <row r="43566" x14ac:dyDescent="0.2"/>
    <row r="43567" x14ac:dyDescent="0.2"/>
    <row r="43568" x14ac:dyDescent="0.2"/>
    <row r="43569" x14ac:dyDescent="0.2"/>
    <row r="43570" x14ac:dyDescent="0.2"/>
    <row r="43571" x14ac:dyDescent="0.2"/>
    <row r="43572" x14ac:dyDescent="0.2"/>
    <row r="43573" x14ac:dyDescent="0.2"/>
    <row r="43574" x14ac:dyDescent="0.2"/>
    <row r="43575" x14ac:dyDescent="0.2"/>
    <row r="43576" x14ac:dyDescent="0.2"/>
    <row r="43577" x14ac:dyDescent="0.2"/>
    <row r="43578" x14ac:dyDescent="0.2"/>
    <row r="43579" x14ac:dyDescent="0.2"/>
    <row r="43580" x14ac:dyDescent="0.2"/>
    <row r="43581" x14ac:dyDescent="0.2"/>
    <row r="43582" x14ac:dyDescent="0.2"/>
    <row r="43583" x14ac:dyDescent="0.2"/>
    <row r="43584" x14ac:dyDescent="0.2"/>
    <row r="43585" x14ac:dyDescent="0.2"/>
    <row r="43586" x14ac:dyDescent="0.2"/>
    <row r="43587" x14ac:dyDescent="0.2"/>
    <row r="43588" x14ac:dyDescent="0.2"/>
    <row r="43589" x14ac:dyDescent="0.2"/>
    <row r="43590" x14ac:dyDescent="0.2"/>
    <row r="43591" x14ac:dyDescent="0.2"/>
    <row r="43592" x14ac:dyDescent="0.2"/>
    <row r="43593" x14ac:dyDescent="0.2"/>
    <row r="43594" x14ac:dyDescent="0.2"/>
    <row r="43595" x14ac:dyDescent="0.2"/>
    <row r="43596" x14ac:dyDescent="0.2"/>
    <row r="43597" x14ac:dyDescent="0.2"/>
    <row r="43598" x14ac:dyDescent="0.2"/>
    <row r="43599" x14ac:dyDescent="0.2"/>
    <row r="43600" x14ac:dyDescent="0.2"/>
    <row r="43601" x14ac:dyDescent="0.2"/>
    <row r="43602" x14ac:dyDescent="0.2"/>
    <row r="43603" x14ac:dyDescent="0.2"/>
    <row r="43604" x14ac:dyDescent="0.2"/>
    <row r="43605" x14ac:dyDescent="0.2"/>
    <row r="43606" x14ac:dyDescent="0.2"/>
    <row r="43607" x14ac:dyDescent="0.2"/>
    <row r="43608" x14ac:dyDescent="0.2"/>
    <row r="43609" x14ac:dyDescent="0.2"/>
    <row r="43610" x14ac:dyDescent="0.2"/>
    <row r="43611" x14ac:dyDescent="0.2"/>
    <row r="43612" x14ac:dyDescent="0.2"/>
    <row r="43613" x14ac:dyDescent="0.2"/>
    <row r="43614" x14ac:dyDescent="0.2"/>
    <row r="43615" x14ac:dyDescent="0.2"/>
    <row r="43616" x14ac:dyDescent="0.2"/>
    <row r="43617" x14ac:dyDescent="0.2"/>
    <row r="43618" x14ac:dyDescent="0.2"/>
    <row r="43619" x14ac:dyDescent="0.2"/>
    <row r="43620" x14ac:dyDescent="0.2"/>
    <row r="43621" x14ac:dyDescent="0.2"/>
    <row r="43622" x14ac:dyDescent="0.2"/>
    <row r="43623" x14ac:dyDescent="0.2"/>
    <row r="43624" x14ac:dyDescent="0.2"/>
    <row r="43625" x14ac:dyDescent="0.2"/>
    <row r="43626" x14ac:dyDescent="0.2"/>
    <row r="43627" x14ac:dyDescent="0.2"/>
    <row r="43628" x14ac:dyDescent="0.2"/>
    <row r="43629" x14ac:dyDescent="0.2"/>
    <row r="43630" x14ac:dyDescent="0.2"/>
    <row r="43631" x14ac:dyDescent="0.2"/>
    <row r="43632" x14ac:dyDescent="0.2"/>
    <row r="43633" x14ac:dyDescent="0.2"/>
    <row r="43634" x14ac:dyDescent="0.2"/>
    <row r="43635" x14ac:dyDescent="0.2"/>
    <row r="43636" x14ac:dyDescent="0.2"/>
    <row r="43637" x14ac:dyDescent="0.2"/>
    <row r="43638" x14ac:dyDescent="0.2"/>
    <row r="43639" x14ac:dyDescent="0.2"/>
    <row r="43640" x14ac:dyDescent="0.2"/>
    <row r="43641" x14ac:dyDescent="0.2"/>
    <row r="43642" x14ac:dyDescent="0.2"/>
    <row r="43643" x14ac:dyDescent="0.2"/>
    <row r="43644" x14ac:dyDescent="0.2"/>
    <row r="43645" x14ac:dyDescent="0.2"/>
    <row r="43646" x14ac:dyDescent="0.2"/>
    <row r="43647" x14ac:dyDescent="0.2"/>
    <row r="43648" x14ac:dyDescent="0.2"/>
    <row r="43649" x14ac:dyDescent="0.2"/>
    <row r="43650" x14ac:dyDescent="0.2"/>
    <row r="43651" x14ac:dyDescent="0.2"/>
    <row r="43652" x14ac:dyDescent="0.2"/>
    <row r="43653" x14ac:dyDescent="0.2"/>
    <row r="43654" x14ac:dyDescent="0.2"/>
    <row r="43655" x14ac:dyDescent="0.2"/>
    <row r="43656" x14ac:dyDescent="0.2"/>
    <row r="43657" x14ac:dyDescent="0.2"/>
    <row r="43658" x14ac:dyDescent="0.2"/>
    <row r="43659" x14ac:dyDescent="0.2"/>
    <row r="43660" x14ac:dyDescent="0.2"/>
    <row r="43661" x14ac:dyDescent="0.2"/>
    <row r="43662" x14ac:dyDescent="0.2"/>
    <row r="43663" x14ac:dyDescent="0.2"/>
    <row r="43664" x14ac:dyDescent="0.2"/>
    <row r="43665" x14ac:dyDescent="0.2"/>
    <row r="43666" x14ac:dyDescent="0.2"/>
    <row r="43667" x14ac:dyDescent="0.2"/>
    <row r="43668" x14ac:dyDescent="0.2"/>
    <row r="43669" x14ac:dyDescent="0.2"/>
    <row r="43670" x14ac:dyDescent="0.2"/>
    <row r="43671" x14ac:dyDescent="0.2"/>
    <row r="43672" x14ac:dyDescent="0.2"/>
    <row r="43673" x14ac:dyDescent="0.2"/>
    <row r="43674" x14ac:dyDescent="0.2"/>
    <row r="43675" x14ac:dyDescent="0.2"/>
    <row r="43676" x14ac:dyDescent="0.2"/>
    <row r="43677" x14ac:dyDescent="0.2"/>
    <row r="43678" x14ac:dyDescent="0.2"/>
    <row r="43679" x14ac:dyDescent="0.2"/>
    <row r="43680" x14ac:dyDescent="0.2"/>
    <row r="43681" x14ac:dyDescent="0.2"/>
    <row r="43682" x14ac:dyDescent="0.2"/>
    <row r="43683" x14ac:dyDescent="0.2"/>
    <row r="43684" x14ac:dyDescent="0.2"/>
    <row r="43685" x14ac:dyDescent="0.2"/>
    <row r="43686" x14ac:dyDescent="0.2"/>
    <row r="43687" x14ac:dyDescent="0.2"/>
    <row r="43688" x14ac:dyDescent="0.2"/>
    <row r="43689" x14ac:dyDescent="0.2"/>
    <row r="43690" x14ac:dyDescent="0.2"/>
    <row r="43691" x14ac:dyDescent="0.2"/>
    <row r="43692" x14ac:dyDescent="0.2"/>
    <row r="43693" x14ac:dyDescent="0.2"/>
    <row r="43694" x14ac:dyDescent="0.2"/>
    <row r="43695" x14ac:dyDescent="0.2"/>
    <row r="43696" x14ac:dyDescent="0.2"/>
    <row r="43697" x14ac:dyDescent="0.2"/>
    <row r="43698" x14ac:dyDescent="0.2"/>
    <row r="43699" x14ac:dyDescent="0.2"/>
    <row r="43700" x14ac:dyDescent="0.2"/>
    <row r="43701" x14ac:dyDescent="0.2"/>
    <row r="43702" x14ac:dyDescent="0.2"/>
    <row r="43703" x14ac:dyDescent="0.2"/>
    <row r="43704" x14ac:dyDescent="0.2"/>
    <row r="43705" x14ac:dyDescent="0.2"/>
    <row r="43706" x14ac:dyDescent="0.2"/>
    <row r="43707" x14ac:dyDescent="0.2"/>
    <row r="43708" x14ac:dyDescent="0.2"/>
    <row r="43709" x14ac:dyDescent="0.2"/>
    <row r="43710" x14ac:dyDescent="0.2"/>
    <row r="43711" x14ac:dyDescent="0.2"/>
    <row r="43712" x14ac:dyDescent="0.2"/>
    <row r="43713" x14ac:dyDescent="0.2"/>
    <row r="43714" x14ac:dyDescent="0.2"/>
    <row r="43715" x14ac:dyDescent="0.2"/>
    <row r="43716" x14ac:dyDescent="0.2"/>
    <row r="43717" x14ac:dyDescent="0.2"/>
    <row r="43718" x14ac:dyDescent="0.2"/>
    <row r="43719" x14ac:dyDescent="0.2"/>
    <row r="43720" x14ac:dyDescent="0.2"/>
    <row r="43721" x14ac:dyDescent="0.2"/>
    <row r="43722" x14ac:dyDescent="0.2"/>
    <row r="43723" x14ac:dyDescent="0.2"/>
    <row r="43724" x14ac:dyDescent="0.2"/>
    <row r="43725" x14ac:dyDescent="0.2"/>
    <row r="43726" x14ac:dyDescent="0.2"/>
    <row r="43727" x14ac:dyDescent="0.2"/>
    <row r="43728" x14ac:dyDescent="0.2"/>
    <row r="43729" x14ac:dyDescent="0.2"/>
    <row r="43730" x14ac:dyDescent="0.2"/>
    <row r="43731" x14ac:dyDescent="0.2"/>
    <row r="43732" x14ac:dyDescent="0.2"/>
    <row r="43733" x14ac:dyDescent="0.2"/>
    <row r="43734" x14ac:dyDescent="0.2"/>
    <row r="43735" x14ac:dyDescent="0.2"/>
    <row r="43736" x14ac:dyDescent="0.2"/>
    <row r="43737" x14ac:dyDescent="0.2"/>
    <row r="43738" x14ac:dyDescent="0.2"/>
    <row r="43739" x14ac:dyDescent="0.2"/>
    <row r="43740" x14ac:dyDescent="0.2"/>
    <row r="43741" x14ac:dyDescent="0.2"/>
    <row r="43742" x14ac:dyDescent="0.2"/>
    <row r="43743" x14ac:dyDescent="0.2"/>
    <row r="43744" x14ac:dyDescent="0.2"/>
    <row r="43745" x14ac:dyDescent="0.2"/>
    <row r="43746" x14ac:dyDescent="0.2"/>
    <row r="43747" x14ac:dyDescent="0.2"/>
    <row r="43748" x14ac:dyDescent="0.2"/>
    <row r="43749" x14ac:dyDescent="0.2"/>
    <row r="43750" x14ac:dyDescent="0.2"/>
    <row r="43751" x14ac:dyDescent="0.2"/>
    <row r="43752" x14ac:dyDescent="0.2"/>
    <row r="43753" x14ac:dyDescent="0.2"/>
    <row r="43754" x14ac:dyDescent="0.2"/>
    <row r="43755" x14ac:dyDescent="0.2"/>
    <row r="43756" x14ac:dyDescent="0.2"/>
    <row r="43757" x14ac:dyDescent="0.2"/>
    <row r="43758" x14ac:dyDescent="0.2"/>
    <row r="43759" x14ac:dyDescent="0.2"/>
    <row r="43760" x14ac:dyDescent="0.2"/>
    <row r="43761" x14ac:dyDescent="0.2"/>
    <row r="43762" x14ac:dyDescent="0.2"/>
    <row r="43763" x14ac:dyDescent="0.2"/>
    <row r="43764" x14ac:dyDescent="0.2"/>
    <row r="43765" x14ac:dyDescent="0.2"/>
    <row r="43766" x14ac:dyDescent="0.2"/>
    <row r="43767" x14ac:dyDescent="0.2"/>
    <row r="43768" x14ac:dyDescent="0.2"/>
    <row r="43769" x14ac:dyDescent="0.2"/>
    <row r="43770" x14ac:dyDescent="0.2"/>
    <row r="43771" x14ac:dyDescent="0.2"/>
    <row r="43772" x14ac:dyDescent="0.2"/>
    <row r="43773" x14ac:dyDescent="0.2"/>
    <row r="43774" x14ac:dyDescent="0.2"/>
    <row r="43775" x14ac:dyDescent="0.2"/>
    <row r="43776" x14ac:dyDescent="0.2"/>
    <row r="43777" x14ac:dyDescent="0.2"/>
    <row r="43778" x14ac:dyDescent="0.2"/>
    <row r="43779" x14ac:dyDescent="0.2"/>
    <row r="43780" x14ac:dyDescent="0.2"/>
    <row r="43781" x14ac:dyDescent="0.2"/>
    <row r="43782" x14ac:dyDescent="0.2"/>
    <row r="43783" x14ac:dyDescent="0.2"/>
    <row r="43784" x14ac:dyDescent="0.2"/>
    <row r="43785" x14ac:dyDescent="0.2"/>
    <row r="43786" x14ac:dyDescent="0.2"/>
    <row r="43787" x14ac:dyDescent="0.2"/>
    <row r="43788" x14ac:dyDescent="0.2"/>
    <row r="43789" x14ac:dyDescent="0.2"/>
    <row r="43790" x14ac:dyDescent="0.2"/>
    <row r="43791" x14ac:dyDescent="0.2"/>
    <row r="43792" x14ac:dyDescent="0.2"/>
    <row r="43793" x14ac:dyDescent="0.2"/>
    <row r="43794" x14ac:dyDescent="0.2"/>
    <row r="43795" x14ac:dyDescent="0.2"/>
    <row r="43796" x14ac:dyDescent="0.2"/>
    <row r="43797" x14ac:dyDescent="0.2"/>
    <row r="43798" x14ac:dyDescent="0.2"/>
    <row r="43799" x14ac:dyDescent="0.2"/>
    <row r="43800" x14ac:dyDescent="0.2"/>
    <row r="43801" x14ac:dyDescent="0.2"/>
    <row r="43802" x14ac:dyDescent="0.2"/>
    <row r="43803" x14ac:dyDescent="0.2"/>
    <row r="43804" x14ac:dyDescent="0.2"/>
    <row r="43805" x14ac:dyDescent="0.2"/>
    <row r="43806" x14ac:dyDescent="0.2"/>
    <row r="43807" x14ac:dyDescent="0.2"/>
    <row r="43808" x14ac:dyDescent="0.2"/>
    <row r="43809" x14ac:dyDescent="0.2"/>
    <row r="43810" x14ac:dyDescent="0.2"/>
    <row r="43811" x14ac:dyDescent="0.2"/>
    <row r="43812" x14ac:dyDescent="0.2"/>
    <row r="43813" x14ac:dyDescent="0.2"/>
    <row r="43814" x14ac:dyDescent="0.2"/>
    <row r="43815" x14ac:dyDescent="0.2"/>
    <row r="43816" x14ac:dyDescent="0.2"/>
    <row r="43817" x14ac:dyDescent="0.2"/>
    <row r="43818" x14ac:dyDescent="0.2"/>
    <row r="43819" x14ac:dyDescent="0.2"/>
    <row r="43820" x14ac:dyDescent="0.2"/>
    <row r="43821" x14ac:dyDescent="0.2"/>
    <row r="43822" x14ac:dyDescent="0.2"/>
    <row r="43823" x14ac:dyDescent="0.2"/>
    <row r="43824" x14ac:dyDescent="0.2"/>
    <row r="43825" x14ac:dyDescent="0.2"/>
    <row r="43826" x14ac:dyDescent="0.2"/>
    <row r="43827" x14ac:dyDescent="0.2"/>
    <row r="43828" x14ac:dyDescent="0.2"/>
    <row r="43829" x14ac:dyDescent="0.2"/>
    <row r="43830" x14ac:dyDescent="0.2"/>
    <row r="43831" x14ac:dyDescent="0.2"/>
    <row r="43832" x14ac:dyDescent="0.2"/>
    <row r="43833" x14ac:dyDescent="0.2"/>
    <row r="43834" x14ac:dyDescent="0.2"/>
    <row r="43835" x14ac:dyDescent="0.2"/>
    <row r="43836" x14ac:dyDescent="0.2"/>
    <row r="43837" x14ac:dyDescent="0.2"/>
    <row r="43838" x14ac:dyDescent="0.2"/>
    <row r="43839" x14ac:dyDescent="0.2"/>
    <row r="43840" x14ac:dyDescent="0.2"/>
    <row r="43841" x14ac:dyDescent="0.2"/>
    <row r="43842" x14ac:dyDescent="0.2"/>
    <row r="43843" x14ac:dyDescent="0.2"/>
    <row r="43844" x14ac:dyDescent="0.2"/>
    <row r="43845" x14ac:dyDescent="0.2"/>
    <row r="43846" x14ac:dyDescent="0.2"/>
    <row r="43847" x14ac:dyDescent="0.2"/>
    <row r="43848" x14ac:dyDescent="0.2"/>
    <row r="43849" x14ac:dyDescent="0.2"/>
    <row r="43850" x14ac:dyDescent="0.2"/>
    <row r="43851" x14ac:dyDescent="0.2"/>
    <row r="43852" x14ac:dyDescent="0.2"/>
    <row r="43853" x14ac:dyDescent="0.2"/>
    <row r="43854" x14ac:dyDescent="0.2"/>
    <row r="43855" x14ac:dyDescent="0.2"/>
    <row r="43856" x14ac:dyDescent="0.2"/>
    <row r="43857" x14ac:dyDescent="0.2"/>
    <row r="43858" x14ac:dyDescent="0.2"/>
    <row r="43859" x14ac:dyDescent="0.2"/>
    <row r="43860" x14ac:dyDescent="0.2"/>
    <row r="43861" x14ac:dyDescent="0.2"/>
    <row r="43862" x14ac:dyDescent="0.2"/>
    <row r="43863" x14ac:dyDescent="0.2"/>
    <row r="43864" x14ac:dyDescent="0.2"/>
    <row r="43865" x14ac:dyDescent="0.2"/>
    <row r="43866" x14ac:dyDescent="0.2"/>
    <row r="43867" x14ac:dyDescent="0.2"/>
    <row r="43868" x14ac:dyDescent="0.2"/>
    <row r="43869" x14ac:dyDescent="0.2"/>
    <row r="43870" x14ac:dyDescent="0.2"/>
    <row r="43871" x14ac:dyDescent="0.2"/>
    <row r="43872" x14ac:dyDescent="0.2"/>
    <row r="43873" x14ac:dyDescent="0.2"/>
    <row r="43874" x14ac:dyDescent="0.2"/>
    <row r="43875" x14ac:dyDescent="0.2"/>
    <row r="43876" x14ac:dyDescent="0.2"/>
    <row r="43877" x14ac:dyDescent="0.2"/>
    <row r="43878" x14ac:dyDescent="0.2"/>
    <row r="43879" x14ac:dyDescent="0.2"/>
    <row r="43880" x14ac:dyDescent="0.2"/>
    <row r="43881" x14ac:dyDescent="0.2"/>
    <row r="43882" x14ac:dyDescent="0.2"/>
    <row r="43883" x14ac:dyDescent="0.2"/>
    <row r="43884" x14ac:dyDescent="0.2"/>
    <row r="43885" x14ac:dyDescent="0.2"/>
    <row r="43886" x14ac:dyDescent="0.2"/>
    <row r="43887" x14ac:dyDescent="0.2"/>
    <row r="43888" x14ac:dyDescent="0.2"/>
    <row r="43889" x14ac:dyDescent="0.2"/>
    <row r="43890" x14ac:dyDescent="0.2"/>
    <row r="43891" x14ac:dyDescent="0.2"/>
    <row r="43892" x14ac:dyDescent="0.2"/>
    <row r="43893" x14ac:dyDescent="0.2"/>
    <row r="43894" x14ac:dyDescent="0.2"/>
    <row r="43895" x14ac:dyDescent="0.2"/>
    <row r="43896" x14ac:dyDescent="0.2"/>
    <row r="43897" x14ac:dyDescent="0.2"/>
    <row r="43898" x14ac:dyDescent="0.2"/>
    <row r="43899" x14ac:dyDescent="0.2"/>
    <row r="43900" x14ac:dyDescent="0.2"/>
    <row r="43901" x14ac:dyDescent="0.2"/>
    <row r="43902" x14ac:dyDescent="0.2"/>
    <row r="43903" x14ac:dyDescent="0.2"/>
    <row r="43904" x14ac:dyDescent="0.2"/>
    <row r="43905" x14ac:dyDescent="0.2"/>
    <row r="43906" x14ac:dyDescent="0.2"/>
    <row r="43907" x14ac:dyDescent="0.2"/>
    <row r="43908" x14ac:dyDescent="0.2"/>
    <row r="43909" x14ac:dyDescent="0.2"/>
    <row r="43910" x14ac:dyDescent="0.2"/>
    <row r="43911" x14ac:dyDescent="0.2"/>
    <row r="43912" x14ac:dyDescent="0.2"/>
    <row r="43913" x14ac:dyDescent="0.2"/>
    <row r="43914" x14ac:dyDescent="0.2"/>
    <row r="43915" x14ac:dyDescent="0.2"/>
    <row r="43916" x14ac:dyDescent="0.2"/>
    <row r="43917" x14ac:dyDescent="0.2"/>
    <row r="43918" x14ac:dyDescent="0.2"/>
    <row r="43919" x14ac:dyDescent="0.2"/>
    <row r="43920" x14ac:dyDescent="0.2"/>
    <row r="43921" x14ac:dyDescent="0.2"/>
    <row r="43922" x14ac:dyDescent="0.2"/>
    <row r="43923" x14ac:dyDescent="0.2"/>
    <row r="43924" x14ac:dyDescent="0.2"/>
    <row r="43925" x14ac:dyDescent="0.2"/>
    <row r="43926" x14ac:dyDescent="0.2"/>
    <row r="43927" x14ac:dyDescent="0.2"/>
    <row r="43928" x14ac:dyDescent="0.2"/>
    <row r="43929" x14ac:dyDescent="0.2"/>
    <row r="43930" x14ac:dyDescent="0.2"/>
    <row r="43931" x14ac:dyDescent="0.2"/>
    <row r="43932" x14ac:dyDescent="0.2"/>
    <row r="43933" x14ac:dyDescent="0.2"/>
    <row r="43934" x14ac:dyDescent="0.2"/>
    <row r="43935" x14ac:dyDescent="0.2"/>
    <row r="43936" x14ac:dyDescent="0.2"/>
    <row r="43937" x14ac:dyDescent="0.2"/>
    <row r="43938" x14ac:dyDescent="0.2"/>
    <row r="43939" x14ac:dyDescent="0.2"/>
    <row r="43940" x14ac:dyDescent="0.2"/>
    <row r="43941" x14ac:dyDescent="0.2"/>
    <row r="43942" x14ac:dyDescent="0.2"/>
    <row r="43943" x14ac:dyDescent="0.2"/>
    <row r="43944" x14ac:dyDescent="0.2"/>
    <row r="43945" x14ac:dyDescent="0.2"/>
    <row r="43946" x14ac:dyDescent="0.2"/>
    <row r="43947" x14ac:dyDescent="0.2"/>
    <row r="43948" x14ac:dyDescent="0.2"/>
    <row r="43949" x14ac:dyDescent="0.2"/>
    <row r="43950" x14ac:dyDescent="0.2"/>
    <row r="43951" x14ac:dyDescent="0.2"/>
    <row r="43952" x14ac:dyDescent="0.2"/>
    <row r="43953" x14ac:dyDescent="0.2"/>
    <row r="43954" x14ac:dyDescent="0.2"/>
    <row r="43955" x14ac:dyDescent="0.2"/>
    <row r="43956" x14ac:dyDescent="0.2"/>
    <row r="43957" x14ac:dyDescent="0.2"/>
    <row r="43958" x14ac:dyDescent="0.2"/>
    <row r="43959" x14ac:dyDescent="0.2"/>
    <row r="43960" x14ac:dyDescent="0.2"/>
    <row r="43961" x14ac:dyDescent="0.2"/>
    <row r="43962" x14ac:dyDescent="0.2"/>
    <row r="43963" x14ac:dyDescent="0.2"/>
    <row r="43964" x14ac:dyDescent="0.2"/>
    <row r="43965" x14ac:dyDescent="0.2"/>
    <row r="43966" x14ac:dyDescent="0.2"/>
    <row r="43967" x14ac:dyDescent="0.2"/>
    <row r="43968" x14ac:dyDescent="0.2"/>
    <row r="43969" x14ac:dyDescent="0.2"/>
    <row r="43970" x14ac:dyDescent="0.2"/>
    <row r="43971" x14ac:dyDescent="0.2"/>
    <row r="43972" x14ac:dyDescent="0.2"/>
    <row r="43973" x14ac:dyDescent="0.2"/>
    <row r="43974" x14ac:dyDescent="0.2"/>
    <row r="43975" x14ac:dyDescent="0.2"/>
    <row r="43976" x14ac:dyDescent="0.2"/>
    <row r="43977" x14ac:dyDescent="0.2"/>
    <row r="43978" x14ac:dyDescent="0.2"/>
    <row r="43979" x14ac:dyDescent="0.2"/>
    <row r="43980" x14ac:dyDescent="0.2"/>
    <row r="43981" x14ac:dyDescent="0.2"/>
    <row r="43982" x14ac:dyDescent="0.2"/>
    <row r="43983" x14ac:dyDescent="0.2"/>
    <row r="43984" x14ac:dyDescent="0.2"/>
    <row r="43985" x14ac:dyDescent="0.2"/>
    <row r="43986" x14ac:dyDescent="0.2"/>
    <row r="43987" x14ac:dyDescent="0.2"/>
    <row r="43988" x14ac:dyDescent="0.2"/>
    <row r="43989" x14ac:dyDescent="0.2"/>
    <row r="43990" x14ac:dyDescent="0.2"/>
    <row r="43991" x14ac:dyDescent="0.2"/>
    <row r="43992" x14ac:dyDescent="0.2"/>
    <row r="43993" x14ac:dyDescent="0.2"/>
    <row r="43994" x14ac:dyDescent="0.2"/>
    <row r="43995" x14ac:dyDescent="0.2"/>
    <row r="43996" x14ac:dyDescent="0.2"/>
    <row r="43997" x14ac:dyDescent="0.2"/>
    <row r="43998" x14ac:dyDescent="0.2"/>
    <row r="43999" x14ac:dyDescent="0.2"/>
    <row r="44000" x14ac:dyDescent="0.2"/>
    <row r="44001" x14ac:dyDescent="0.2"/>
    <row r="44002" x14ac:dyDescent="0.2"/>
    <row r="44003" x14ac:dyDescent="0.2"/>
    <row r="44004" x14ac:dyDescent="0.2"/>
    <row r="44005" x14ac:dyDescent="0.2"/>
    <row r="44006" x14ac:dyDescent="0.2"/>
    <row r="44007" x14ac:dyDescent="0.2"/>
    <row r="44008" x14ac:dyDescent="0.2"/>
    <row r="44009" x14ac:dyDescent="0.2"/>
    <row r="44010" x14ac:dyDescent="0.2"/>
    <row r="44011" x14ac:dyDescent="0.2"/>
    <row r="44012" x14ac:dyDescent="0.2"/>
    <row r="44013" x14ac:dyDescent="0.2"/>
    <row r="44014" x14ac:dyDescent="0.2"/>
    <row r="44015" x14ac:dyDescent="0.2"/>
    <row r="44016" x14ac:dyDescent="0.2"/>
    <row r="44017" x14ac:dyDescent="0.2"/>
    <row r="44018" x14ac:dyDescent="0.2"/>
    <row r="44019" x14ac:dyDescent="0.2"/>
    <row r="44020" x14ac:dyDescent="0.2"/>
    <row r="44021" x14ac:dyDescent="0.2"/>
    <row r="44022" x14ac:dyDescent="0.2"/>
    <row r="44023" x14ac:dyDescent="0.2"/>
    <row r="44024" x14ac:dyDescent="0.2"/>
    <row r="44025" x14ac:dyDescent="0.2"/>
    <row r="44026" x14ac:dyDescent="0.2"/>
    <row r="44027" x14ac:dyDescent="0.2"/>
    <row r="44028" x14ac:dyDescent="0.2"/>
    <row r="44029" x14ac:dyDescent="0.2"/>
    <row r="44030" x14ac:dyDescent="0.2"/>
    <row r="44031" x14ac:dyDescent="0.2"/>
    <row r="44032" x14ac:dyDescent="0.2"/>
    <row r="44033" x14ac:dyDescent="0.2"/>
    <row r="44034" x14ac:dyDescent="0.2"/>
    <row r="44035" x14ac:dyDescent="0.2"/>
    <row r="44036" x14ac:dyDescent="0.2"/>
    <row r="44037" x14ac:dyDescent="0.2"/>
    <row r="44038" x14ac:dyDescent="0.2"/>
    <row r="44039" x14ac:dyDescent="0.2"/>
    <row r="44040" x14ac:dyDescent="0.2"/>
    <row r="44041" x14ac:dyDescent="0.2"/>
    <row r="44042" x14ac:dyDescent="0.2"/>
    <row r="44043" x14ac:dyDescent="0.2"/>
    <row r="44044" x14ac:dyDescent="0.2"/>
    <row r="44045" x14ac:dyDescent="0.2"/>
    <row r="44046" x14ac:dyDescent="0.2"/>
    <row r="44047" x14ac:dyDescent="0.2"/>
    <row r="44048" x14ac:dyDescent="0.2"/>
    <row r="44049" x14ac:dyDescent="0.2"/>
    <row r="44050" x14ac:dyDescent="0.2"/>
    <row r="44051" x14ac:dyDescent="0.2"/>
    <row r="44052" x14ac:dyDescent="0.2"/>
    <row r="44053" x14ac:dyDescent="0.2"/>
    <row r="44054" x14ac:dyDescent="0.2"/>
    <row r="44055" x14ac:dyDescent="0.2"/>
    <row r="44056" x14ac:dyDescent="0.2"/>
    <row r="44057" x14ac:dyDescent="0.2"/>
    <row r="44058" x14ac:dyDescent="0.2"/>
    <row r="44059" x14ac:dyDescent="0.2"/>
    <row r="44060" x14ac:dyDescent="0.2"/>
    <row r="44061" x14ac:dyDescent="0.2"/>
    <row r="44062" x14ac:dyDescent="0.2"/>
    <row r="44063" x14ac:dyDescent="0.2"/>
    <row r="44064" x14ac:dyDescent="0.2"/>
    <row r="44065" x14ac:dyDescent="0.2"/>
    <row r="44066" x14ac:dyDescent="0.2"/>
    <row r="44067" x14ac:dyDescent="0.2"/>
    <row r="44068" x14ac:dyDescent="0.2"/>
    <row r="44069" x14ac:dyDescent="0.2"/>
    <row r="44070" x14ac:dyDescent="0.2"/>
    <row r="44071" x14ac:dyDescent="0.2"/>
    <row r="44072" x14ac:dyDescent="0.2"/>
    <row r="44073" x14ac:dyDescent="0.2"/>
    <row r="44074" x14ac:dyDescent="0.2"/>
    <row r="44075" x14ac:dyDescent="0.2"/>
    <row r="44076" x14ac:dyDescent="0.2"/>
    <row r="44077" x14ac:dyDescent="0.2"/>
    <row r="44078" x14ac:dyDescent="0.2"/>
    <row r="44079" x14ac:dyDescent="0.2"/>
    <row r="44080" x14ac:dyDescent="0.2"/>
    <row r="44081" x14ac:dyDescent="0.2"/>
    <row r="44082" x14ac:dyDescent="0.2"/>
    <row r="44083" x14ac:dyDescent="0.2"/>
    <row r="44084" x14ac:dyDescent="0.2"/>
    <row r="44085" x14ac:dyDescent="0.2"/>
    <row r="44086" x14ac:dyDescent="0.2"/>
    <row r="44087" x14ac:dyDescent="0.2"/>
    <row r="44088" x14ac:dyDescent="0.2"/>
    <row r="44089" x14ac:dyDescent="0.2"/>
    <row r="44090" x14ac:dyDescent="0.2"/>
    <row r="44091" x14ac:dyDescent="0.2"/>
    <row r="44092" x14ac:dyDescent="0.2"/>
    <row r="44093" x14ac:dyDescent="0.2"/>
    <row r="44094" x14ac:dyDescent="0.2"/>
    <row r="44095" x14ac:dyDescent="0.2"/>
    <row r="44096" x14ac:dyDescent="0.2"/>
    <row r="44097" x14ac:dyDescent="0.2"/>
    <row r="44098" x14ac:dyDescent="0.2"/>
    <row r="44099" x14ac:dyDescent="0.2"/>
    <row r="44100" x14ac:dyDescent="0.2"/>
    <row r="44101" x14ac:dyDescent="0.2"/>
    <row r="44102" x14ac:dyDescent="0.2"/>
    <row r="44103" x14ac:dyDescent="0.2"/>
    <row r="44104" x14ac:dyDescent="0.2"/>
    <row r="44105" x14ac:dyDescent="0.2"/>
    <row r="44106" x14ac:dyDescent="0.2"/>
    <row r="44107" x14ac:dyDescent="0.2"/>
    <row r="44108" x14ac:dyDescent="0.2"/>
    <row r="44109" x14ac:dyDescent="0.2"/>
    <row r="44110" x14ac:dyDescent="0.2"/>
    <row r="44111" x14ac:dyDescent="0.2"/>
    <row r="44112" x14ac:dyDescent="0.2"/>
    <row r="44113" x14ac:dyDescent="0.2"/>
    <row r="44114" x14ac:dyDescent="0.2"/>
    <row r="44115" x14ac:dyDescent="0.2"/>
    <row r="44116" x14ac:dyDescent="0.2"/>
    <row r="44117" x14ac:dyDescent="0.2"/>
    <row r="44118" x14ac:dyDescent="0.2"/>
    <row r="44119" x14ac:dyDescent="0.2"/>
    <row r="44120" x14ac:dyDescent="0.2"/>
    <row r="44121" x14ac:dyDescent="0.2"/>
    <row r="44122" x14ac:dyDescent="0.2"/>
    <row r="44123" x14ac:dyDescent="0.2"/>
    <row r="44124" x14ac:dyDescent="0.2"/>
    <row r="44125" x14ac:dyDescent="0.2"/>
    <row r="44126" x14ac:dyDescent="0.2"/>
    <row r="44127" x14ac:dyDescent="0.2"/>
    <row r="44128" x14ac:dyDescent="0.2"/>
    <row r="44129" x14ac:dyDescent="0.2"/>
    <row r="44130" x14ac:dyDescent="0.2"/>
    <row r="44131" x14ac:dyDescent="0.2"/>
    <row r="44132" x14ac:dyDescent="0.2"/>
    <row r="44133" x14ac:dyDescent="0.2"/>
    <row r="44134" x14ac:dyDescent="0.2"/>
    <row r="44135" x14ac:dyDescent="0.2"/>
    <row r="44136" x14ac:dyDescent="0.2"/>
    <row r="44137" x14ac:dyDescent="0.2"/>
    <row r="44138" x14ac:dyDescent="0.2"/>
    <row r="44139" x14ac:dyDescent="0.2"/>
    <row r="44140" x14ac:dyDescent="0.2"/>
    <row r="44141" x14ac:dyDescent="0.2"/>
    <row r="44142" x14ac:dyDescent="0.2"/>
    <row r="44143" x14ac:dyDescent="0.2"/>
    <row r="44144" x14ac:dyDescent="0.2"/>
    <row r="44145" x14ac:dyDescent="0.2"/>
    <row r="44146" x14ac:dyDescent="0.2"/>
    <row r="44147" x14ac:dyDescent="0.2"/>
    <row r="44148" x14ac:dyDescent="0.2"/>
    <row r="44149" x14ac:dyDescent="0.2"/>
    <row r="44150" x14ac:dyDescent="0.2"/>
    <row r="44151" x14ac:dyDescent="0.2"/>
    <row r="44152" x14ac:dyDescent="0.2"/>
    <row r="44153" x14ac:dyDescent="0.2"/>
    <row r="44154" x14ac:dyDescent="0.2"/>
    <row r="44155" x14ac:dyDescent="0.2"/>
    <row r="44156" x14ac:dyDescent="0.2"/>
    <row r="44157" x14ac:dyDescent="0.2"/>
    <row r="44158" x14ac:dyDescent="0.2"/>
    <row r="44159" x14ac:dyDescent="0.2"/>
    <row r="44160" x14ac:dyDescent="0.2"/>
    <row r="44161" x14ac:dyDescent="0.2"/>
    <row r="44162" x14ac:dyDescent="0.2"/>
    <row r="44163" x14ac:dyDescent="0.2"/>
    <row r="44164" x14ac:dyDescent="0.2"/>
    <row r="44165" x14ac:dyDescent="0.2"/>
    <row r="44166" x14ac:dyDescent="0.2"/>
    <row r="44167" x14ac:dyDescent="0.2"/>
    <row r="44168" x14ac:dyDescent="0.2"/>
    <row r="44169" x14ac:dyDescent="0.2"/>
    <row r="44170" x14ac:dyDescent="0.2"/>
    <row r="44171" x14ac:dyDescent="0.2"/>
    <row r="44172" x14ac:dyDescent="0.2"/>
    <row r="44173" x14ac:dyDescent="0.2"/>
    <row r="44174" x14ac:dyDescent="0.2"/>
    <row r="44175" x14ac:dyDescent="0.2"/>
    <row r="44176" x14ac:dyDescent="0.2"/>
    <row r="44177" x14ac:dyDescent="0.2"/>
    <row r="44178" x14ac:dyDescent="0.2"/>
    <row r="44179" x14ac:dyDescent="0.2"/>
    <row r="44180" x14ac:dyDescent="0.2"/>
    <row r="44181" x14ac:dyDescent="0.2"/>
    <row r="44182" x14ac:dyDescent="0.2"/>
    <row r="44183" x14ac:dyDescent="0.2"/>
    <row r="44184" x14ac:dyDescent="0.2"/>
    <row r="44185" x14ac:dyDescent="0.2"/>
    <row r="44186" x14ac:dyDescent="0.2"/>
    <row r="44187" x14ac:dyDescent="0.2"/>
    <row r="44188" x14ac:dyDescent="0.2"/>
    <row r="44189" x14ac:dyDescent="0.2"/>
    <row r="44190" x14ac:dyDescent="0.2"/>
    <row r="44191" x14ac:dyDescent="0.2"/>
    <row r="44192" x14ac:dyDescent="0.2"/>
    <row r="44193" x14ac:dyDescent="0.2"/>
    <row r="44194" x14ac:dyDescent="0.2"/>
    <row r="44195" x14ac:dyDescent="0.2"/>
    <row r="44196" x14ac:dyDescent="0.2"/>
    <row r="44197" x14ac:dyDescent="0.2"/>
    <row r="44198" x14ac:dyDescent="0.2"/>
    <row r="44199" x14ac:dyDescent="0.2"/>
    <row r="44200" x14ac:dyDescent="0.2"/>
    <row r="44201" x14ac:dyDescent="0.2"/>
    <row r="44202" x14ac:dyDescent="0.2"/>
    <row r="44203" x14ac:dyDescent="0.2"/>
    <row r="44204" x14ac:dyDescent="0.2"/>
    <row r="44205" x14ac:dyDescent="0.2"/>
    <row r="44206" x14ac:dyDescent="0.2"/>
    <row r="44207" x14ac:dyDescent="0.2"/>
    <row r="44208" x14ac:dyDescent="0.2"/>
    <row r="44209" x14ac:dyDescent="0.2"/>
    <row r="44210" x14ac:dyDescent="0.2"/>
    <row r="44211" x14ac:dyDescent="0.2"/>
    <row r="44212" x14ac:dyDescent="0.2"/>
    <row r="44213" x14ac:dyDescent="0.2"/>
    <row r="44214" x14ac:dyDescent="0.2"/>
    <row r="44215" x14ac:dyDescent="0.2"/>
    <row r="44216" x14ac:dyDescent="0.2"/>
    <row r="44217" x14ac:dyDescent="0.2"/>
    <row r="44218" x14ac:dyDescent="0.2"/>
    <row r="44219" x14ac:dyDescent="0.2"/>
    <row r="44220" x14ac:dyDescent="0.2"/>
    <row r="44221" x14ac:dyDescent="0.2"/>
    <row r="44222" x14ac:dyDescent="0.2"/>
    <row r="44223" x14ac:dyDescent="0.2"/>
    <row r="44224" x14ac:dyDescent="0.2"/>
    <row r="44225" x14ac:dyDescent="0.2"/>
    <row r="44226" x14ac:dyDescent="0.2"/>
    <row r="44227" x14ac:dyDescent="0.2"/>
    <row r="44228" x14ac:dyDescent="0.2"/>
    <row r="44229" x14ac:dyDescent="0.2"/>
    <row r="44230" x14ac:dyDescent="0.2"/>
    <row r="44231" x14ac:dyDescent="0.2"/>
    <row r="44232" x14ac:dyDescent="0.2"/>
    <row r="44233" x14ac:dyDescent="0.2"/>
    <row r="44234" x14ac:dyDescent="0.2"/>
    <row r="44235" x14ac:dyDescent="0.2"/>
    <row r="44236" x14ac:dyDescent="0.2"/>
    <row r="44237" x14ac:dyDescent="0.2"/>
    <row r="44238" x14ac:dyDescent="0.2"/>
    <row r="44239" x14ac:dyDescent="0.2"/>
    <row r="44240" x14ac:dyDescent="0.2"/>
    <row r="44241" x14ac:dyDescent="0.2"/>
    <row r="44242" x14ac:dyDescent="0.2"/>
    <row r="44243" x14ac:dyDescent="0.2"/>
    <row r="44244" x14ac:dyDescent="0.2"/>
    <row r="44245" x14ac:dyDescent="0.2"/>
    <row r="44246" x14ac:dyDescent="0.2"/>
    <row r="44247" x14ac:dyDescent="0.2"/>
    <row r="44248" x14ac:dyDescent="0.2"/>
    <row r="44249" x14ac:dyDescent="0.2"/>
    <row r="44250" x14ac:dyDescent="0.2"/>
    <row r="44251" x14ac:dyDescent="0.2"/>
    <row r="44252" x14ac:dyDescent="0.2"/>
    <row r="44253" x14ac:dyDescent="0.2"/>
    <row r="44254" x14ac:dyDescent="0.2"/>
    <row r="44255" x14ac:dyDescent="0.2"/>
    <row r="44256" x14ac:dyDescent="0.2"/>
    <row r="44257" x14ac:dyDescent="0.2"/>
    <row r="44258" x14ac:dyDescent="0.2"/>
    <row r="44259" x14ac:dyDescent="0.2"/>
    <row r="44260" x14ac:dyDescent="0.2"/>
    <row r="44261" x14ac:dyDescent="0.2"/>
    <row r="44262" x14ac:dyDescent="0.2"/>
    <row r="44263" x14ac:dyDescent="0.2"/>
    <row r="44264" x14ac:dyDescent="0.2"/>
    <row r="44265" x14ac:dyDescent="0.2"/>
    <row r="44266" x14ac:dyDescent="0.2"/>
    <row r="44267" x14ac:dyDescent="0.2"/>
    <row r="44268" x14ac:dyDescent="0.2"/>
    <row r="44269" x14ac:dyDescent="0.2"/>
    <row r="44270" x14ac:dyDescent="0.2"/>
    <row r="44271" x14ac:dyDescent="0.2"/>
    <row r="44272" x14ac:dyDescent="0.2"/>
    <row r="44273" x14ac:dyDescent="0.2"/>
    <row r="44274" x14ac:dyDescent="0.2"/>
    <row r="44275" x14ac:dyDescent="0.2"/>
    <row r="44276" x14ac:dyDescent="0.2"/>
    <row r="44277" x14ac:dyDescent="0.2"/>
    <row r="44278" x14ac:dyDescent="0.2"/>
    <row r="44279" x14ac:dyDescent="0.2"/>
    <row r="44280" x14ac:dyDescent="0.2"/>
    <row r="44281" x14ac:dyDescent="0.2"/>
    <row r="44282" x14ac:dyDescent="0.2"/>
    <row r="44283" x14ac:dyDescent="0.2"/>
    <row r="44284" x14ac:dyDescent="0.2"/>
    <row r="44285" x14ac:dyDescent="0.2"/>
    <row r="44286" x14ac:dyDescent="0.2"/>
    <row r="44287" x14ac:dyDescent="0.2"/>
    <row r="44288" x14ac:dyDescent="0.2"/>
    <row r="44289" x14ac:dyDescent="0.2"/>
    <row r="44290" x14ac:dyDescent="0.2"/>
    <row r="44291" x14ac:dyDescent="0.2"/>
    <row r="44292" x14ac:dyDescent="0.2"/>
    <row r="44293" x14ac:dyDescent="0.2"/>
    <row r="44294" x14ac:dyDescent="0.2"/>
    <row r="44295" x14ac:dyDescent="0.2"/>
    <row r="44296" x14ac:dyDescent="0.2"/>
    <row r="44297" x14ac:dyDescent="0.2"/>
    <row r="44298" x14ac:dyDescent="0.2"/>
    <row r="44299" x14ac:dyDescent="0.2"/>
    <row r="44300" x14ac:dyDescent="0.2"/>
    <row r="44301" x14ac:dyDescent="0.2"/>
    <row r="44302" x14ac:dyDescent="0.2"/>
    <row r="44303" x14ac:dyDescent="0.2"/>
    <row r="44304" x14ac:dyDescent="0.2"/>
    <row r="44305" x14ac:dyDescent="0.2"/>
    <row r="44306" x14ac:dyDescent="0.2"/>
    <row r="44307" x14ac:dyDescent="0.2"/>
    <row r="44308" x14ac:dyDescent="0.2"/>
    <row r="44309" x14ac:dyDescent="0.2"/>
    <row r="44310" x14ac:dyDescent="0.2"/>
    <row r="44311" x14ac:dyDescent="0.2"/>
    <row r="44312" x14ac:dyDescent="0.2"/>
    <row r="44313" x14ac:dyDescent="0.2"/>
    <row r="44314" x14ac:dyDescent="0.2"/>
    <row r="44315" x14ac:dyDescent="0.2"/>
    <row r="44316" x14ac:dyDescent="0.2"/>
    <row r="44317" x14ac:dyDescent="0.2"/>
    <row r="44318" x14ac:dyDescent="0.2"/>
    <row r="44319" x14ac:dyDescent="0.2"/>
    <row r="44320" x14ac:dyDescent="0.2"/>
    <row r="44321" x14ac:dyDescent="0.2"/>
    <row r="44322" x14ac:dyDescent="0.2"/>
    <row r="44323" x14ac:dyDescent="0.2"/>
    <row r="44324" x14ac:dyDescent="0.2"/>
    <row r="44325" x14ac:dyDescent="0.2"/>
    <row r="44326" x14ac:dyDescent="0.2"/>
    <row r="44327" x14ac:dyDescent="0.2"/>
    <row r="44328" x14ac:dyDescent="0.2"/>
    <row r="44329" x14ac:dyDescent="0.2"/>
    <row r="44330" x14ac:dyDescent="0.2"/>
    <row r="44331" x14ac:dyDescent="0.2"/>
    <row r="44332" x14ac:dyDescent="0.2"/>
    <row r="44333" x14ac:dyDescent="0.2"/>
    <row r="44334" x14ac:dyDescent="0.2"/>
    <row r="44335" x14ac:dyDescent="0.2"/>
    <row r="44336" x14ac:dyDescent="0.2"/>
    <row r="44337" x14ac:dyDescent="0.2"/>
    <row r="44338" x14ac:dyDescent="0.2"/>
    <row r="44339" x14ac:dyDescent="0.2"/>
    <row r="44340" x14ac:dyDescent="0.2"/>
    <row r="44341" x14ac:dyDescent="0.2"/>
    <row r="44342" x14ac:dyDescent="0.2"/>
    <row r="44343" x14ac:dyDescent="0.2"/>
    <row r="44344" x14ac:dyDescent="0.2"/>
    <row r="44345" x14ac:dyDescent="0.2"/>
    <row r="44346" x14ac:dyDescent="0.2"/>
    <row r="44347" x14ac:dyDescent="0.2"/>
    <row r="44348" x14ac:dyDescent="0.2"/>
    <row r="44349" x14ac:dyDescent="0.2"/>
    <row r="44350" x14ac:dyDescent="0.2"/>
    <row r="44351" x14ac:dyDescent="0.2"/>
    <row r="44352" x14ac:dyDescent="0.2"/>
    <row r="44353" x14ac:dyDescent="0.2"/>
    <row r="44354" x14ac:dyDescent="0.2"/>
    <row r="44355" x14ac:dyDescent="0.2"/>
    <row r="44356" x14ac:dyDescent="0.2"/>
    <row r="44357" x14ac:dyDescent="0.2"/>
    <row r="44358" x14ac:dyDescent="0.2"/>
    <row r="44359" x14ac:dyDescent="0.2"/>
    <row r="44360" x14ac:dyDescent="0.2"/>
    <row r="44361" x14ac:dyDescent="0.2"/>
    <row r="44362" x14ac:dyDescent="0.2"/>
    <row r="44363" x14ac:dyDescent="0.2"/>
    <row r="44364" x14ac:dyDescent="0.2"/>
    <row r="44365" x14ac:dyDescent="0.2"/>
    <row r="44366" x14ac:dyDescent="0.2"/>
    <row r="44367" x14ac:dyDescent="0.2"/>
    <row r="44368" x14ac:dyDescent="0.2"/>
    <row r="44369" x14ac:dyDescent="0.2"/>
    <row r="44370" x14ac:dyDescent="0.2"/>
    <row r="44371" x14ac:dyDescent="0.2"/>
    <row r="44372" x14ac:dyDescent="0.2"/>
    <row r="44373" x14ac:dyDescent="0.2"/>
    <row r="44374" x14ac:dyDescent="0.2"/>
    <row r="44375" x14ac:dyDescent="0.2"/>
    <row r="44376" x14ac:dyDescent="0.2"/>
    <row r="44377" x14ac:dyDescent="0.2"/>
    <row r="44378" x14ac:dyDescent="0.2"/>
    <row r="44379" x14ac:dyDescent="0.2"/>
    <row r="44380" x14ac:dyDescent="0.2"/>
    <row r="44381" x14ac:dyDescent="0.2"/>
    <row r="44382" x14ac:dyDescent="0.2"/>
    <row r="44383" x14ac:dyDescent="0.2"/>
    <row r="44384" x14ac:dyDescent="0.2"/>
    <row r="44385" x14ac:dyDescent="0.2"/>
    <row r="44386" x14ac:dyDescent="0.2"/>
    <row r="44387" x14ac:dyDescent="0.2"/>
    <row r="44388" x14ac:dyDescent="0.2"/>
    <row r="44389" x14ac:dyDescent="0.2"/>
    <row r="44390" x14ac:dyDescent="0.2"/>
    <row r="44391" x14ac:dyDescent="0.2"/>
    <row r="44392" x14ac:dyDescent="0.2"/>
    <row r="44393" x14ac:dyDescent="0.2"/>
    <row r="44394" x14ac:dyDescent="0.2"/>
    <row r="44395" x14ac:dyDescent="0.2"/>
    <row r="44396" x14ac:dyDescent="0.2"/>
    <row r="44397" x14ac:dyDescent="0.2"/>
    <row r="44398" x14ac:dyDescent="0.2"/>
    <row r="44399" x14ac:dyDescent="0.2"/>
    <row r="44400" x14ac:dyDescent="0.2"/>
    <row r="44401" x14ac:dyDescent="0.2"/>
    <row r="44402" x14ac:dyDescent="0.2"/>
    <row r="44403" x14ac:dyDescent="0.2"/>
    <row r="44404" x14ac:dyDescent="0.2"/>
    <row r="44405" x14ac:dyDescent="0.2"/>
    <row r="44406" x14ac:dyDescent="0.2"/>
    <row r="44407" x14ac:dyDescent="0.2"/>
    <row r="44408" x14ac:dyDescent="0.2"/>
    <row r="44409" x14ac:dyDescent="0.2"/>
    <row r="44410" x14ac:dyDescent="0.2"/>
    <row r="44411" x14ac:dyDescent="0.2"/>
    <row r="44412" x14ac:dyDescent="0.2"/>
    <row r="44413" x14ac:dyDescent="0.2"/>
    <row r="44414" x14ac:dyDescent="0.2"/>
    <row r="44415" x14ac:dyDescent="0.2"/>
    <row r="44416" x14ac:dyDescent="0.2"/>
    <row r="44417" x14ac:dyDescent="0.2"/>
    <row r="44418" x14ac:dyDescent="0.2"/>
    <row r="44419" x14ac:dyDescent="0.2"/>
    <row r="44420" x14ac:dyDescent="0.2"/>
    <row r="44421" x14ac:dyDescent="0.2"/>
    <row r="44422" x14ac:dyDescent="0.2"/>
    <row r="44423" x14ac:dyDescent="0.2"/>
    <row r="44424" x14ac:dyDescent="0.2"/>
    <row r="44425" x14ac:dyDescent="0.2"/>
    <row r="44426" x14ac:dyDescent="0.2"/>
    <row r="44427" x14ac:dyDescent="0.2"/>
    <row r="44428" x14ac:dyDescent="0.2"/>
    <row r="44429" x14ac:dyDescent="0.2"/>
    <row r="44430" x14ac:dyDescent="0.2"/>
    <row r="44431" x14ac:dyDescent="0.2"/>
    <row r="44432" x14ac:dyDescent="0.2"/>
    <row r="44433" x14ac:dyDescent="0.2"/>
    <row r="44434" x14ac:dyDescent="0.2"/>
    <row r="44435" x14ac:dyDescent="0.2"/>
    <row r="44436" x14ac:dyDescent="0.2"/>
    <row r="44437" x14ac:dyDescent="0.2"/>
    <row r="44438" x14ac:dyDescent="0.2"/>
    <row r="44439" x14ac:dyDescent="0.2"/>
    <row r="44440" x14ac:dyDescent="0.2"/>
    <row r="44441" x14ac:dyDescent="0.2"/>
    <row r="44442" x14ac:dyDescent="0.2"/>
    <row r="44443" x14ac:dyDescent="0.2"/>
    <row r="44444" x14ac:dyDescent="0.2"/>
    <row r="44445" x14ac:dyDescent="0.2"/>
    <row r="44446" x14ac:dyDescent="0.2"/>
    <row r="44447" x14ac:dyDescent="0.2"/>
    <row r="44448" x14ac:dyDescent="0.2"/>
    <row r="44449" x14ac:dyDescent="0.2"/>
    <row r="44450" x14ac:dyDescent="0.2"/>
    <row r="44451" x14ac:dyDescent="0.2"/>
    <row r="44452" x14ac:dyDescent="0.2"/>
    <row r="44453" x14ac:dyDescent="0.2"/>
    <row r="44454" x14ac:dyDescent="0.2"/>
    <row r="44455" x14ac:dyDescent="0.2"/>
    <row r="44456" x14ac:dyDescent="0.2"/>
    <row r="44457" x14ac:dyDescent="0.2"/>
    <row r="44458" x14ac:dyDescent="0.2"/>
    <row r="44459" x14ac:dyDescent="0.2"/>
    <row r="44460" x14ac:dyDescent="0.2"/>
    <row r="44461" x14ac:dyDescent="0.2"/>
    <row r="44462" x14ac:dyDescent="0.2"/>
    <row r="44463" x14ac:dyDescent="0.2"/>
    <row r="44464" x14ac:dyDescent="0.2"/>
    <row r="44465" x14ac:dyDescent="0.2"/>
    <row r="44466" x14ac:dyDescent="0.2"/>
    <row r="44467" x14ac:dyDescent="0.2"/>
    <row r="44468" x14ac:dyDescent="0.2"/>
    <row r="44469" x14ac:dyDescent="0.2"/>
    <row r="44470" x14ac:dyDescent="0.2"/>
    <row r="44471" x14ac:dyDescent="0.2"/>
    <row r="44472" x14ac:dyDescent="0.2"/>
    <row r="44473" x14ac:dyDescent="0.2"/>
    <row r="44474" x14ac:dyDescent="0.2"/>
    <row r="44475" x14ac:dyDescent="0.2"/>
    <row r="44476" x14ac:dyDescent="0.2"/>
    <row r="44477" x14ac:dyDescent="0.2"/>
    <row r="44478" x14ac:dyDescent="0.2"/>
    <row r="44479" x14ac:dyDescent="0.2"/>
    <row r="44480" x14ac:dyDescent="0.2"/>
    <row r="44481" x14ac:dyDescent="0.2"/>
    <row r="44482" x14ac:dyDescent="0.2"/>
    <row r="44483" x14ac:dyDescent="0.2"/>
    <row r="44484" x14ac:dyDescent="0.2"/>
    <row r="44485" x14ac:dyDescent="0.2"/>
    <row r="44486" x14ac:dyDescent="0.2"/>
    <row r="44487" x14ac:dyDescent="0.2"/>
    <row r="44488" x14ac:dyDescent="0.2"/>
    <row r="44489" x14ac:dyDescent="0.2"/>
    <row r="44490" x14ac:dyDescent="0.2"/>
    <row r="44491" x14ac:dyDescent="0.2"/>
    <row r="44492" x14ac:dyDescent="0.2"/>
    <row r="44493" x14ac:dyDescent="0.2"/>
    <row r="44494" x14ac:dyDescent="0.2"/>
    <row r="44495" x14ac:dyDescent="0.2"/>
    <row r="44496" x14ac:dyDescent="0.2"/>
    <row r="44497" x14ac:dyDescent="0.2"/>
    <row r="44498" x14ac:dyDescent="0.2"/>
    <row r="44499" x14ac:dyDescent="0.2"/>
    <row r="44500" x14ac:dyDescent="0.2"/>
    <row r="44501" x14ac:dyDescent="0.2"/>
    <row r="44502" x14ac:dyDescent="0.2"/>
    <row r="44503" x14ac:dyDescent="0.2"/>
    <row r="44504" x14ac:dyDescent="0.2"/>
    <row r="44505" x14ac:dyDescent="0.2"/>
    <row r="44506" x14ac:dyDescent="0.2"/>
    <row r="44507" x14ac:dyDescent="0.2"/>
    <row r="44508" x14ac:dyDescent="0.2"/>
    <row r="44509" x14ac:dyDescent="0.2"/>
    <row r="44510" x14ac:dyDescent="0.2"/>
    <row r="44511" x14ac:dyDescent="0.2"/>
    <row r="44512" x14ac:dyDescent="0.2"/>
    <row r="44513" x14ac:dyDescent="0.2"/>
    <row r="44514" x14ac:dyDescent="0.2"/>
    <row r="44515" x14ac:dyDescent="0.2"/>
    <row r="44516" x14ac:dyDescent="0.2"/>
    <row r="44517" x14ac:dyDescent="0.2"/>
    <row r="44518" x14ac:dyDescent="0.2"/>
    <row r="44519" x14ac:dyDescent="0.2"/>
    <row r="44520" x14ac:dyDescent="0.2"/>
    <row r="44521" x14ac:dyDescent="0.2"/>
    <row r="44522" x14ac:dyDescent="0.2"/>
    <row r="44523" x14ac:dyDescent="0.2"/>
    <row r="44524" x14ac:dyDescent="0.2"/>
    <row r="44525" x14ac:dyDescent="0.2"/>
    <row r="44526" x14ac:dyDescent="0.2"/>
    <row r="44527" x14ac:dyDescent="0.2"/>
    <row r="44528" x14ac:dyDescent="0.2"/>
    <row r="44529" x14ac:dyDescent="0.2"/>
    <row r="44530" x14ac:dyDescent="0.2"/>
    <row r="44531" x14ac:dyDescent="0.2"/>
    <row r="44532" x14ac:dyDescent="0.2"/>
    <row r="44533" x14ac:dyDescent="0.2"/>
    <row r="44534" x14ac:dyDescent="0.2"/>
    <row r="44535" x14ac:dyDescent="0.2"/>
    <row r="44536" x14ac:dyDescent="0.2"/>
    <row r="44537" x14ac:dyDescent="0.2"/>
    <row r="44538" x14ac:dyDescent="0.2"/>
    <row r="44539" x14ac:dyDescent="0.2"/>
    <row r="44540" x14ac:dyDescent="0.2"/>
    <row r="44541" x14ac:dyDescent="0.2"/>
    <row r="44542" x14ac:dyDescent="0.2"/>
    <row r="44543" x14ac:dyDescent="0.2"/>
    <row r="44544" x14ac:dyDescent="0.2"/>
    <row r="44545" x14ac:dyDescent="0.2"/>
    <row r="44546" x14ac:dyDescent="0.2"/>
    <row r="44547" x14ac:dyDescent="0.2"/>
    <row r="44548" x14ac:dyDescent="0.2"/>
    <row r="44549" x14ac:dyDescent="0.2"/>
    <row r="44550" x14ac:dyDescent="0.2"/>
    <row r="44551" x14ac:dyDescent="0.2"/>
    <row r="44552" x14ac:dyDescent="0.2"/>
    <row r="44553" x14ac:dyDescent="0.2"/>
    <row r="44554" x14ac:dyDescent="0.2"/>
    <row r="44555" x14ac:dyDescent="0.2"/>
    <row r="44556" x14ac:dyDescent="0.2"/>
    <row r="44557" x14ac:dyDescent="0.2"/>
    <row r="44558" x14ac:dyDescent="0.2"/>
    <row r="44559" x14ac:dyDescent="0.2"/>
    <row r="44560" x14ac:dyDescent="0.2"/>
    <row r="44561" x14ac:dyDescent="0.2"/>
    <row r="44562" x14ac:dyDescent="0.2"/>
    <row r="44563" x14ac:dyDescent="0.2"/>
    <row r="44564" x14ac:dyDescent="0.2"/>
    <row r="44565" x14ac:dyDescent="0.2"/>
    <row r="44566" x14ac:dyDescent="0.2"/>
    <row r="44567" x14ac:dyDescent="0.2"/>
    <row r="44568" x14ac:dyDescent="0.2"/>
    <row r="44569" x14ac:dyDescent="0.2"/>
    <row r="44570" x14ac:dyDescent="0.2"/>
    <row r="44571" x14ac:dyDescent="0.2"/>
    <row r="44572" x14ac:dyDescent="0.2"/>
    <row r="44573" x14ac:dyDescent="0.2"/>
    <row r="44574" x14ac:dyDescent="0.2"/>
    <row r="44575" x14ac:dyDescent="0.2"/>
    <row r="44576" x14ac:dyDescent="0.2"/>
    <row r="44577" x14ac:dyDescent="0.2"/>
    <row r="44578" x14ac:dyDescent="0.2"/>
    <row r="44579" x14ac:dyDescent="0.2"/>
    <row r="44580" x14ac:dyDescent="0.2"/>
    <row r="44581" x14ac:dyDescent="0.2"/>
    <row r="44582" x14ac:dyDescent="0.2"/>
    <row r="44583" x14ac:dyDescent="0.2"/>
    <row r="44584" x14ac:dyDescent="0.2"/>
    <row r="44585" x14ac:dyDescent="0.2"/>
    <row r="44586" x14ac:dyDescent="0.2"/>
    <row r="44587" x14ac:dyDescent="0.2"/>
    <row r="44588" x14ac:dyDescent="0.2"/>
    <row r="44589" x14ac:dyDescent="0.2"/>
    <row r="44590" x14ac:dyDescent="0.2"/>
    <row r="44591" x14ac:dyDescent="0.2"/>
    <row r="44592" x14ac:dyDescent="0.2"/>
    <row r="44593" x14ac:dyDescent="0.2"/>
    <row r="44594" x14ac:dyDescent="0.2"/>
    <row r="44595" x14ac:dyDescent="0.2"/>
    <row r="44596" x14ac:dyDescent="0.2"/>
    <row r="44597" x14ac:dyDescent="0.2"/>
    <row r="44598" x14ac:dyDescent="0.2"/>
    <row r="44599" x14ac:dyDescent="0.2"/>
    <row r="44600" x14ac:dyDescent="0.2"/>
    <row r="44601" x14ac:dyDescent="0.2"/>
    <row r="44602" x14ac:dyDescent="0.2"/>
    <row r="44603" x14ac:dyDescent="0.2"/>
    <row r="44604" x14ac:dyDescent="0.2"/>
    <row r="44605" x14ac:dyDescent="0.2"/>
    <row r="44606" x14ac:dyDescent="0.2"/>
    <row r="44607" x14ac:dyDescent="0.2"/>
    <row r="44608" x14ac:dyDescent="0.2"/>
    <row r="44609" x14ac:dyDescent="0.2"/>
    <row r="44610" x14ac:dyDescent="0.2"/>
    <row r="44611" x14ac:dyDescent="0.2"/>
    <row r="44612" x14ac:dyDescent="0.2"/>
    <row r="44613" x14ac:dyDescent="0.2"/>
    <row r="44614" x14ac:dyDescent="0.2"/>
    <row r="44615" x14ac:dyDescent="0.2"/>
    <row r="44616" x14ac:dyDescent="0.2"/>
    <row r="44617" x14ac:dyDescent="0.2"/>
    <row r="44618" x14ac:dyDescent="0.2"/>
    <row r="44619" x14ac:dyDescent="0.2"/>
    <row r="44620" x14ac:dyDescent="0.2"/>
    <row r="44621" x14ac:dyDescent="0.2"/>
    <row r="44622" x14ac:dyDescent="0.2"/>
    <row r="44623" x14ac:dyDescent="0.2"/>
    <row r="44624" x14ac:dyDescent="0.2"/>
    <row r="44625" x14ac:dyDescent="0.2"/>
    <row r="44626" x14ac:dyDescent="0.2"/>
    <row r="44627" x14ac:dyDescent="0.2"/>
    <row r="44628" x14ac:dyDescent="0.2"/>
    <row r="44629" x14ac:dyDescent="0.2"/>
    <row r="44630" x14ac:dyDescent="0.2"/>
    <row r="44631" x14ac:dyDescent="0.2"/>
    <row r="44632" x14ac:dyDescent="0.2"/>
    <row r="44633" x14ac:dyDescent="0.2"/>
    <row r="44634" x14ac:dyDescent="0.2"/>
    <row r="44635" x14ac:dyDescent="0.2"/>
    <row r="44636" x14ac:dyDescent="0.2"/>
    <row r="44637" x14ac:dyDescent="0.2"/>
    <row r="44638" x14ac:dyDescent="0.2"/>
    <row r="44639" x14ac:dyDescent="0.2"/>
    <row r="44640" x14ac:dyDescent="0.2"/>
    <row r="44641" x14ac:dyDescent="0.2"/>
    <row r="44642" x14ac:dyDescent="0.2"/>
    <row r="44643" x14ac:dyDescent="0.2"/>
    <row r="44644" x14ac:dyDescent="0.2"/>
    <row r="44645" x14ac:dyDescent="0.2"/>
    <row r="44646" x14ac:dyDescent="0.2"/>
    <row r="44647" x14ac:dyDescent="0.2"/>
    <row r="44648" x14ac:dyDescent="0.2"/>
    <row r="44649" x14ac:dyDescent="0.2"/>
    <row r="44650" x14ac:dyDescent="0.2"/>
    <row r="44651" x14ac:dyDescent="0.2"/>
    <row r="44652" x14ac:dyDescent="0.2"/>
    <row r="44653" x14ac:dyDescent="0.2"/>
    <row r="44654" x14ac:dyDescent="0.2"/>
    <row r="44655" x14ac:dyDescent="0.2"/>
    <row r="44656" x14ac:dyDescent="0.2"/>
    <row r="44657" x14ac:dyDescent="0.2"/>
    <row r="44658" x14ac:dyDescent="0.2"/>
    <row r="44659" x14ac:dyDescent="0.2"/>
    <row r="44660" x14ac:dyDescent="0.2"/>
    <row r="44661" x14ac:dyDescent="0.2"/>
    <row r="44662" x14ac:dyDescent="0.2"/>
    <row r="44663" x14ac:dyDescent="0.2"/>
    <row r="44664" x14ac:dyDescent="0.2"/>
    <row r="44665" x14ac:dyDescent="0.2"/>
    <row r="44666" x14ac:dyDescent="0.2"/>
    <row r="44667" x14ac:dyDescent="0.2"/>
    <row r="44668" x14ac:dyDescent="0.2"/>
    <row r="44669" x14ac:dyDescent="0.2"/>
    <row r="44670" x14ac:dyDescent="0.2"/>
    <row r="44671" x14ac:dyDescent="0.2"/>
    <row r="44672" x14ac:dyDescent="0.2"/>
    <row r="44673" x14ac:dyDescent="0.2"/>
    <row r="44674" x14ac:dyDescent="0.2"/>
    <row r="44675" x14ac:dyDescent="0.2"/>
    <row r="44676" x14ac:dyDescent="0.2"/>
    <row r="44677" x14ac:dyDescent="0.2"/>
    <row r="44678" x14ac:dyDescent="0.2"/>
    <row r="44679" x14ac:dyDescent="0.2"/>
    <row r="44680" x14ac:dyDescent="0.2"/>
    <row r="44681" x14ac:dyDescent="0.2"/>
    <row r="44682" x14ac:dyDescent="0.2"/>
    <row r="44683" x14ac:dyDescent="0.2"/>
    <row r="44684" x14ac:dyDescent="0.2"/>
    <row r="44685" x14ac:dyDescent="0.2"/>
    <row r="44686" x14ac:dyDescent="0.2"/>
    <row r="44687" x14ac:dyDescent="0.2"/>
    <row r="44688" x14ac:dyDescent="0.2"/>
    <row r="44689" x14ac:dyDescent="0.2"/>
    <row r="44690" x14ac:dyDescent="0.2"/>
    <row r="44691" x14ac:dyDescent="0.2"/>
    <row r="44692" x14ac:dyDescent="0.2"/>
    <row r="44693" x14ac:dyDescent="0.2"/>
    <row r="44694" x14ac:dyDescent="0.2"/>
    <row r="44695" x14ac:dyDescent="0.2"/>
    <row r="44696" x14ac:dyDescent="0.2"/>
    <row r="44697" x14ac:dyDescent="0.2"/>
    <row r="44698" x14ac:dyDescent="0.2"/>
    <row r="44699" x14ac:dyDescent="0.2"/>
    <row r="44700" x14ac:dyDescent="0.2"/>
    <row r="44701" x14ac:dyDescent="0.2"/>
    <row r="44702" x14ac:dyDescent="0.2"/>
    <row r="44703" x14ac:dyDescent="0.2"/>
    <row r="44704" x14ac:dyDescent="0.2"/>
    <row r="44705" x14ac:dyDescent="0.2"/>
    <row r="44706" x14ac:dyDescent="0.2"/>
    <row r="44707" x14ac:dyDescent="0.2"/>
    <row r="44708" x14ac:dyDescent="0.2"/>
    <row r="44709" x14ac:dyDescent="0.2"/>
    <row r="44710" x14ac:dyDescent="0.2"/>
    <row r="44711" x14ac:dyDescent="0.2"/>
    <row r="44712" x14ac:dyDescent="0.2"/>
    <row r="44713" x14ac:dyDescent="0.2"/>
    <row r="44714" x14ac:dyDescent="0.2"/>
    <row r="44715" x14ac:dyDescent="0.2"/>
    <row r="44716" x14ac:dyDescent="0.2"/>
    <row r="44717" x14ac:dyDescent="0.2"/>
    <row r="44718" x14ac:dyDescent="0.2"/>
    <row r="44719" x14ac:dyDescent="0.2"/>
    <row r="44720" x14ac:dyDescent="0.2"/>
    <row r="44721" x14ac:dyDescent="0.2"/>
    <row r="44722" x14ac:dyDescent="0.2"/>
    <row r="44723" x14ac:dyDescent="0.2"/>
    <row r="44724" x14ac:dyDescent="0.2"/>
    <row r="44725" x14ac:dyDescent="0.2"/>
    <row r="44726" x14ac:dyDescent="0.2"/>
    <row r="44727" x14ac:dyDescent="0.2"/>
    <row r="44728" x14ac:dyDescent="0.2"/>
    <row r="44729" x14ac:dyDescent="0.2"/>
    <row r="44730" x14ac:dyDescent="0.2"/>
    <row r="44731" x14ac:dyDescent="0.2"/>
    <row r="44732" x14ac:dyDescent="0.2"/>
    <row r="44733" x14ac:dyDescent="0.2"/>
    <row r="44734" x14ac:dyDescent="0.2"/>
    <row r="44735" x14ac:dyDescent="0.2"/>
    <row r="44736" x14ac:dyDescent="0.2"/>
    <row r="44737" x14ac:dyDescent="0.2"/>
    <row r="44738" x14ac:dyDescent="0.2"/>
    <row r="44739" x14ac:dyDescent="0.2"/>
    <row r="44740" x14ac:dyDescent="0.2"/>
    <row r="44741" x14ac:dyDescent="0.2"/>
    <row r="44742" x14ac:dyDescent="0.2"/>
    <row r="44743" x14ac:dyDescent="0.2"/>
    <row r="44744" x14ac:dyDescent="0.2"/>
    <row r="44745" x14ac:dyDescent="0.2"/>
    <row r="44746" x14ac:dyDescent="0.2"/>
    <row r="44747" x14ac:dyDescent="0.2"/>
    <row r="44748" x14ac:dyDescent="0.2"/>
    <row r="44749" x14ac:dyDescent="0.2"/>
    <row r="44750" x14ac:dyDescent="0.2"/>
    <row r="44751" x14ac:dyDescent="0.2"/>
    <row r="44752" x14ac:dyDescent="0.2"/>
    <row r="44753" x14ac:dyDescent="0.2"/>
    <row r="44754" x14ac:dyDescent="0.2"/>
    <row r="44755" x14ac:dyDescent="0.2"/>
    <row r="44756" x14ac:dyDescent="0.2"/>
    <row r="44757" x14ac:dyDescent="0.2"/>
    <row r="44758" x14ac:dyDescent="0.2"/>
    <row r="44759" x14ac:dyDescent="0.2"/>
    <row r="44760" x14ac:dyDescent="0.2"/>
    <row r="44761" x14ac:dyDescent="0.2"/>
    <row r="44762" x14ac:dyDescent="0.2"/>
    <row r="44763" x14ac:dyDescent="0.2"/>
    <row r="44764" x14ac:dyDescent="0.2"/>
    <row r="44765" x14ac:dyDescent="0.2"/>
    <row r="44766" x14ac:dyDescent="0.2"/>
    <row r="44767" x14ac:dyDescent="0.2"/>
    <row r="44768" x14ac:dyDescent="0.2"/>
    <row r="44769" x14ac:dyDescent="0.2"/>
    <row r="44770" x14ac:dyDescent="0.2"/>
    <row r="44771" x14ac:dyDescent="0.2"/>
    <row r="44772" x14ac:dyDescent="0.2"/>
    <row r="44773" x14ac:dyDescent="0.2"/>
    <row r="44774" x14ac:dyDescent="0.2"/>
    <row r="44775" x14ac:dyDescent="0.2"/>
    <row r="44776" x14ac:dyDescent="0.2"/>
    <row r="44777" x14ac:dyDescent="0.2"/>
    <row r="44778" x14ac:dyDescent="0.2"/>
    <row r="44779" x14ac:dyDescent="0.2"/>
    <row r="44780" x14ac:dyDescent="0.2"/>
    <row r="44781" x14ac:dyDescent="0.2"/>
    <row r="44782" x14ac:dyDescent="0.2"/>
    <row r="44783" x14ac:dyDescent="0.2"/>
    <row r="44784" x14ac:dyDescent="0.2"/>
    <row r="44785" x14ac:dyDescent="0.2"/>
    <row r="44786" x14ac:dyDescent="0.2"/>
    <row r="44787" x14ac:dyDescent="0.2"/>
    <row r="44788" x14ac:dyDescent="0.2"/>
    <row r="44789" x14ac:dyDescent="0.2"/>
    <row r="44790" x14ac:dyDescent="0.2"/>
    <row r="44791" x14ac:dyDescent="0.2"/>
    <row r="44792" x14ac:dyDescent="0.2"/>
    <row r="44793" x14ac:dyDescent="0.2"/>
    <row r="44794" x14ac:dyDescent="0.2"/>
    <row r="44795" x14ac:dyDescent="0.2"/>
    <row r="44796" x14ac:dyDescent="0.2"/>
    <row r="44797" x14ac:dyDescent="0.2"/>
    <row r="44798" x14ac:dyDescent="0.2"/>
    <row r="44799" x14ac:dyDescent="0.2"/>
    <row r="44800" x14ac:dyDescent="0.2"/>
    <row r="44801" x14ac:dyDescent="0.2"/>
    <row r="44802" x14ac:dyDescent="0.2"/>
    <row r="44803" x14ac:dyDescent="0.2"/>
    <row r="44804" x14ac:dyDescent="0.2"/>
    <row r="44805" x14ac:dyDescent="0.2"/>
    <row r="44806" x14ac:dyDescent="0.2"/>
    <row r="44807" x14ac:dyDescent="0.2"/>
    <row r="44808" x14ac:dyDescent="0.2"/>
    <row r="44809" x14ac:dyDescent="0.2"/>
    <row r="44810" x14ac:dyDescent="0.2"/>
    <row r="44811" x14ac:dyDescent="0.2"/>
    <row r="44812" x14ac:dyDescent="0.2"/>
    <row r="44813" x14ac:dyDescent="0.2"/>
    <row r="44814" x14ac:dyDescent="0.2"/>
    <row r="44815" x14ac:dyDescent="0.2"/>
    <row r="44816" x14ac:dyDescent="0.2"/>
    <row r="44817" x14ac:dyDescent="0.2"/>
    <row r="44818" x14ac:dyDescent="0.2"/>
    <row r="44819" x14ac:dyDescent="0.2"/>
    <row r="44820" x14ac:dyDescent="0.2"/>
    <row r="44821" x14ac:dyDescent="0.2"/>
    <row r="44822" x14ac:dyDescent="0.2"/>
    <row r="44823" x14ac:dyDescent="0.2"/>
    <row r="44824" x14ac:dyDescent="0.2"/>
    <row r="44825" x14ac:dyDescent="0.2"/>
    <row r="44826" x14ac:dyDescent="0.2"/>
    <row r="44827" x14ac:dyDescent="0.2"/>
    <row r="44828" x14ac:dyDescent="0.2"/>
    <row r="44829" x14ac:dyDescent="0.2"/>
    <row r="44830" x14ac:dyDescent="0.2"/>
    <row r="44831" x14ac:dyDescent="0.2"/>
    <row r="44832" x14ac:dyDescent="0.2"/>
    <row r="44833" x14ac:dyDescent="0.2"/>
    <row r="44834" x14ac:dyDescent="0.2"/>
    <row r="44835" x14ac:dyDescent="0.2"/>
    <row r="44836" x14ac:dyDescent="0.2"/>
    <row r="44837" x14ac:dyDescent="0.2"/>
    <row r="44838" x14ac:dyDescent="0.2"/>
    <row r="44839" x14ac:dyDescent="0.2"/>
    <row r="44840" x14ac:dyDescent="0.2"/>
    <row r="44841" x14ac:dyDescent="0.2"/>
    <row r="44842" x14ac:dyDescent="0.2"/>
    <row r="44843" x14ac:dyDescent="0.2"/>
    <row r="44844" x14ac:dyDescent="0.2"/>
    <row r="44845" x14ac:dyDescent="0.2"/>
    <row r="44846" x14ac:dyDescent="0.2"/>
    <row r="44847" x14ac:dyDescent="0.2"/>
    <row r="44848" x14ac:dyDescent="0.2"/>
    <row r="44849" x14ac:dyDescent="0.2"/>
    <row r="44850" x14ac:dyDescent="0.2"/>
    <row r="44851" x14ac:dyDescent="0.2"/>
    <row r="44852" x14ac:dyDescent="0.2"/>
    <row r="44853" x14ac:dyDescent="0.2"/>
    <row r="44854" x14ac:dyDescent="0.2"/>
    <row r="44855" x14ac:dyDescent="0.2"/>
    <row r="44856" x14ac:dyDescent="0.2"/>
    <row r="44857" x14ac:dyDescent="0.2"/>
    <row r="44858" x14ac:dyDescent="0.2"/>
    <row r="44859" x14ac:dyDescent="0.2"/>
    <row r="44860" x14ac:dyDescent="0.2"/>
    <row r="44861" x14ac:dyDescent="0.2"/>
    <row r="44862" x14ac:dyDescent="0.2"/>
    <row r="44863" x14ac:dyDescent="0.2"/>
    <row r="44864" x14ac:dyDescent="0.2"/>
    <row r="44865" x14ac:dyDescent="0.2"/>
    <row r="44866" x14ac:dyDescent="0.2"/>
    <row r="44867" x14ac:dyDescent="0.2"/>
    <row r="44868" x14ac:dyDescent="0.2"/>
    <row r="44869" x14ac:dyDescent="0.2"/>
    <row r="44870" x14ac:dyDescent="0.2"/>
    <row r="44871" x14ac:dyDescent="0.2"/>
    <row r="44872" x14ac:dyDescent="0.2"/>
    <row r="44873" x14ac:dyDescent="0.2"/>
    <row r="44874" x14ac:dyDescent="0.2"/>
    <row r="44875" x14ac:dyDescent="0.2"/>
    <row r="44876" x14ac:dyDescent="0.2"/>
    <row r="44877" x14ac:dyDescent="0.2"/>
    <row r="44878" x14ac:dyDescent="0.2"/>
    <row r="44879" x14ac:dyDescent="0.2"/>
    <row r="44880" x14ac:dyDescent="0.2"/>
    <row r="44881" x14ac:dyDescent="0.2"/>
    <row r="44882" x14ac:dyDescent="0.2"/>
    <row r="44883" x14ac:dyDescent="0.2"/>
    <row r="44884" x14ac:dyDescent="0.2"/>
    <row r="44885" x14ac:dyDescent="0.2"/>
    <row r="44886" x14ac:dyDescent="0.2"/>
    <row r="44887" x14ac:dyDescent="0.2"/>
    <row r="44888" x14ac:dyDescent="0.2"/>
    <row r="44889" x14ac:dyDescent="0.2"/>
    <row r="44890" x14ac:dyDescent="0.2"/>
    <row r="44891" x14ac:dyDescent="0.2"/>
    <row r="44892" x14ac:dyDescent="0.2"/>
    <row r="44893" x14ac:dyDescent="0.2"/>
    <row r="44894" x14ac:dyDescent="0.2"/>
    <row r="44895" x14ac:dyDescent="0.2"/>
    <row r="44896" x14ac:dyDescent="0.2"/>
    <row r="44897" x14ac:dyDescent="0.2"/>
    <row r="44898" x14ac:dyDescent="0.2"/>
    <row r="44899" x14ac:dyDescent="0.2"/>
    <row r="44900" x14ac:dyDescent="0.2"/>
    <row r="44901" x14ac:dyDescent="0.2"/>
    <row r="44902" x14ac:dyDescent="0.2"/>
    <row r="44903" x14ac:dyDescent="0.2"/>
    <row r="44904" x14ac:dyDescent="0.2"/>
    <row r="44905" x14ac:dyDescent="0.2"/>
    <row r="44906" x14ac:dyDescent="0.2"/>
    <row r="44907" x14ac:dyDescent="0.2"/>
    <row r="44908" x14ac:dyDescent="0.2"/>
    <row r="44909" x14ac:dyDescent="0.2"/>
    <row r="44910" x14ac:dyDescent="0.2"/>
    <row r="44911" x14ac:dyDescent="0.2"/>
    <row r="44912" x14ac:dyDescent="0.2"/>
    <row r="44913" x14ac:dyDescent="0.2"/>
    <row r="44914" x14ac:dyDescent="0.2"/>
    <row r="44915" x14ac:dyDescent="0.2"/>
    <row r="44916" x14ac:dyDescent="0.2"/>
    <row r="44917" x14ac:dyDescent="0.2"/>
    <row r="44918" x14ac:dyDescent="0.2"/>
    <row r="44919" x14ac:dyDescent="0.2"/>
    <row r="44920" x14ac:dyDescent="0.2"/>
    <row r="44921" x14ac:dyDescent="0.2"/>
    <row r="44922" x14ac:dyDescent="0.2"/>
    <row r="44923" x14ac:dyDescent="0.2"/>
    <row r="44924" x14ac:dyDescent="0.2"/>
    <row r="44925" x14ac:dyDescent="0.2"/>
    <row r="44926" x14ac:dyDescent="0.2"/>
    <row r="44927" x14ac:dyDescent="0.2"/>
    <row r="44928" x14ac:dyDescent="0.2"/>
    <row r="44929" x14ac:dyDescent="0.2"/>
    <row r="44930" x14ac:dyDescent="0.2"/>
    <row r="44931" x14ac:dyDescent="0.2"/>
    <row r="44932" x14ac:dyDescent="0.2"/>
    <row r="44933" x14ac:dyDescent="0.2"/>
    <row r="44934" x14ac:dyDescent="0.2"/>
    <row r="44935" x14ac:dyDescent="0.2"/>
    <row r="44936" x14ac:dyDescent="0.2"/>
    <row r="44937" x14ac:dyDescent="0.2"/>
    <row r="44938" x14ac:dyDescent="0.2"/>
    <row r="44939" x14ac:dyDescent="0.2"/>
    <row r="44940" x14ac:dyDescent="0.2"/>
    <row r="44941" x14ac:dyDescent="0.2"/>
    <row r="44942" x14ac:dyDescent="0.2"/>
    <row r="44943" x14ac:dyDescent="0.2"/>
    <row r="44944" x14ac:dyDescent="0.2"/>
    <row r="44945" x14ac:dyDescent="0.2"/>
    <row r="44946" x14ac:dyDescent="0.2"/>
    <row r="44947" x14ac:dyDescent="0.2"/>
    <row r="44948" x14ac:dyDescent="0.2"/>
    <row r="44949" x14ac:dyDescent="0.2"/>
    <row r="44950" x14ac:dyDescent="0.2"/>
    <row r="44951" x14ac:dyDescent="0.2"/>
    <row r="44952" x14ac:dyDescent="0.2"/>
    <row r="44953" x14ac:dyDescent="0.2"/>
    <row r="44954" x14ac:dyDescent="0.2"/>
    <row r="44955" x14ac:dyDescent="0.2"/>
    <row r="44956" x14ac:dyDescent="0.2"/>
    <row r="44957" x14ac:dyDescent="0.2"/>
    <row r="44958" x14ac:dyDescent="0.2"/>
    <row r="44959" x14ac:dyDescent="0.2"/>
    <row r="44960" x14ac:dyDescent="0.2"/>
    <row r="44961" x14ac:dyDescent="0.2"/>
    <row r="44962" x14ac:dyDescent="0.2"/>
    <row r="44963" x14ac:dyDescent="0.2"/>
    <row r="44964" x14ac:dyDescent="0.2"/>
    <row r="44965" x14ac:dyDescent="0.2"/>
    <row r="44966" x14ac:dyDescent="0.2"/>
    <row r="44967" x14ac:dyDescent="0.2"/>
    <row r="44968" x14ac:dyDescent="0.2"/>
    <row r="44969" x14ac:dyDescent="0.2"/>
    <row r="44970" x14ac:dyDescent="0.2"/>
    <row r="44971" x14ac:dyDescent="0.2"/>
    <row r="44972" x14ac:dyDescent="0.2"/>
    <row r="44973" x14ac:dyDescent="0.2"/>
    <row r="44974" x14ac:dyDescent="0.2"/>
    <row r="44975" x14ac:dyDescent="0.2"/>
    <row r="44976" x14ac:dyDescent="0.2"/>
    <row r="44977" x14ac:dyDescent="0.2"/>
    <row r="44978" x14ac:dyDescent="0.2"/>
    <row r="44979" x14ac:dyDescent="0.2"/>
    <row r="44980" x14ac:dyDescent="0.2"/>
    <row r="44981" x14ac:dyDescent="0.2"/>
    <row r="44982" x14ac:dyDescent="0.2"/>
    <row r="44983" x14ac:dyDescent="0.2"/>
    <row r="44984" x14ac:dyDescent="0.2"/>
    <row r="44985" x14ac:dyDescent="0.2"/>
    <row r="44986" x14ac:dyDescent="0.2"/>
    <row r="44987" x14ac:dyDescent="0.2"/>
    <row r="44988" x14ac:dyDescent="0.2"/>
    <row r="44989" x14ac:dyDescent="0.2"/>
    <row r="44990" x14ac:dyDescent="0.2"/>
    <row r="44991" x14ac:dyDescent="0.2"/>
    <row r="44992" x14ac:dyDescent="0.2"/>
    <row r="44993" x14ac:dyDescent="0.2"/>
    <row r="44994" x14ac:dyDescent="0.2"/>
    <row r="44995" x14ac:dyDescent="0.2"/>
    <row r="44996" x14ac:dyDescent="0.2"/>
    <row r="44997" x14ac:dyDescent="0.2"/>
    <row r="44998" x14ac:dyDescent="0.2"/>
    <row r="44999" x14ac:dyDescent="0.2"/>
    <row r="45000" x14ac:dyDescent="0.2"/>
    <row r="45001" x14ac:dyDescent="0.2"/>
    <row r="45002" x14ac:dyDescent="0.2"/>
    <row r="45003" x14ac:dyDescent="0.2"/>
    <row r="45004" x14ac:dyDescent="0.2"/>
    <row r="45005" x14ac:dyDescent="0.2"/>
    <row r="45006" x14ac:dyDescent="0.2"/>
    <row r="45007" x14ac:dyDescent="0.2"/>
    <row r="45008" x14ac:dyDescent="0.2"/>
    <row r="45009" x14ac:dyDescent="0.2"/>
    <row r="45010" x14ac:dyDescent="0.2"/>
    <row r="45011" x14ac:dyDescent="0.2"/>
    <row r="45012" x14ac:dyDescent="0.2"/>
    <row r="45013" x14ac:dyDescent="0.2"/>
    <row r="45014" x14ac:dyDescent="0.2"/>
    <row r="45015" x14ac:dyDescent="0.2"/>
    <row r="45016" x14ac:dyDescent="0.2"/>
    <row r="45017" x14ac:dyDescent="0.2"/>
    <row r="45018" x14ac:dyDescent="0.2"/>
    <row r="45019" x14ac:dyDescent="0.2"/>
    <row r="45020" x14ac:dyDescent="0.2"/>
    <row r="45021" x14ac:dyDescent="0.2"/>
    <row r="45022" x14ac:dyDescent="0.2"/>
    <row r="45023" x14ac:dyDescent="0.2"/>
    <row r="45024" x14ac:dyDescent="0.2"/>
    <row r="45025" x14ac:dyDescent="0.2"/>
    <row r="45026" x14ac:dyDescent="0.2"/>
    <row r="45027" x14ac:dyDescent="0.2"/>
    <row r="45028" x14ac:dyDescent="0.2"/>
    <row r="45029" x14ac:dyDescent="0.2"/>
    <row r="45030" x14ac:dyDescent="0.2"/>
    <row r="45031" x14ac:dyDescent="0.2"/>
    <row r="45032" x14ac:dyDescent="0.2"/>
    <row r="45033" x14ac:dyDescent="0.2"/>
    <row r="45034" x14ac:dyDescent="0.2"/>
    <row r="45035" x14ac:dyDescent="0.2"/>
    <row r="45036" x14ac:dyDescent="0.2"/>
    <row r="45037" x14ac:dyDescent="0.2"/>
    <row r="45038" x14ac:dyDescent="0.2"/>
    <row r="45039" x14ac:dyDescent="0.2"/>
    <row r="45040" x14ac:dyDescent="0.2"/>
    <row r="45041" x14ac:dyDescent="0.2"/>
    <row r="45042" x14ac:dyDescent="0.2"/>
    <row r="45043" x14ac:dyDescent="0.2"/>
    <row r="45044" x14ac:dyDescent="0.2"/>
    <row r="45045" x14ac:dyDescent="0.2"/>
    <row r="45046" x14ac:dyDescent="0.2"/>
    <row r="45047" x14ac:dyDescent="0.2"/>
    <row r="45048" x14ac:dyDescent="0.2"/>
    <row r="45049" x14ac:dyDescent="0.2"/>
    <row r="45050" x14ac:dyDescent="0.2"/>
    <row r="45051" x14ac:dyDescent="0.2"/>
    <row r="45052" x14ac:dyDescent="0.2"/>
    <row r="45053" x14ac:dyDescent="0.2"/>
    <row r="45054" x14ac:dyDescent="0.2"/>
    <row r="45055" x14ac:dyDescent="0.2"/>
    <row r="45056" x14ac:dyDescent="0.2"/>
    <row r="45057" x14ac:dyDescent="0.2"/>
    <row r="45058" x14ac:dyDescent="0.2"/>
    <row r="45059" x14ac:dyDescent="0.2"/>
    <row r="45060" x14ac:dyDescent="0.2"/>
    <row r="45061" x14ac:dyDescent="0.2"/>
    <row r="45062" x14ac:dyDescent="0.2"/>
    <row r="45063" x14ac:dyDescent="0.2"/>
    <row r="45064" x14ac:dyDescent="0.2"/>
    <row r="45065" x14ac:dyDescent="0.2"/>
    <row r="45066" x14ac:dyDescent="0.2"/>
    <row r="45067" x14ac:dyDescent="0.2"/>
    <row r="45068" x14ac:dyDescent="0.2"/>
    <row r="45069" x14ac:dyDescent="0.2"/>
    <row r="45070" x14ac:dyDescent="0.2"/>
    <row r="45071" x14ac:dyDescent="0.2"/>
    <row r="45072" x14ac:dyDescent="0.2"/>
    <row r="45073" x14ac:dyDescent="0.2"/>
    <row r="45074" x14ac:dyDescent="0.2"/>
    <row r="45075" x14ac:dyDescent="0.2"/>
    <row r="45076" x14ac:dyDescent="0.2"/>
    <row r="45077" x14ac:dyDescent="0.2"/>
    <row r="45078" x14ac:dyDescent="0.2"/>
    <row r="45079" x14ac:dyDescent="0.2"/>
    <row r="45080" x14ac:dyDescent="0.2"/>
    <row r="45081" x14ac:dyDescent="0.2"/>
    <row r="45082" x14ac:dyDescent="0.2"/>
    <row r="45083" x14ac:dyDescent="0.2"/>
    <row r="45084" x14ac:dyDescent="0.2"/>
    <row r="45085" x14ac:dyDescent="0.2"/>
    <row r="45086" x14ac:dyDescent="0.2"/>
    <row r="45087" x14ac:dyDescent="0.2"/>
    <row r="45088" x14ac:dyDescent="0.2"/>
    <row r="45089" x14ac:dyDescent="0.2"/>
    <row r="45090" x14ac:dyDescent="0.2"/>
    <row r="45091" x14ac:dyDescent="0.2"/>
    <row r="45092" x14ac:dyDescent="0.2"/>
    <row r="45093" x14ac:dyDescent="0.2"/>
    <row r="45094" x14ac:dyDescent="0.2"/>
    <row r="45095" x14ac:dyDescent="0.2"/>
    <row r="45096" x14ac:dyDescent="0.2"/>
    <row r="45097" x14ac:dyDescent="0.2"/>
    <row r="45098" x14ac:dyDescent="0.2"/>
    <row r="45099" x14ac:dyDescent="0.2"/>
    <row r="45100" x14ac:dyDescent="0.2"/>
    <row r="45101" x14ac:dyDescent="0.2"/>
    <row r="45102" x14ac:dyDescent="0.2"/>
    <row r="45103" x14ac:dyDescent="0.2"/>
    <row r="45104" x14ac:dyDescent="0.2"/>
    <row r="45105" x14ac:dyDescent="0.2"/>
    <row r="45106" x14ac:dyDescent="0.2"/>
    <row r="45107" x14ac:dyDescent="0.2"/>
    <row r="45108" x14ac:dyDescent="0.2"/>
    <row r="45109" x14ac:dyDescent="0.2"/>
    <row r="45110" x14ac:dyDescent="0.2"/>
    <row r="45111" x14ac:dyDescent="0.2"/>
    <row r="45112" x14ac:dyDescent="0.2"/>
    <row r="45113" x14ac:dyDescent="0.2"/>
    <row r="45114" x14ac:dyDescent="0.2"/>
    <row r="45115" x14ac:dyDescent="0.2"/>
    <row r="45116" x14ac:dyDescent="0.2"/>
    <row r="45117" x14ac:dyDescent="0.2"/>
    <row r="45118" x14ac:dyDescent="0.2"/>
    <row r="45119" x14ac:dyDescent="0.2"/>
    <row r="45120" x14ac:dyDescent="0.2"/>
    <row r="45121" x14ac:dyDescent="0.2"/>
    <row r="45122" x14ac:dyDescent="0.2"/>
    <row r="45123" x14ac:dyDescent="0.2"/>
    <row r="45124" x14ac:dyDescent="0.2"/>
    <row r="45125" x14ac:dyDescent="0.2"/>
    <row r="45126" x14ac:dyDescent="0.2"/>
    <row r="45127" x14ac:dyDescent="0.2"/>
    <row r="45128" x14ac:dyDescent="0.2"/>
    <row r="45129" x14ac:dyDescent="0.2"/>
    <row r="45130" x14ac:dyDescent="0.2"/>
    <row r="45131" x14ac:dyDescent="0.2"/>
    <row r="45132" x14ac:dyDescent="0.2"/>
    <row r="45133" x14ac:dyDescent="0.2"/>
    <row r="45134" x14ac:dyDescent="0.2"/>
    <row r="45135" x14ac:dyDescent="0.2"/>
    <row r="45136" x14ac:dyDescent="0.2"/>
    <row r="45137" x14ac:dyDescent="0.2"/>
    <row r="45138" x14ac:dyDescent="0.2"/>
    <row r="45139" x14ac:dyDescent="0.2"/>
    <row r="45140" x14ac:dyDescent="0.2"/>
    <row r="45141" x14ac:dyDescent="0.2"/>
    <row r="45142" x14ac:dyDescent="0.2"/>
    <row r="45143" x14ac:dyDescent="0.2"/>
    <row r="45144" x14ac:dyDescent="0.2"/>
    <row r="45145" x14ac:dyDescent="0.2"/>
    <row r="45146" x14ac:dyDescent="0.2"/>
    <row r="45147" x14ac:dyDescent="0.2"/>
    <row r="45148" x14ac:dyDescent="0.2"/>
    <row r="45149" x14ac:dyDescent="0.2"/>
    <row r="45150" x14ac:dyDescent="0.2"/>
    <row r="45151" x14ac:dyDescent="0.2"/>
    <row r="45152" x14ac:dyDescent="0.2"/>
    <row r="45153" x14ac:dyDescent="0.2"/>
    <row r="45154" x14ac:dyDescent="0.2"/>
    <row r="45155" x14ac:dyDescent="0.2"/>
    <row r="45156" x14ac:dyDescent="0.2"/>
    <row r="45157" x14ac:dyDescent="0.2"/>
    <row r="45158" x14ac:dyDescent="0.2"/>
    <row r="45159" x14ac:dyDescent="0.2"/>
    <row r="45160" x14ac:dyDescent="0.2"/>
    <row r="45161" x14ac:dyDescent="0.2"/>
    <row r="45162" x14ac:dyDescent="0.2"/>
    <row r="45163" x14ac:dyDescent="0.2"/>
    <row r="45164" x14ac:dyDescent="0.2"/>
    <row r="45165" x14ac:dyDescent="0.2"/>
    <row r="45166" x14ac:dyDescent="0.2"/>
    <row r="45167" x14ac:dyDescent="0.2"/>
    <row r="45168" x14ac:dyDescent="0.2"/>
    <row r="45169" x14ac:dyDescent="0.2"/>
    <row r="45170" x14ac:dyDescent="0.2"/>
    <row r="45171" x14ac:dyDescent="0.2"/>
    <row r="45172" x14ac:dyDescent="0.2"/>
    <row r="45173" x14ac:dyDescent="0.2"/>
    <row r="45174" x14ac:dyDescent="0.2"/>
    <row r="45175" x14ac:dyDescent="0.2"/>
    <row r="45176" x14ac:dyDescent="0.2"/>
    <row r="45177" x14ac:dyDescent="0.2"/>
    <row r="45178" x14ac:dyDescent="0.2"/>
    <row r="45179" x14ac:dyDescent="0.2"/>
    <row r="45180" x14ac:dyDescent="0.2"/>
    <row r="45181" x14ac:dyDescent="0.2"/>
    <row r="45182" x14ac:dyDescent="0.2"/>
    <row r="45183" x14ac:dyDescent="0.2"/>
    <row r="45184" x14ac:dyDescent="0.2"/>
    <row r="45185" x14ac:dyDescent="0.2"/>
    <row r="45186" x14ac:dyDescent="0.2"/>
    <row r="45187" x14ac:dyDescent="0.2"/>
    <row r="45188" x14ac:dyDescent="0.2"/>
    <row r="45189" x14ac:dyDescent="0.2"/>
    <row r="45190" x14ac:dyDescent="0.2"/>
    <row r="45191" x14ac:dyDescent="0.2"/>
    <row r="45192" x14ac:dyDescent="0.2"/>
    <row r="45193" x14ac:dyDescent="0.2"/>
    <row r="45194" x14ac:dyDescent="0.2"/>
    <row r="45195" x14ac:dyDescent="0.2"/>
    <row r="45196" x14ac:dyDescent="0.2"/>
    <row r="45197" x14ac:dyDescent="0.2"/>
    <row r="45198" x14ac:dyDescent="0.2"/>
    <row r="45199" x14ac:dyDescent="0.2"/>
    <row r="45200" x14ac:dyDescent="0.2"/>
    <row r="45201" x14ac:dyDescent="0.2"/>
    <row r="45202" x14ac:dyDescent="0.2"/>
    <row r="45203" x14ac:dyDescent="0.2"/>
    <row r="45204" x14ac:dyDescent="0.2"/>
    <row r="45205" x14ac:dyDescent="0.2"/>
    <row r="45206" x14ac:dyDescent="0.2"/>
    <row r="45207" x14ac:dyDescent="0.2"/>
    <row r="45208" x14ac:dyDescent="0.2"/>
    <row r="45209" x14ac:dyDescent="0.2"/>
    <row r="45210" x14ac:dyDescent="0.2"/>
    <row r="45211" x14ac:dyDescent="0.2"/>
    <row r="45212" x14ac:dyDescent="0.2"/>
    <row r="45213" x14ac:dyDescent="0.2"/>
    <row r="45214" x14ac:dyDescent="0.2"/>
    <row r="45215" x14ac:dyDescent="0.2"/>
    <row r="45216" x14ac:dyDescent="0.2"/>
    <row r="45217" x14ac:dyDescent="0.2"/>
    <row r="45218" x14ac:dyDescent="0.2"/>
    <row r="45219" x14ac:dyDescent="0.2"/>
    <row r="45220" x14ac:dyDescent="0.2"/>
    <row r="45221" x14ac:dyDescent="0.2"/>
    <row r="45222" x14ac:dyDescent="0.2"/>
    <row r="45223" x14ac:dyDescent="0.2"/>
    <row r="45224" x14ac:dyDescent="0.2"/>
    <row r="45225" x14ac:dyDescent="0.2"/>
    <row r="45226" x14ac:dyDescent="0.2"/>
    <row r="45227" x14ac:dyDescent="0.2"/>
    <row r="45228" x14ac:dyDescent="0.2"/>
    <row r="45229" x14ac:dyDescent="0.2"/>
    <row r="45230" x14ac:dyDescent="0.2"/>
    <row r="45231" x14ac:dyDescent="0.2"/>
    <row r="45232" x14ac:dyDescent="0.2"/>
    <row r="45233" x14ac:dyDescent="0.2"/>
    <row r="45234" x14ac:dyDescent="0.2"/>
    <row r="45235" x14ac:dyDescent="0.2"/>
    <row r="45236" x14ac:dyDescent="0.2"/>
    <row r="45237" x14ac:dyDescent="0.2"/>
    <row r="45238" x14ac:dyDescent="0.2"/>
    <row r="45239" x14ac:dyDescent="0.2"/>
    <row r="45240" x14ac:dyDescent="0.2"/>
    <row r="45241" x14ac:dyDescent="0.2"/>
    <row r="45242" x14ac:dyDescent="0.2"/>
    <row r="45243" x14ac:dyDescent="0.2"/>
    <row r="45244" x14ac:dyDescent="0.2"/>
    <row r="45245" x14ac:dyDescent="0.2"/>
    <row r="45246" x14ac:dyDescent="0.2"/>
    <row r="45247" x14ac:dyDescent="0.2"/>
    <row r="45248" x14ac:dyDescent="0.2"/>
    <row r="45249" x14ac:dyDescent="0.2"/>
    <row r="45250" x14ac:dyDescent="0.2"/>
    <row r="45251" x14ac:dyDescent="0.2"/>
    <row r="45252" x14ac:dyDescent="0.2"/>
    <row r="45253" x14ac:dyDescent="0.2"/>
    <row r="45254" x14ac:dyDescent="0.2"/>
    <row r="45255" x14ac:dyDescent="0.2"/>
    <row r="45256" x14ac:dyDescent="0.2"/>
    <row r="45257" x14ac:dyDescent="0.2"/>
    <row r="45258" x14ac:dyDescent="0.2"/>
    <row r="45259" x14ac:dyDescent="0.2"/>
    <row r="45260" x14ac:dyDescent="0.2"/>
    <row r="45261" x14ac:dyDescent="0.2"/>
    <row r="45262" x14ac:dyDescent="0.2"/>
    <row r="45263" x14ac:dyDescent="0.2"/>
    <row r="45264" x14ac:dyDescent="0.2"/>
    <row r="45265" x14ac:dyDescent="0.2"/>
    <row r="45266" x14ac:dyDescent="0.2"/>
    <row r="45267" x14ac:dyDescent="0.2"/>
    <row r="45268" x14ac:dyDescent="0.2"/>
    <row r="45269" x14ac:dyDescent="0.2"/>
    <row r="45270" x14ac:dyDescent="0.2"/>
    <row r="45271" x14ac:dyDescent="0.2"/>
    <row r="45272" x14ac:dyDescent="0.2"/>
    <row r="45273" x14ac:dyDescent="0.2"/>
    <row r="45274" x14ac:dyDescent="0.2"/>
    <row r="45275" x14ac:dyDescent="0.2"/>
    <row r="45276" x14ac:dyDescent="0.2"/>
    <row r="45277" x14ac:dyDescent="0.2"/>
    <row r="45278" x14ac:dyDescent="0.2"/>
    <row r="45279" x14ac:dyDescent="0.2"/>
    <row r="45280" x14ac:dyDescent="0.2"/>
    <row r="45281" x14ac:dyDescent="0.2"/>
    <row r="45282" x14ac:dyDescent="0.2"/>
    <row r="45283" x14ac:dyDescent="0.2"/>
    <row r="45284" x14ac:dyDescent="0.2"/>
    <row r="45285" x14ac:dyDescent="0.2"/>
    <row r="45286" x14ac:dyDescent="0.2"/>
    <row r="45287" x14ac:dyDescent="0.2"/>
    <row r="45288" x14ac:dyDescent="0.2"/>
    <row r="45289" x14ac:dyDescent="0.2"/>
    <row r="45290" x14ac:dyDescent="0.2"/>
    <row r="45291" x14ac:dyDescent="0.2"/>
    <row r="45292" x14ac:dyDescent="0.2"/>
    <row r="45293" x14ac:dyDescent="0.2"/>
    <row r="45294" x14ac:dyDescent="0.2"/>
    <row r="45295" x14ac:dyDescent="0.2"/>
    <row r="45296" x14ac:dyDescent="0.2"/>
    <row r="45297" x14ac:dyDescent="0.2"/>
    <row r="45298" x14ac:dyDescent="0.2"/>
    <row r="45299" x14ac:dyDescent="0.2"/>
    <row r="45300" x14ac:dyDescent="0.2"/>
    <row r="45301" x14ac:dyDescent="0.2"/>
    <row r="45302" x14ac:dyDescent="0.2"/>
    <row r="45303" x14ac:dyDescent="0.2"/>
    <row r="45304" x14ac:dyDescent="0.2"/>
    <row r="45305" x14ac:dyDescent="0.2"/>
    <row r="45306" x14ac:dyDescent="0.2"/>
    <row r="45307" x14ac:dyDescent="0.2"/>
    <row r="45308" x14ac:dyDescent="0.2"/>
    <row r="45309" x14ac:dyDescent="0.2"/>
    <row r="45310" x14ac:dyDescent="0.2"/>
    <row r="45311" x14ac:dyDescent="0.2"/>
    <row r="45312" x14ac:dyDescent="0.2"/>
    <row r="45313" x14ac:dyDescent="0.2"/>
    <row r="45314" x14ac:dyDescent="0.2"/>
    <row r="45315" x14ac:dyDescent="0.2"/>
    <row r="45316" x14ac:dyDescent="0.2"/>
    <row r="45317" x14ac:dyDescent="0.2"/>
    <row r="45318" x14ac:dyDescent="0.2"/>
    <row r="45319" x14ac:dyDescent="0.2"/>
    <row r="45320" x14ac:dyDescent="0.2"/>
    <row r="45321" x14ac:dyDescent="0.2"/>
    <row r="45322" x14ac:dyDescent="0.2"/>
    <row r="45323" x14ac:dyDescent="0.2"/>
    <row r="45324" x14ac:dyDescent="0.2"/>
    <row r="45325" x14ac:dyDescent="0.2"/>
    <row r="45326" x14ac:dyDescent="0.2"/>
    <row r="45327" x14ac:dyDescent="0.2"/>
    <row r="45328" x14ac:dyDescent="0.2"/>
    <row r="45329" x14ac:dyDescent="0.2"/>
    <row r="45330" x14ac:dyDescent="0.2"/>
    <row r="45331" x14ac:dyDescent="0.2"/>
    <row r="45332" x14ac:dyDescent="0.2"/>
    <row r="45333" x14ac:dyDescent="0.2"/>
    <row r="45334" x14ac:dyDescent="0.2"/>
    <row r="45335" x14ac:dyDescent="0.2"/>
    <row r="45336" x14ac:dyDescent="0.2"/>
    <row r="45337" x14ac:dyDescent="0.2"/>
    <row r="45338" x14ac:dyDescent="0.2"/>
    <row r="45339" x14ac:dyDescent="0.2"/>
    <row r="45340" x14ac:dyDescent="0.2"/>
    <row r="45341" x14ac:dyDescent="0.2"/>
    <row r="45342" x14ac:dyDescent="0.2"/>
    <row r="45343" x14ac:dyDescent="0.2"/>
    <row r="45344" x14ac:dyDescent="0.2"/>
    <row r="45345" x14ac:dyDescent="0.2"/>
    <row r="45346" x14ac:dyDescent="0.2"/>
    <row r="45347" x14ac:dyDescent="0.2"/>
    <row r="45348" x14ac:dyDescent="0.2"/>
    <row r="45349" x14ac:dyDescent="0.2"/>
    <row r="45350" x14ac:dyDescent="0.2"/>
    <row r="45351" x14ac:dyDescent="0.2"/>
    <row r="45352" x14ac:dyDescent="0.2"/>
    <row r="45353" x14ac:dyDescent="0.2"/>
    <row r="45354" x14ac:dyDescent="0.2"/>
    <row r="45355" x14ac:dyDescent="0.2"/>
    <row r="45356" x14ac:dyDescent="0.2"/>
    <row r="45357" x14ac:dyDescent="0.2"/>
    <row r="45358" x14ac:dyDescent="0.2"/>
    <row r="45359" x14ac:dyDescent="0.2"/>
    <row r="45360" x14ac:dyDescent="0.2"/>
    <row r="45361" x14ac:dyDescent="0.2"/>
    <row r="45362" x14ac:dyDescent="0.2"/>
    <row r="45363" x14ac:dyDescent="0.2"/>
    <row r="45364" x14ac:dyDescent="0.2"/>
    <row r="45365" x14ac:dyDescent="0.2"/>
    <row r="45366" x14ac:dyDescent="0.2"/>
    <row r="45367" x14ac:dyDescent="0.2"/>
    <row r="45368" x14ac:dyDescent="0.2"/>
    <row r="45369" x14ac:dyDescent="0.2"/>
    <row r="45370" x14ac:dyDescent="0.2"/>
    <row r="45371" x14ac:dyDescent="0.2"/>
    <row r="45372" x14ac:dyDescent="0.2"/>
    <row r="45373" x14ac:dyDescent="0.2"/>
    <row r="45374" x14ac:dyDescent="0.2"/>
    <row r="45375" x14ac:dyDescent="0.2"/>
    <row r="45376" x14ac:dyDescent="0.2"/>
    <row r="45377" x14ac:dyDescent="0.2"/>
    <row r="45378" x14ac:dyDescent="0.2"/>
    <row r="45379" x14ac:dyDescent="0.2"/>
    <row r="45380" x14ac:dyDescent="0.2"/>
    <row r="45381" x14ac:dyDescent="0.2"/>
    <row r="45382" x14ac:dyDescent="0.2"/>
    <row r="45383" x14ac:dyDescent="0.2"/>
    <row r="45384" x14ac:dyDescent="0.2"/>
    <row r="45385" x14ac:dyDescent="0.2"/>
    <row r="45386" x14ac:dyDescent="0.2"/>
    <row r="45387" x14ac:dyDescent="0.2"/>
    <row r="45388" x14ac:dyDescent="0.2"/>
    <row r="45389" x14ac:dyDescent="0.2"/>
    <row r="45390" x14ac:dyDescent="0.2"/>
    <row r="45391" x14ac:dyDescent="0.2"/>
    <row r="45392" x14ac:dyDescent="0.2"/>
    <row r="45393" x14ac:dyDescent="0.2"/>
    <row r="45394" x14ac:dyDescent="0.2"/>
    <row r="45395" x14ac:dyDescent="0.2"/>
    <row r="45396" x14ac:dyDescent="0.2"/>
    <row r="45397" x14ac:dyDescent="0.2"/>
    <row r="45398" x14ac:dyDescent="0.2"/>
    <row r="45399" x14ac:dyDescent="0.2"/>
    <row r="45400" x14ac:dyDescent="0.2"/>
    <row r="45401" x14ac:dyDescent="0.2"/>
    <row r="45402" x14ac:dyDescent="0.2"/>
    <row r="45403" x14ac:dyDescent="0.2"/>
    <row r="45404" x14ac:dyDescent="0.2"/>
    <row r="45405" x14ac:dyDescent="0.2"/>
    <row r="45406" x14ac:dyDescent="0.2"/>
    <row r="45407" x14ac:dyDescent="0.2"/>
    <row r="45408" x14ac:dyDescent="0.2"/>
    <row r="45409" x14ac:dyDescent="0.2"/>
    <row r="45410" x14ac:dyDescent="0.2"/>
    <row r="45411" x14ac:dyDescent="0.2"/>
    <row r="45412" x14ac:dyDescent="0.2"/>
    <row r="45413" x14ac:dyDescent="0.2"/>
    <row r="45414" x14ac:dyDescent="0.2"/>
    <row r="45415" x14ac:dyDescent="0.2"/>
    <row r="45416" x14ac:dyDescent="0.2"/>
    <row r="45417" x14ac:dyDescent="0.2"/>
    <row r="45418" x14ac:dyDescent="0.2"/>
    <row r="45419" x14ac:dyDescent="0.2"/>
    <row r="45420" x14ac:dyDescent="0.2"/>
    <row r="45421" x14ac:dyDescent="0.2"/>
    <row r="45422" x14ac:dyDescent="0.2"/>
    <row r="45423" x14ac:dyDescent="0.2"/>
    <row r="45424" x14ac:dyDescent="0.2"/>
    <row r="45425" x14ac:dyDescent="0.2"/>
    <row r="45426" x14ac:dyDescent="0.2"/>
    <row r="45427" x14ac:dyDescent="0.2"/>
    <row r="45428" x14ac:dyDescent="0.2"/>
    <row r="45429" x14ac:dyDescent="0.2"/>
    <row r="45430" x14ac:dyDescent="0.2"/>
    <row r="45431" x14ac:dyDescent="0.2"/>
    <row r="45432" x14ac:dyDescent="0.2"/>
    <row r="45433" x14ac:dyDescent="0.2"/>
    <row r="45434" x14ac:dyDescent="0.2"/>
    <row r="45435" x14ac:dyDescent="0.2"/>
    <row r="45436" x14ac:dyDescent="0.2"/>
    <row r="45437" x14ac:dyDescent="0.2"/>
    <row r="45438" x14ac:dyDescent="0.2"/>
    <row r="45439" x14ac:dyDescent="0.2"/>
    <row r="45440" x14ac:dyDescent="0.2"/>
    <row r="45441" x14ac:dyDescent="0.2"/>
    <row r="45442" x14ac:dyDescent="0.2"/>
    <row r="45443" x14ac:dyDescent="0.2"/>
    <row r="45444" x14ac:dyDescent="0.2"/>
    <row r="45445" x14ac:dyDescent="0.2"/>
    <row r="45446" x14ac:dyDescent="0.2"/>
    <row r="45447" x14ac:dyDescent="0.2"/>
    <row r="45448" x14ac:dyDescent="0.2"/>
    <row r="45449" x14ac:dyDescent="0.2"/>
    <row r="45450" x14ac:dyDescent="0.2"/>
    <row r="45451" x14ac:dyDescent="0.2"/>
    <row r="45452" x14ac:dyDescent="0.2"/>
    <row r="45453" x14ac:dyDescent="0.2"/>
    <row r="45454" x14ac:dyDescent="0.2"/>
    <row r="45455" x14ac:dyDescent="0.2"/>
    <row r="45456" x14ac:dyDescent="0.2"/>
    <row r="45457" x14ac:dyDescent="0.2"/>
    <row r="45458" x14ac:dyDescent="0.2"/>
    <row r="45459" x14ac:dyDescent="0.2"/>
    <row r="45460" x14ac:dyDescent="0.2"/>
    <row r="45461" x14ac:dyDescent="0.2"/>
    <row r="45462" x14ac:dyDescent="0.2"/>
    <row r="45463" x14ac:dyDescent="0.2"/>
    <row r="45464" x14ac:dyDescent="0.2"/>
    <row r="45465" x14ac:dyDescent="0.2"/>
    <row r="45466" x14ac:dyDescent="0.2"/>
    <row r="45467" x14ac:dyDescent="0.2"/>
    <row r="45468" x14ac:dyDescent="0.2"/>
    <row r="45469" x14ac:dyDescent="0.2"/>
    <row r="45470" x14ac:dyDescent="0.2"/>
    <row r="45471" x14ac:dyDescent="0.2"/>
    <row r="45472" x14ac:dyDescent="0.2"/>
    <row r="45473" x14ac:dyDescent="0.2"/>
    <row r="45474" x14ac:dyDescent="0.2"/>
    <row r="45475" x14ac:dyDescent="0.2"/>
    <row r="45476" x14ac:dyDescent="0.2"/>
    <row r="45477" x14ac:dyDescent="0.2"/>
    <row r="45478" x14ac:dyDescent="0.2"/>
    <row r="45479" x14ac:dyDescent="0.2"/>
    <row r="45480" x14ac:dyDescent="0.2"/>
    <row r="45481" x14ac:dyDescent="0.2"/>
    <row r="45482" x14ac:dyDescent="0.2"/>
    <row r="45483" x14ac:dyDescent="0.2"/>
    <row r="45484" x14ac:dyDescent="0.2"/>
    <row r="45485" x14ac:dyDescent="0.2"/>
    <row r="45486" x14ac:dyDescent="0.2"/>
    <row r="45487" x14ac:dyDescent="0.2"/>
    <row r="45488" x14ac:dyDescent="0.2"/>
    <row r="45489" x14ac:dyDescent="0.2"/>
    <row r="45490" x14ac:dyDescent="0.2"/>
    <row r="45491" x14ac:dyDescent="0.2"/>
    <row r="45492" x14ac:dyDescent="0.2"/>
    <row r="45493" x14ac:dyDescent="0.2"/>
    <row r="45494" x14ac:dyDescent="0.2"/>
    <row r="45495" x14ac:dyDescent="0.2"/>
    <row r="45496" x14ac:dyDescent="0.2"/>
    <row r="45497" x14ac:dyDescent="0.2"/>
    <row r="45498" x14ac:dyDescent="0.2"/>
    <row r="45499" x14ac:dyDescent="0.2"/>
    <row r="45500" x14ac:dyDescent="0.2"/>
    <row r="45501" x14ac:dyDescent="0.2"/>
    <row r="45502" x14ac:dyDescent="0.2"/>
    <row r="45503" x14ac:dyDescent="0.2"/>
    <row r="45504" x14ac:dyDescent="0.2"/>
    <row r="45505" x14ac:dyDescent="0.2"/>
    <row r="45506" x14ac:dyDescent="0.2"/>
    <row r="45507" x14ac:dyDescent="0.2"/>
    <row r="45508" x14ac:dyDescent="0.2"/>
    <row r="45509" x14ac:dyDescent="0.2"/>
    <row r="45510" x14ac:dyDescent="0.2"/>
    <row r="45511" x14ac:dyDescent="0.2"/>
    <row r="45512" x14ac:dyDescent="0.2"/>
    <row r="45513" x14ac:dyDescent="0.2"/>
    <row r="45514" x14ac:dyDescent="0.2"/>
    <row r="45515" x14ac:dyDescent="0.2"/>
    <row r="45516" x14ac:dyDescent="0.2"/>
    <row r="45517" x14ac:dyDescent="0.2"/>
    <row r="45518" x14ac:dyDescent="0.2"/>
    <row r="45519" x14ac:dyDescent="0.2"/>
    <row r="45520" x14ac:dyDescent="0.2"/>
    <row r="45521" x14ac:dyDescent="0.2"/>
    <row r="45522" x14ac:dyDescent="0.2"/>
    <row r="45523" x14ac:dyDescent="0.2"/>
    <row r="45524" x14ac:dyDescent="0.2"/>
    <row r="45525" x14ac:dyDescent="0.2"/>
    <row r="45526" x14ac:dyDescent="0.2"/>
    <row r="45527" x14ac:dyDescent="0.2"/>
    <row r="45528" x14ac:dyDescent="0.2"/>
    <row r="45529" x14ac:dyDescent="0.2"/>
    <row r="45530" x14ac:dyDescent="0.2"/>
    <row r="45531" x14ac:dyDescent="0.2"/>
    <row r="45532" x14ac:dyDescent="0.2"/>
    <row r="45533" x14ac:dyDescent="0.2"/>
    <row r="45534" x14ac:dyDescent="0.2"/>
    <row r="45535" x14ac:dyDescent="0.2"/>
    <row r="45536" x14ac:dyDescent="0.2"/>
    <row r="45537" x14ac:dyDescent="0.2"/>
    <row r="45538" x14ac:dyDescent="0.2"/>
    <row r="45539" x14ac:dyDescent="0.2"/>
    <row r="45540" x14ac:dyDescent="0.2"/>
    <row r="45541" x14ac:dyDescent="0.2"/>
    <row r="45542" x14ac:dyDescent="0.2"/>
    <row r="45543" x14ac:dyDescent="0.2"/>
    <row r="45544" x14ac:dyDescent="0.2"/>
    <row r="45545" x14ac:dyDescent="0.2"/>
    <row r="45546" x14ac:dyDescent="0.2"/>
    <row r="45547" x14ac:dyDescent="0.2"/>
    <row r="45548" x14ac:dyDescent="0.2"/>
    <row r="45549" x14ac:dyDescent="0.2"/>
    <row r="45550" x14ac:dyDescent="0.2"/>
    <row r="45551" x14ac:dyDescent="0.2"/>
    <row r="45552" x14ac:dyDescent="0.2"/>
    <row r="45553" x14ac:dyDescent="0.2"/>
    <row r="45554" x14ac:dyDescent="0.2"/>
    <row r="45555" x14ac:dyDescent="0.2"/>
    <row r="45556" x14ac:dyDescent="0.2"/>
    <row r="45557" x14ac:dyDescent="0.2"/>
    <row r="45558" x14ac:dyDescent="0.2"/>
    <row r="45559" x14ac:dyDescent="0.2"/>
    <row r="45560" x14ac:dyDescent="0.2"/>
    <row r="45561" x14ac:dyDescent="0.2"/>
    <row r="45562" x14ac:dyDescent="0.2"/>
    <row r="45563" x14ac:dyDescent="0.2"/>
    <row r="45564" x14ac:dyDescent="0.2"/>
    <row r="45565" x14ac:dyDescent="0.2"/>
    <row r="45566" x14ac:dyDescent="0.2"/>
    <row r="45567" x14ac:dyDescent="0.2"/>
    <row r="45568" x14ac:dyDescent="0.2"/>
    <row r="45569" x14ac:dyDescent="0.2"/>
    <row r="45570" x14ac:dyDescent="0.2"/>
    <row r="45571" x14ac:dyDescent="0.2"/>
    <row r="45572" x14ac:dyDescent="0.2"/>
    <row r="45573" x14ac:dyDescent="0.2"/>
    <row r="45574" x14ac:dyDescent="0.2"/>
    <row r="45575" x14ac:dyDescent="0.2"/>
    <row r="45576" x14ac:dyDescent="0.2"/>
    <row r="45577" x14ac:dyDescent="0.2"/>
    <row r="45578" x14ac:dyDescent="0.2"/>
    <row r="45579" x14ac:dyDescent="0.2"/>
    <row r="45580" x14ac:dyDescent="0.2"/>
    <row r="45581" x14ac:dyDescent="0.2"/>
    <row r="45582" x14ac:dyDescent="0.2"/>
    <row r="45583" x14ac:dyDescent="0.2"/>
    <row r="45584" x14ac:dyDescent="0.2"/>
    <row r="45585" x14ac:dyDescent="0.2"/>
    <row r="45586" x14ac:dyDescent="0.2"/>
    <row r="45587" x14ac:dyDescent="0.2"/>
    <row r="45588" x14ac:dyDescent="0.2"/>
    <row r="45589" x14ac:dyDescent="0.2"/>
    <row r="45590" x14ac:dyDescent="0.2"/>
    <row r="45591" x14ac:dyDescent="0.2"/>
    <row r="45592" x14ac:dyDescent="0.2"/>
    <row r="45593" x14ac:dyDescent="0.2"/>
    <row r="45594" x14ac:dyDescent="0.2"/>
    <row r="45595" x14ac:dyDescent="0.2"/>
    <row r="45596" x14ac:dyDescent="0.2"/>
    <row r="45597" x14ac:dyDescent="0.2"/>
    <row r="45598" x14ac:dyDescent="0.2"/>
    <row r="45599" x14ac:dyDescent="0.2"/>
    <row r="45600" x14ac:dyDescent="0.2"/>
    <row r="45601" x14ac:dyDescent="0.2"/>
    <row r="45602" x14ac:dyDescent="0.2"/>
    <row r="45603" x14ac:dyDescent="0.2"/>
    <row r="45604" x14ac:dyDescent="0.2"/>
    <row r="45605" x14ac:dyDescent="0.2"/>
    <row r="45606" x14ac:dyDescent="0.2"/>
    <row r="45607" x14ac:dyDescent="0.2"/>
    <row r="45608" x14ac:dyDescent="0.2"/>
    <row r="45609" x14ac:dyDescent="0.2"/>
    <row r="45610" x14ac:dyDescent="0.2"/>
    <row r="45611" x14ac:dyDescent="0.2"/>
    <row r="45612" x14ac:dyDescent="0.2"/>
    <row r="45613" x14ac:dyDescent="0.2"/>
    <row r="45614" x14ac:dyDescent="0.2"/>
    <row r="45615" x14ac:dyDescent="0.2"/>
    <row r="45616" x14ac:dyDescent="0.2"/>
    <row r="45617" x14ac:dyDescent="0.2"/>
    <row r="45618" x14ac:dyDescent="0.2"/>
    <row r="45619" x14ac:dyDescent="0.2"/>
    <row r="45620" x14ac:dyDescent="0.2"/>
    <row r="45621" x14ac:dyDescent="0.2"/>
    <row r="45622" x14ac:dyDescent="0.2"/>
    <row r="45623" x14ac:dyDescent="0.2"/>
    <row r="45624" x14ac:dyDescent="0.2"/>
    <row r="45625" x14ac:dyDescent="0.2"/>
    <row r="45626" x14ac:dyDescent="0.2"/>
    <row r="45627" x14ac:dyDescent="0.2"/>
    <row r="45628" x14ac:dyDescent="0.2"/>
    <row r="45629" x14ac:dyDescent="0.2"/>
    <row r="45630" x14ac:dyDescent="0.2"/>
    <row r="45631" x14ac:dyDescent="0.2"/>
    <row r="45632" x14ac:dyDescent="0.2"/>
    <row r="45633" x14ac:dyDescent="0.2"/>
    <row r="45634" x14ac:dyDescent="0.2"/>
    <row r="45635" x14ac:dyDescent="0.2"/>
    <row r="45636" x14ac:dyDescent="0.2"/>
    <row r="45637" x14ac:dyDescent="0.2"/>
    <row r="45638" x14ac:dyDescent="0.2"/>
    <row r="45639" x14ac:dyDescent="0.2"/>
    <row r="45640" x14ac:dyDescent="0.2"/>
    <row r="45641" x14ac:dyDescent="0.2"/>
    <row r="45642" x14ac:dyDescent="0.2"/>
    <row r="45643" x14ac:dyDescent="0.2"/>
    <row r="45644" x14ac:dyDescent="0.2"/>
    <row r="45645" x14ac:dyDescent="0.2"/>
    <row r="45646" x14ac:dyDescent="0.2"/>
    <row r="45647" x14ac:dyDescent="0.2"/>
    <row r="45648" x14ac:dyDescent="0.2"/>
    <row r="45649" x14ac:dyDescent="0.2"/>
    <row r="45650" x14ac:dyDescent="0.2"/>
    <row r="45651" x14ac:dyDescent="0.2"/>
    <row r="45652" x14ac:dyDescent="0.2"/>
    <row r="45653" x14ac:dyDescent="0.2"/>
    <row r="45654" x14ac:dyDescent="0.2"/>
    <row r="45655" x14ac:dyDescent="0.2"/>
    <row r="45656" x14ac:dyDescent="0.2"/>
    <row r="45657" x14ac:dyDescent="0.2"/>
    <row r="45658" x14ac:dyDescent="0.2"/>
    <row r="45659" x14ac:dyDescent="0.2"/>
    <row r="45660" x14ac:dyDescent="0.2"/>
    <row r="45661" x14ac:dyDescent="0.2"/>
    <row r="45662" x14ac:dyDescent="0.2"/>
    <row r="45663" x14ac:dyDescent="0.2"/>
    <row r="45664" x14ac:dyDescent="0.2"/>
    <row r="45665" x14ac:dyDescent="0.2"/>
    <row r="45666" x14ac:dyDescent="0.2"/>
    <row r="45667" x14ac:dyDescent="0.2"/>
    <row r="45668" x14ac:dyDescent="0.2"/>
    <row r="45669" x14ac:dyDescent="0.2"/>
    <row r="45670" x14ac:dyDescent="0.2"/>
    <row r="45671" x14ac:dyDescent="0.2"/>
    <row r="45672" x14ac:dyDescent="0.2"/>
    <row r="45673" x14ac:dyDescent="0.2"/>
    <row r="45674" x14ac:dyDescent="0.2"/>
    <row r="45675" x14ac:dyDescent="0.2"/>
    <row r="45676" x14ac:dyDescent="0.2"/>
    <row r="45677" x14ac:dyDescent="0.2"/>
    <row r="45678" x14ac:dyDescent="0.2"/>
    <row r="45679" x14ac:dyDescent="0.2"/>
    <row r="45680" x14ac:dyDescent="0.2"/>
    <row r="45681" x14ac:dyDescent="0.2"/>
    <row r="45682" x14ac:dyDescent="0.2"/>
    <row r="45683" x14ac:dyDescent="0.2"/>
    <row r="45684" x14ac:dyDescent="0.2"/>
    <row r="45685" x14ac:dyDescent="0.2"/>
    <row r="45686" x14ac:dyDescent="0.2"/>
    <row r="45687" x14ac:dyDescent="0.2"/>
    <row r="45688" x14ac:dyDescent="0.2"/>
    <row r="45689" x14ac:dyDescent="0.2"/>
    <row r="45690" x14ac:dyDescent="0.2"/>
    <row r="45691" x14ac:dyDescent="0.2"/>
    <row r="45692" x14ac:dyDescent="0.2"/>
    <row r="45693" x14ac:dyDescent="0.2"/>
    <row r="45694" x14ac:dyDescent="0.2"/>
    <row r="45695" x14ac:dyDescent="0.2"/>
    <row r="45696" x14ac:dyDescent="0.2"/>
    <row r="45697" x14ac:dyDescent="0.2"/>
    <row r="45698" x14ac:dyDescent="0.2"/>
    <row r="45699" x14ac:dyDescent="0.2"/>
    <row r="45700" x14ac:dyDescent="0.2"/>
    <row r="45701" x14ac:dyDescent="0.2"/>
    <row r="45702" x14ac:dyDescent="0.2"/>
    <row r="45703" x14ac:dyDescent="0.2"/>
    <row r="45704" x14ac:dyDescent="0.2"/>
    <row r="45705" x14ac:dyDescent="0.2"/>
    <row r="45706" x14ac:dyDescent="0.2"/>
    <row r="45707" x14ac:dyDescent="0.2"/>
    <row r="45708" x14ac:dyDescent="0.2"/>
    <row r="45709" x14ac:dyDescent="0.2"/>
    <row r="45710" x14ac:dyDescent="0.2"/>
    <row r="45711" x14ac:dyDescent="0.2"/>
    <row r="45712" x14ac:dyDescent="0.2"/>
    <row r="45713" x14ac:dyDescent="0.2"/>
    <row r="45714" x14ac:dyDescent="0.2"/>
    <row r="45715" x14ac:dyDescent="0.2"/>
    <row r="45716" x14ac:dyDescent="0.2"/>
    <row r="45717" x14ac:dyDescent="0.2"/>
    <row r="45718" x14ac:dyDescent="0.2"/>
    <row r="45719" x14ac:dyDescent="0.2"/>
    <row r="45720" x14ac:dyDescent="0.2"/>
    <row r="45721" x14ac:dyDescent="0.2"/>
    <row r="45722" x14ac:dyDescent="0.2"/>
    <row r="45723" x14ac:dyDescent="0.2"/>
    <row r="45724" x14ac:dyDescent="0.2"/>
    <row r="45725" x14ac:dyDescent="0.2"/>
    <row r="45726" x14ac:dyDescent="0.2"/>
    <row r="45727" x14ac:dyDescent="0.2"/>
    <row r="45728" x14ac:dyDescent="0.2"/>
    <row r="45729" x14ac:dyDescent="0.2"/>
    <row r="45730" x14ac:dyDescent="0.2"/>
    <row r="45731" x14ac:dyDescent="0.2"/>
    <row r="45732" x14ac:dyDescent="0.2"/>
    <row r="45733" x14ac:dyDescent="0.2"/>
    <row r="45734" x14ac:dyDescent="0.2"/>
    <row r="45735" x14ac:dyDescent="0.2"/>
    <row r="45736" x14ac:dyDescent="0.2"/>
    <row r="45737" x14ac:dyDescent="0.2"/>
    <row r="45738" x14ac:dyDescent="0.2"/>
    <row r="45739" x14ac:dyDescent="0.2"/>
    <row r="45740" x14ac:dyDescent="0.2"/>
    <row r="45741" x14ac:dyDescent="0.2"/>
    <row r="45742" x14ac:dyDescent="0.2"/>
    <row r="45743" x14ac:dyDescent="0.2"/>
    <row r="45744" x14ac:dyDescent="0.2"/>
    <row r="45745" x14ac:dyDescent="0.2"/>
    <row r="45746" x14ac:dyDescent="0.2"/>
    <row r="45747" x14ac:dyDescent="0.2"/>
    <row r="45748" x14ac:dyDescent="0.2"/>
    <row r="45749" x14ac:dyDescent="0.2"/>
    <row r="45750" x14ac:dyDescent="0.2"/>
    <row r="45751" x14ac:dyDescent="0.2"/>
    <row r="45752" x14ac:dyDescent="0.2"/>
    <row r="45753" x14ac:dyDescent="0.2"/>
    <row r="45754" x14ac:dyDescent="0.2"/>
    <row r="45755" x14ac:dyDescent="0.2"/>
    <row r="45756" x14ac:dyDescent="0.2"/>
    <row r="45757" x14ac:dyDescent="0.2"/>
    <row r="45758" x14ac:dyDescent="0.2"/>
    <row r="45759" x14ac:dyDescent="0.2"/>
    <row r="45760" x14ac:dyDescent="0.2"/>
    <row r="45761" x14ac:dyDescent="0.2"/>
    <row r="45762" x14ac:dyDescent="0.2"/>
    <row r="45763" x14ac:dyDescent="0.2"/>
    <row r="45764" x14ac:dyDescent="0.2"/>
    <row r="45765" x14ac:dyDescent="0.2"/>
    <row r="45766" x14ac:dyDescent="0.2"/>
    <row r="45767" x14ac:dyDescent="0.2"/>
    <row r="45768" x14ac:dyDescent="0.2"/>
    <row r="45769" x14ac:dyDescent="0.2"/>
    <row r="45770" x14ac:dyDescent="0.2"/>
    <row r="45771" x14ac:dyDescent="0.2"/>
    <row r="45772" x14ac:dyDescent="0.2"/>
    <row r="45773" x14ac:dyDescent="0.2"/>
    <row r="45774" x14ac:dyDescent="0.2"/>
    <row r="45775" x14ac:dyDescent="0.2"/>
    <row r="45776" x14ac:dyDescent="0.2"/>
    <row r="45777" x14ac:dyDescent="0.2"/>
    <row r="45778" x14ac:dyDescent="0.2"/>
    <row r="45779" x14ac:dyDescent="0.2"/>
    <row r="45780" x14ac:dyDescent="0.2"/>
    <row r="45781" x14ac:dyDescent="0.2"/>
    <row r="45782" x14ac:dyDescent="0.2"/>
    <row r="45783" x14ac:dyDescent="0.2"/>
    <row r="45784" x14ac:dyDescent="0.2"/>
    <row r="45785" x14ac:dyDescent="0.2"/>
    <row r="45786" x14ac:dyDescent="0.2"/>
    <row r="45787" x14ac:dyDescent="0.2"/>
    <row r="45788" x14ac:dyDescent="0.2"/>
    <row r="45789" x14ac:dyDescent="0.2"/>
    <row r="45790" x14ac:dyDescent="0.2"/>
    <row r="45791" x14ac:dyDescent="0.2"/>
    <row r="45792" x14ac:dyDescent="0.2"/>
    <row r="45793" x14ac:dyDescent="0.2"/>
    <row r="45794" x14ac:dyDescent="0.2"/>
    <row r="45795" x14ac:dyDescent="0.2"/>
    <row r="45796" x14ac:dyDescent="0.2"/>
    <row r="45797" x14ac:dyDescent="0.2"/>
    <row r="45798" x14ac:dyDescent="0.2"/>
    <row r="45799" x14ac:dyDescent="0.2"/>
    <row r="45800" x14ac:dyDescent="0.2"/>
    <row r="45801" x14ac:dyDescent="0.2"/>
    <row r="45802" x14ac:dyDescent="0.2"/>
    <row r="45803" x14ac:dyDescent="0.2"/>
    <row r="45804" x14ac:dyDescent="0.2"/>
    <row r="45805" x14ac:dyDescent="0.2"/>
    <row r="45806" x14ac:dyDescent="0.2"/>
    <row r="45807" x14ac:dyDescent="0.2"/>
    <row r="45808" x14ac:dyDescent="0.2"/>
    <row r="45809" x14ac:dyDescent="0.2"/>
    <row r="45810" x14ac:dyDescent="0.2"/>
    <row r="45811" x14ac:dyDescent="0.2"/>
    <row r="45812" x14ac:dyDescent="0.2"/>
    <row r="45813" x14ac:dyDescent="0.2"/>
    <row r="45814" x14ac:dyDescent="0.2"/>
    <row r="45815" x14ac:dyDescent="0.2"/>
    <row r="45816" x14ac:dyDescent="0.2"/>
    <row r="45817" x14ac:dyDescent="0.2"/>
    <row r="45818" x14ac:dyDescent="0.2"/>
    <row r="45819" x14ac:dyDescent="0.2"/>
    <row r="45820" x14ac:dyDescent="0.2"/>
    <row r="45821" x14ac:dyDescent="0.2"/>
    <row r="45822" x14ac:dyDescent="0.2"/>
    <row r="45823" x14ac:dyDescent="0.2"/>
    <row r="45824" x14ac:dyDescent="0.2"/>
    <row r="45825" x14ac:dyDescent="0.2"/>
    <row r="45826" x14ac:dyDescent="0.2"/>
    <row r="45827" x14ac:dyDescent="0.2"/>
    <row r="45828" x14ac:dyDescent="0.2"/>
    <row r="45829" x14ac:dyDescent="0.2"/>
    <row r="45830" x14ac:dyDescent="0.2"/>
    <row r="45831" x14ac:dyDescent="0.2"/>
    <row r="45832" x14ac:dyDescent="0.2"/>
    <row r="45833" x14ac:dyDescent="0.2"/>
    <row r="45834" x14ac:dyDescent="0.2"/>
    <row r="45835" x14ac:dyDescent="0.2"/>
    <row r="45836" x14ac:dyDescent="0.2"/>
    <row r="45837" x14ac:dyDescent="0.2"/>
    <row r="45838" x14ac:dyDescent="0.2"/>
    <row r="45839" x14ac:dyDescent="0.2"/>
    <row r="45840" x14ac:dyDescent="0.2"/>
    <row r="45841" x14ac:dyDescent="0.2"/>
    <row r="45842" x14ac:dyDescent="0.2"/>
    <row r="45843" x14ac:dyDescent="0.2"/>
    <row r="45844" x14ac:dyDescent="0.2"/>
    <row r="45845" x14ac:dyDescent="0.2"/>
    <row r="45846" x14ac:dyDescent="0.2"/>
    <row r="45847" x14ac:dyDescent="0.2"/>
    <row r="45848" x14ac:dyDescent="0.2"/>
    <row r="45849" x14ac:dyDescent="0.2"/>
    <row r="45850" x14ac:dyDescent="0.2"/>
    <row r="45851" x14ac:dyDescent="0.2"/>
    <row r="45852" x14ac:dyDescent="0.2"/>
    <row r="45853" x14ac:dyDescent="0.2"/>
    <row r="45854" x14ac:dyDescent="0.2"/>
    <row r="45855" x14ac:dyDescent="0.2"/>
    <row r="45856" x14ac:dyDescent="0.2"/>
    <row r="45857" x14ac:dyDescent="0.2"/>
    <row r="45858" x14ac:dyDescent="0.2"/>
    <row r="45859" x14ac:dyDescent="0.2"/>
    <row r="45860" x14ac:dyDescent="0.2"/>
    <row r="45861" x14ac:dyDescent="0.2"/>
    <row r="45862" x14ac:dyDescent="0.2"/>
    <row r="45863" x14ac:dyDescent="0.2"/>
    <row r="45864" x14ac:dyDescent="0.2"/>
    <row r="45865" x14ac:dyDescent="0.2"/>
    <row r="45866" x14ac:dyDescent="0.2"/>
    <row r="45867" x14ac:dyDescent="0.2"/>
    <row r="45868" x14ac:dyDescent="0.2"/>
    <row r="45869" x14ac:dyDescent="0.2"/>
    <row r="45870" x14ac:dyDescent="0.2"/>
    <row r="45871" x14ac:dyDescent="0.2"/>
    <row r="45872" x14ac:dyDescent="0.2"/>
    <row r="45873" x14ac:dyDescent="0.2"/>
    <row r="45874" x14ac:dyDescent="0.2"/>
    <row r="45875" x14ac:dyDescent="0.2"/>
    <row r="45876" x14ac:dyDescent="0.2"/>
    <row r="45877" x14ac:dyDescent="0.2"/>
    <row r="45878" x14ac:dyDescent="0.2"/>
    <row r="45879" x14ac:dyDescent="0.2"/>
    <row r="45880" x14ac:dyDescent="0.2"/>
    <row r="45881" x14ac:dyDescent="0.2"/>
    <row r="45882" x14ac:dyDescent="0.2"/>
    <row r="45883" x14ac:dyDescent="0.2"/>
    <row r="45884" x14ac:dyDescent="0.2"/>
    <row r="45885" x14ac:dyDescent="0.2"/>
    <row r="45886" x14ac:dyDescent="0.2"/>
    <row r="45887" x14ac:dyDescent="0.2"/>
    <row r="45888" x14ac:dyDescent="0.2"/>
    <row r="45889" x14ac:dyDescent="0.2"/>
    <row r="45890" x14ac:dyDescent="0.2"/>
    <row r="45891" x14ac:dyDescent="0.2"/>
    <row r="45892" x14ac:dyDescent="0.2"/>
    <row r="45893" x14ac:dyDescent="0.2"/>
    <row r="45894" x14ac:dyDescent="0.2"/>
    <row r="45895" x14ac:dyDescent="0.2"/>
    <row r="45896" x14ac:dyDescent="0.2"/>
    <row r="45897" x14ac:dyDescent="0.2"/>
    <row r="45898" x14ac:dyDescent="0.2"/>
    <row r="45899" x14ac:dyDescent="0.2"/>
    <row r="45900" x14ac:dyDescent="0.2"/>
    <row r="45901" x14ac:dyDescent="0.2"/>
    <row r="45902" x14ac:dyDescent="0.2"/>
    <row r="45903" x14ac:dyDescent="0.2"/>
    <row r="45904" x14ac:dyDescent="0.2"/>
    <row r="45905" x14ac:dyDescent="0.2"/>
    <row r="45906" x14ac:dyDescent="0.2"/>
    <row r="45907" x14ac:dyDescent="0.2"/>
    <row r="45908" x14ac:dyDescent="0.2"/>
    <row r="45909" x14ac:dyDescent="0.2"/>
    <row r="45910" x14ac:dyDescent="0.2"/>
    <row r="45911" x14ac:dyDescent="0.2"/>
    <row r="45912" x14ac:dyDescent="0.2"/>
    <row r="45913" x14ac:dyDescent="0.2"/>
    <row r="45914" x14ac:dyDescent="0.2"/>
    <row r="45915" x14ac:dyDescent="0.2"/>
    <row r="45916" x14ac:dyDescent="0.2"/>
    <row r="45917" x14ac:dyDescent="0.2"/>
    <row r="45918" x14ac:dyDescent="0.2"/>
    <row r="45919" x14ac:dyDescent="0.2"/>
    <row r="45920" x14ac:dyDescent="0.2"/>
    <row r="45921" x14ac:dyDescent="0.2"/>
    <row r="45922" x14ac:dyDescent="0.2"/>
    <row r="45923" x14ac:dyDescent="0.2"/>
    <row r="45924" x14ac:dyDescent="0.2"/>
    <row r="45925" x14ac:dyDescent="0.2"/>
    <row r="45926" x14ac:dyDescent="0.2"/>
    <row r="45927" x14ac:dyDescent="0.2"/>
    <row r="45928" x14ac:dyDescent="0.2"/>
    <row r="45929" x14ac:dyDescent="0.2"/>
    <row r="45930" x14ac:dyDescent="0.2"/>
    <row r="45931" x14ac:dyDescent="0.2"/>
    <row r="45932" x14ac:dyDescent="0.2"/>
    <row r="45933" x14ac:dyDescent="0.2"/>
    <row r="45934" x14ac:dyDescent="0.2"/>
    <row r="45935" x14ac:dyDescent="0.2"/>
    <row r="45936" x14ac:dyDescent="0.2"/>
    <row r="45937" x14ac:dyDescent="0.2"/>
    <row r="45938" x14ac:dyDescent="0.2"/>
    <row r="45939" x14ac:dyDescent="0.2"/>
    <row r="45940" x14ac:dyDescent="0.2"/>
    <row r="45941" x14ac:dyDescent="0.2"/>
    <row r="45942" x14ac:dyDescent="0.2"/>
    <row r="45943" x14ac:dyDescent="0.2"/>
    <row r="45944" x14ac:dyDescent="0.2"/>
    <row r="45945" x14ac:dyDescent="0.2"/>
    <row r="45946" x14ac:dyDescent="0.2"/>
    <row r="45947" x14ac:dyDescent="0.2"/>
    <row r="45948" x14ac:dyDescent="0.2"/>
    <row r="45949" x14ac:dyDescent="0.2"/>
    <row r="45950" x14ac:dyDescent="0.2"/>
    <row r="45951" x14ac:dyDescent="0.2"/>
    <row r="45952" x14ac:dyDescent="0.2"/>
    <row r="45953" x14ac:dyDescent="0.2"/>
    <row r="45954" x14ac:dyDescent="0.2"/>
    <row r="45955" x14ac:dyDescent="0.2"/>
    <row r="45956" x14ac:dyDescent="0.2"/>
    <row r="45957" x14ac:dyDescent="0.2"/>
    <row r="45958" x14ac:dyDescent="0.2"/>
    <row r="45959" x14ac:dyDescent="0.2"/>
    <row r="45960" x14ac:dyDescent="0.2"/>
    <row r="45961" x14ac:dyDescent="0.2"/>
    <row r="45962" x14ac:dyDescent="0.2"/>
    <row r="45963" x14ac:dyDescent="0.2"/>
    <row r="45964" x14ac:dyDescent="0.2"/>
    <row r="45965" x14ac:dyDescent="0.2"/>
    <row r="45966" x14ac:dyDescent="0.2"/>
    <row r="45967" x14ac:dyDescent="0.2"/>
    <row r="45968" x14ac:dyDescent="0.2"/>
    <row r="45969" x14ac:dyDescent="0.2"/>
    <row r="45970" x14ac:dyDescent="0.2"/>
    <row r="45971" x14ac:dyDescent="0.2"/>
    <row r="45972" x14ac:dyDescent="0.2"/>
    <row r="45973" x14ac:dyDescent="0.2"/>
    <row r="45974" x14ac:dyDescent="0.2"/>
    <row r="45975" x14ac:dyDescent="0.2"/>
    <row r="45976" x14ac:dyDescent="0.2"/>
    <row r="45977" x14ac:dyDescent="0.2"/>
    <row r="45978" x14ac:dyDescent="0.2"/>
    <row r="45979" x14ac:dyDescent="0.2"/>
    <row r="45980" x14ac:dyDescent="0.2"/>
    <row r="45981" x14ac:dyDescent="0.2"/>
    <row r="45982" x14ac:dyDescent="0.2"/>
    <row r="45983" x14ac:dyDescent="0.2"/>
    <row r="45984" x14ac:dyDescent="0.2"/>
    <row r="45985" x14ac:dyDescent="0.2"/>
    <row r="45986" x14ac:dyDescent="0.2"/>
    <row r="45987" x14ac:dyDescent="0.2"/>
    <row r="45988" x14ac:dyDescent="0.2"/>
    <row r="45989" x14ac:dyDescent="0.2"/>
    <row r="45990" x14ac:dyDescent="0.2"/>
    <row r="45991" x14ac:dyDescent="0.2"/>
    <row r="45992" x14ac:dyDescent="0.2"/>
    <row r="45993" x14ac:dyDescent="0.2"/>
    <row r="45994" x14ac:dyDescent="0.2"/>
    <row r="45995" x14ac:dyDescent="0.2"/>
    <row r="45996" x14ac:dyDescent="0.2"/>
    <row r="45997" x14ac:dyDescent="0.2"/>
    <row r="45998" x14ac:dyDescent="0.2"/>
    <row r="45999" x14ac:dyDescent="0.2"/>
    <row r="46000" x14ac:dyDescent="0.2"/>
    <row r="46001" x14ac:dyDescent="0.2"/>
    <row r="46002" x14ac:dyDescent="0.2"/>
    <row r="46003" x14ac:dyDescent="0.2"/>
    <row r="46004" x14ac:dyDescent="0.2"/>
    <row r="46005" x14ac:dyDescent="0.2"/>
    <row r="46006" x14ac:dyDescent="0.2"/>
    <row r="46007" x14ac:dyDescent="0.2"/>
    <row r="46008" x14ac:dyDescent="0.2"/>
    <row r="46009" x14ac:dyDescent="0.2"/>
    <row r="46010" x14ac:dyDescent="0.2"/>
    <row r="46011" x14ac:dyDescent="0.2"/>
    <row r="46012" x14ac:dyDescent="0.2"/>
    <row r="46013" x14ac:dyDescent="0.2"/>
    <row r="46014" x14ac:dyDescent="0.2"/>
    <row r="46015" x14ac:dyDescent="0.2"/>
    <row r="46016" x14ac:dyDescent="0.2"/>
    <row r="46017" x14ac:dyDescent="0.2"/>
    <row r="46018" x14ac:dyDescent="0.2"/>
    <row r="46019" x14ac:dyDescent="0.2"/>
    <row r="46020" x14ac:dyDescent="0.2"/>
    <row r="46021" x14ac:dyDescent="0.2"/>
    <row r="46022" x14ac:dyDescent="0.2"/>
    <row r="46023" x14ac:dyDescent="0.2"/>
    <row r="46024" x14ac:dyDescent="0.2"/>
    <row r="46025" x14ac:dyDescent="0.2"/>
    <row r="46026" x14ac:dyDescent="0.2"/>
    <row r="46027" x14ac:dyDescent="0.2"/>
    <row r="46028" x14ac:dyDescent="0.2"/>
    <row r="46029" x14ac:dyDescent="0.2"/>
    <row r="46030" x14ac:dyDescent="0.2"/>
    <row r="46031" x14ac:dyDescent="0.2"/>
    <row r="46032" x14ac:dyDescent="0.2"/>
    <row r="46033" x14ac:dyDescent="0.2"/>
    <row r="46034" x14ac:dyDescent="0.2"/>
    <row r="46035" x14ac:dyDescent="0.2"/>
    <row r="46036" x14ac:dyDescent="0.2"/>
    <row r="46037" x14ac:dyDescent="0.2"/>
    <row r="46038" x14ac:dyDescent="0.2"/>
    <row r="46039" x14ac:dyDescent="0.2"/>
    <row r="46040" x14ac:dyDescent="0.2"/>
    <row r="46041" x14ac:dyDescent="0.2"/>
    <row r="46042" x14ac:dyDescent="0.2"/>
    <row r="46043" x14ac:dyDescent="0.2"/>
    <row r="46044" x14ac:dyDescent="0.2"/>
    <row r="46045" x14ac:dyDescent="0.2"/>
    <row r="46046" x14ac:dyDescent="0.2"/>
    <row r="46047" x14ac:dyDescent="0.2"/>
    <row r="46048" x14ac:dyDescent="0.2"/>
    <row r="46049" x14ac:dyDescent="0.2"/>
    <row r="46050" x14ac:dyDescent="0.2"/>
    <row r="46051" x14ac:dyDescent="0.2"/>
    <row r="46052" x14ac:dyDescent="0.2"/>
    <row r="46053" x14ac:dyDescent="0.2"/>
    <row r="46054" x14ac:dyDescent="0.2"/>
    <row r="46055" x14ac:dyDescent="0.2"/>
    <row r="46056" x14ac:dyDescent="0.2"/>
    <row r="46057" x14ac:dyDescent="0.2"/>
    <row r="46058" x14ac:dyDescent="0.2"/>
    <row r="46059" x14ac:dyDescent="0.2"/>
    <row r="46060" x14ac:dyDescent="0.2"/>
    <row r="46061" x14ac:dyDescent="0.2"/>
    <row r="46062" x14ac:dyDescent="0.2"/>
    <row r="46063" x14ac:dyDescent="0.2"/>
    <row r="46064" x14ac:dyDescent="0.2"/>
    <row r="46065" x14ac:dyDescent="0.2"/>
    <row r="46066" x14ac:dyDescent="0.2"/>
    <row r="46067" x14ac:dyDescent="0.2"/>
    <row r="46068" x14ac:dyDescent="0.2"/>
    <row r="46069" x14ac:dyDescent="0.2"/>
    <row r="46070" x14ac:dyDescent="0.2"/>
    <row r="46071" x14ac:dyDescent="0.2"/>
    <row r="46072" x14ac:dyDescent="0.2"/>
    <row r="46073" x14ac:dyDescent="0.2"/>
    <row r="46074" x14ac:dyDescent="0.2"/>
    <row r="46075" x14ac:dyDescent="0.2"/>
    <row r="46076" x14ac:dyDescent="0.2"/>
    <row r="46077" x14ac:dyDescent="0.2"/>
    <row r="46078" x14ac:dyDescent="0.2"/>
    <row r="46079" x14ac:dyDescent="0.2"/>
    <row r="46080" x14ac:dyDescent="0.2"/>
    <row r="46081" x14ac:dyDescent="0.2"/>
    <row r="46082" x14ac:dyDescent="0.2"/>
    <row r="46083" x14ac:dyDescent="0.2"/>
    <row r="46084" x14ac:dyDescent="0.2"/>
    <row r="46085" x14ac:dyDescent="0.2"/>
    <row r="46086" x14ac:dyDescent="0.2"/>
    <row r="46087" x14ac:dyDescent="0.2"/>
    <row r="46088" x14ac:dyDescent="0.2"/>
    <row r="46089" x14ac:dyDescent="0.2"/>
    <row r="46090" x14ac:dyDescent="0.2"/>
    <row r="46091" x14ac:dyDescent="0.2"/>
    <row r="46092" x14ac:dyDescent="0.2"/>
    <row r="46093" x14ac:dyDescent="0.2"/>
    <row r="46094" x14ac:dyDescent="0.2"/>
    <row r="46095" x14ac:dyDescent="0.2"/>
    <row r="46096" x14ac:dyDescent="0.2"/>
    <row r="46097" x14ac:dyDescent="0.2"/>
    <row r="46098" x14ac:dyDescent="0.2"/>
    <row r="46099" x14ac:dyDescent="0.2"/>
    <row r="46100" x14ac:dyDescent="0.2"/>
    <row r="46101" x14ac:dyDescent="0.2"/>
    <row r="46102" x14ac:dyDescent="0.2"/>
    <row r="46103" x14ac:dyDescent="0.2"/>
    <row r="46104" x14ac:dyDescent="0.2"/>
    <row r="46105" x14ac:dyDescent="0.2"/>
    <row r="46106" x14ac:dyDescent="0.2"/>
    <row r="46107" x14ac:dyDescent="0.2"/>
    <row r="46108" x14ac:dyDescent="0.2"/>
    <row r="46109" x14ac:dyDescent="0.2"/>
    <row r="46110" x14ac:dyDescent="0.2"/>
    <row r="46111" x14ac:dyDescent="0.2"/>
    <row r="46112" x14ac:dyDescent="0.2"/>
    <row r="46113" x14ac:dyDescent="0.2"/>
    <row r="46114" x14ac:dyDescent="0.2"/>
    <row r="46115" x14ac:dyDescent="0.2"/>
    <row r="46116" x14ac:dyDescent="0.2"/>
    <row r="46117" x14ac:dyDescent="0.2"/>
    <row r="46118" x14ac:dyDescent="0.2"/>
    <row r="46119" x14ac:dyDescent="0.2"/>
    <row r="46120" x14ac:dyDescent="0.2"/>
    <row r="46121" x14ac:dyDescent="0.2"/>
    <row r="46122" x14ac:dyDescent="0.2"/>
    <row r="46123" x14ac:dyDescent="0.2"/>
    <row r="46124" x14ac:dyDescent="0.2"/>
    <row r="46125" x14ac:dyDescent="0.2"/>
    <row r="46126" x14ac:dyDescent="0.2"/>
    <row r="46127" x14ac:dyDescent="0.2"/>
    <row r="46128" x14ac:dyDescent="0.2"/>
    <row r="46129" x14ac:dyDescent="0.2"/>
    <row r="46130" x14ac:dyDescent="0.2"/>
    <row r="46131" x14ac:dyDescent="0.2"/>
    <row r="46132" x14ac:dyDescent="0.2"/>
    <row r="46133" x14ac:dyDescent="0.2"/>
    <row r="46134" x14ac:dyDescent="0.2"/>
    <row r="46135" x14ac:dyDescent="0.2"/>
    <row r="46136" x14ac:dyDescent="0.2"/>
    <row r="46137" x14ac:dyDescent="0.2"/>
    <row r="46138" x14ac:dyDescent="0.2"/>
    <row r="46139" x14ac:dyDescent="0.2"/>
    <row r="46140" x14ac:dyDescent="0.2"/>
    <row r="46141" x14ac:dyDescent="0.2"/>
    <row r="46142" x14ac:dyDescent="0.2"/>
    <row r="46143" x14ac:dyDescent="0.2"/>
    <row r="46144" x14ac:dyDescent="0.2"/>
    <row r="46145" x14ac:dyDescent="0.2"/>
    <row r="46146" x14ac:dyDescent="0.2"/>
    <row r="46147" x14ac:dyDescent="0.2"/>
    <row r="46148" x14ac:dyDescent="0.2"/>
    <row r="46149" x14ac:dyDescent="0.2"/>
    <row r="46150" x14ac:dyDescent="0.2"/>
    <row r="46151" x14ac:dyDescent="0.2"/>
    <row r="46152" x14ac:dyDescent="0.2"/>
    <row r="46153" x14ac:dyDescent="0.2"/>
    <row r="46154" x14ac:dyDescent="0.2"/>
    <row r="46155" x14ac:dyDescent="0.2"/>
    <row r="46156" x14ac:dyDescent="0.2"/>
    <row r="46157" x14ac:dyDescent="0.2"/>
    <row r="46158" x14ac:dyDescent="0.2"/>
    <row r="46159" x14ac:dyDescent="0.2"/>
    <row r="46160" x14ac:dyDescent="0.2"/>
    <row r="46161" x14ac:dyDescent="0.2"/>
    <row r="46162" x14ac:dyDescent="0.2"/>
    <row r="46163" x14ac:dyDescent="0.2"/>
    <row r="46164" x14ac:dyDescent="0.2"/>
    <row r="46165" x14ac:dyDescent="0.2"/>
    <row r="46166" x14ac:dyDescent="0.2"/>
    <row r="46167" x14ac:dyDescent="0.2"/>
    <row r="46168" x14ac:dyDescent="0.2"/>
    <row r="46169" x14ac:dyDescent="0.2"/>
    <row r="46170" x14ac:dyDescent="0.2"/>
    <row r="46171" x14ac:dyDescent="0.2"/>
    <row r="46172" x14ac:dyDescent="0.2"/>
    <row r="46173" x14ac:dyDescent="0.2"/>
    <row r="46174" x14ac:dyDescent="0.2"/>
    <row r="46175" x14ac:dyDescent="0.2"/>
    <row r="46176" x14ac:dyDescent="0.2"/>
    <row r="46177" x14ac:dyDescent="0.2"/>
    <row r="46178" x14ac:dyDescent="0.2"/>
    <row r="46179" x14ac:dyDescent="0.2"/>
    <row r="46180" x14ac:dyDescent="0.2"/>
    <row r="46181" x14ac:dyDescent="0.2"/>
    <row r="46182" x14ac:dyDescent="0.2"/>
    <row r="46183" x14ac:dyDescent="0.2"/>
    <row r="46184" x14ac:dyDescent="0.2"/>
    <row r="46185" x14ac:dyDescent="0.2"/>
    <row r="46186" x14ac:dyDescent="0.2"/>
    <row r="46187" x14ac:dyDescent="0.2"/>
    <row r="46188" x14ac:dyDescent="0.2"/>
    <row r="46189" x14ac:dyDescent="0.2"/>
    <row r="46190" x14ac:dyDescent="0.2"/>
    <row r="46191" x14ac:dyDescent="0.2"/>
    <row r="46192" x14ac:dyDescent="0.2"/>
    <row r="46193" x14ac:dyDescent="0.2"/>
    <row r="46194" x14ac:dyDescent="0.2"/>
    <row r="46195" x14ac:dyDescent="0.2"/>
    <row r="46196" x14ac:dyDescent="0.2"/>
    <row r="46197" x14ac:dyDescent="0.2"/>
    <row r="46198" x14ac:dyDescent="0.2"/>
    <row r="46199" x14ac:dyDescent="0.2"/>
    <row r="46200" x14ac:dyDescent="0.2"/>
    <row r="46201" x14ac:dyDescent="0.2"/>
    <row r="46202" x14ac:dyDescent="0.2"/>
    <row r="46203" x14ac:dyDescent="0.2"/>
    <row r="46204" x14ac:dyDescent="0.2"/>
    <row r="46205" x14ac:dyDescent="0.2"/>
    <row r="46206" x14ac:dyDescent="0.2"/>
    <row r="46207" x14ac:dyDescent="0.2"/>
    <row r="46208" x14ac:dyDescent="0.2"/>
    <row r="46209" x14ac:dyDescent="0.2"/>
    <row r="46210" x14ac:dyDescent="0.2"/>
    <row r="46211" x14ac:dyDescent="0.2"/>
    <row r="46212" x14ac:dyDescent="0.2"/>
    <row r="46213" x14ac:dyDescent="0.2"/>
    <row r="46214" x14ac:dyDescent="0.2"/>
    <row r="46215" x14ac:dyDescent="0.2"/>
    <row r="46216" x14ac:dyDescent="0.2"/>
    <row r="46217" x14ac:dyDescent="0.2"/>
    <row r="46218" x14ac:dyDescent="0.2"/>
    <row r="46219" x14ac:dyDescent="0.2"/>
    <row r="46220" x14ac:dyDescent="0.2"/>
    <row r="46221" x14ac:dyDescent="0.2"/>
    <row r="46222" x14ac:dyDescent="0.2"/>
    <row r="46223" x14ac:dyDescent="0.2"/>
    <row r="46224" x14ac:dyDescent="0.2"/>
    <row r="46225" x14ac:dyDescent="0.2"/>
    <row r="46226" x14ac:dyDescent="0.2"/>
    <row r="46227" x14ac:dyDescent="0.2"/>
    <row r="46228" x14ac:dyDescent="0.2"/>
    <row r="46229" x14ac:dyDescent="0.2"/>
    <row r="46230" x14ac:dyDescent="0.2"/>
    <row r="46231" x14ac:dyDescent="0.2"/>
    <row r="46232" x14ac:dyDescent="0.2"/>
    <row r="46233" x14ac:dyDescent="0.2"/>
    <row r="46234" x14ac:dyDescent="0.2"/>
    <row r="46235" x14ac:dyDescent="0.2"/>
    <row r="46236" x14ac:dyDescent="0.2"/>
    <row r="46237" x14ac:dyDescent="0.2"/>
    <row r="46238" x14ac:dyDescent="0.2"/>
    <row r="46239" x14ac:dyDescent="0.2"/>
    <row r="46240" x14ac:dyDescent="0.2"/>
    <row r="46241" x14ac:dyDescent="0.2"/>
    <row r="46242" x14ac:dyDescent="0.2"/>
    <row r="46243" x14ac:dyDescent="0.2"/>
    <row r="46244" x14ac:dyDescent="0.2"/>
    <row r="46245" x14ac:dyDescent="0.2"/>
    <row r="46246" x14ac:dyDescent="0.2"/>
    <row r="46247" x14ac:dyDescent="0.2"/>
    <row r="46248" x14ac:dyDescent="0.2"/>
    <row r="46249" x14ac:dyDescent="0.2"/>
    <row r="46250" x14ac:dyDescent="0.2"/>
    <row r="46251" x14ac:dyDescent="0.2"/>
    <row r="46252" x14ac:dyDescent="0.2"/>
    <row r="46253" x14ac:dyDescent="0.2"/>
    <row r="46254" x14ac:dyDescent="0.2"/>
    <row r="46255" x14ac:dyDescent="0.2"/>
    <row r="46256" x14ac:dyDescent="0.2"/>
    <row r="46257" x14ac:dyDescent="0.2"/>
    <row r="46258" x14ac:dyDescent="0.2"/>
    <row r="46259" x14ac:dyDescent="0.2"/>
    <row r="46260" x14ac:dyDescent="0.2"/>
    <row r="46261" x14ac:dyDescent="0.2"/>
    <row r="46262" x14ac:dyDescent="0.2"/>
    <row r="46263" x14ac:dyDescent="0.2"/>
    <row r="46264" x14ac:dyDescent="0.2"/>
    <row r="46265" x14ac:dyDescent="0.2"/>
    <row r="46266" x14ac:dyDescent="0.2"/>
    <row r="46267" x14ac:dyDescent="0.2"/>
    <row r="46268" x14ac:dyDescent="0.2"/>
    <row r="46269" x14ac:dyDescent="0.2"/>
    <row r="46270" x14ac:dyDescent="0.2"/>
    <row r="46271" x14ac:dyDescent="0.2"/>
    <row r="46272" x14ac:dyDescent="0.2"/>
    <row r="46273" x14ac:dyDescent="0.2"/>
    <row r="46274" x14ac:dyDescent="0.2"/>
    <row r="46275" x14ac:dyDescent="0.2"/>
    <row r="46276" x14ac:dyDescent="0.2"/>
    <row r="46277" x14ac:dyDescent="0.2"/>
    <row r="46278" x14ac:dyDescent="0.2"/>
    <row r="46279" x14ac:dyDescent="0.2"/>
    <row r="46280" x14ac:dyDescent="0.2"/>
    <row r="46281" x14ac:dyDescent="0.2"/>
    <row r="46282" x14ac:dyDescent="0.2"/>
    <row r="46283" x14ac:dyDescent="0.2"/>
    <row r="46284" x14ac:dyDescent="0.2"/>
    <row r="46285" x14ac:dyDescent="0.2"/>
    <row r="46286" x14ac:dyDescent="0.2"/>
    <row r="46287" x14ac:dyDescent="0.2"/>
    <row r="46288" x14ac:dyDescent="0.2"/>
    <row r="46289" x14ac:dyDescent="0.2"/>
    <row r="46290" x14ac:dyDescent="0.2"/>
    <row r="46291" x14ac:dyDescent="0.2"/>
    <row r="46292" x14ac:dyDescent="0.2"/>
    <row r="46293" x14ac:dyDescent="0.2"/>
    <row r="46294" x14ac:dyDescent="0.2"/>
    <row r="46295" x14ac:dyDescent="0.2"/>
    <row r="46296" x14ac:dyDescent="0.2"/>
    <row r="46297" x14ac:dyDescent="0.2"/>
    <row r="46298" x14ac:dyDescent="0.2"/>
    <row r="46299" x14ac:dyDescent="0.2"/>
    <row r="46300" x14ac:dyDescent="0.2"/>
    <row r="46301" x14ac:dyDescent="0.2"/>
    <row r="46302" x14ac:dyDescent="0.2"/>
    <row r="46303" x14ac:dyDescent="0.2"/>
    <row r="46304" x14ac:dyDescent="0.2"/>
    <row r="46305" x14ac:dyDescent="0.2"/>
    <row r="46306" x14ac:dyDescent="0.2"/>
    <row r="46307" x14ac:dyDescent="0.2"/>
    <row r="46308" x14ac:dyDescent="0.2"/>
    <row r="46309" x14ac:dyDescent="0.2"/>
    <row r="46310" x14ac:dyDescent="0.2"/>
    <row r="46311" x14ac:dyDescent="0.2"/>
    <row r="46312" x14ac:dyDescent="0.2"/>
    <row r="46313" x14ac:dyDescent="0.2"/>
    <row r="46314" x14ac:dyDescent="0.2"/>
    <row r="46315" x14ac:dyDescent="0.2"/>
    <row r="46316" x14ac:dyDescent="0.2"/>
    <row r="46317" x14ac:dyDescent="0.2"/>
    <row r="46318" x14ac:dyDescent="0.2"/>
    <row r="46319" x14ac:dyDescent="0.2"/>
    <row r="46320" x14ac:dyDescent="0.2"/>
    <row r="46321" x14ac:dyDescent="0.2"/>
    <row r="46322" x14ac:dyDescent="0.2"/>
    <row r="46323" x14ac:dyDescent="0.2"/>
    <row r="46324" x14ac:dyDescent="0.2"/>
    <row r="46325" x14ac:dyDescent="0.2"/>
    <row r="46326" x14ac:dyDescent="0.2"/>
    <row r="46327" x14ac:dyDescent="0.2"/>
    <row r="46328" x14ac:dyDescent="0.2"/>
    <row r="46329" x14ac:dyDescent="0.2"/>
    <row r="46330" x14ac:dyDescent="0.2"/>
    <row r="46331" x14ac:dyDescent="0.2"/>
    <row r="46332" x14ac:dyDescent="0.2"/>
    <row r="46333" x14ac:dyDescent="0.2"/>
    <row r="46334" x14ac:dyDescent="0.2"/>
    <row r="46335" x14ac:dyDescent="0.2"/>
    <row r="46336" x14ac:dyDescent="0.2"/>
    <row r="46337" x14ac:dyDescent="0.2"/>
    <row r="46338" x14ac:dyDescent="0.2"/>
    <row r="46339" x14ac:dyDescent="0.2"/>
    <row r="46340" x14ac:dyDescent="0.2"/>
    <row r="46341" x14ac:dyDescent="0.2"/>
    <row r="46342" x14ac:dyDescent="0.2"/>
    <row r="46343" x14ac:dyDescent="0.2"/>
    <row r="46344" x14ac:dyDescent="0.2"/>
    <row r="46345" x14ac:dyDescent="0.2"/>
    <row r="46346" x14ac:dyDescent="0.2"/>
    <row r="46347" x14ac:dyDescent="0.2"/>
    <row r="46348" x14ac:dyDescent="0.2"/>
    <row r="46349" x14ac:dyDescent="0.2"/>
    <row r="46350" x14ac:dyDescent="0.2"/>
    <row r="46351" x14ac:dyDescent="0.2"/>
    <row r="46352" x14ac:dyDescent="0.2"/>
    <row r="46353" x14ac:dyDescent="0.2"/>
    <row r="46354" x14ac:dyDescent="0.2"/>
    <row r="46355" x14ac:dyDescent="0.2"/>
    <row r="46356" x14ac:dyDescent="0.2"/>
    <row r="46357" x14ac:dyDescent="0.2"/>
    <row r="46358" x14ac:dyDescent="0.2"/>
    <row r="46359" x14ac:dyDescent="0.2"/>
    <row r="46360" x14ac:dyDescent="0.2"/>
    <row r="46361" x14ac:dyDescent="0.2"/>
    <row r="46362" x14ac:dyDescent="0.2"/>
    <row r="46363" x14ac:dyDescent="0.2"/>
    <row r="46364" x14ac:dyDescent="0.2"/>
    <row r="46365" x14ac:dyDescent="0.2"/>
    <row r="46366" x14ac:dyDescent="0.2"/>
    <row r="46367" x14ac:dyDescent="0.2"/>
    <row r="46368" x14ac:dyDescent="0.2"/>
    <row r="46369" x14ac:dyDescent="0.2"/>
    <row r="46370" x14ac:dyDescent="0.2"/>
    <row r="46371" x14ac:dyDescent="0.2"/>
    <row r="46372" x14ac:dyDescent="0.2"/>
    <row r="46373" x14ac:dyDescent="0.2"/>
    <row r="46374" x14ac:dyDescent="0.2"/>
    <row r="46375" x14ac:dyDescent="0.2"/>
    <row r="46376" x14ac:dyDescent="0.2"/>
    <row r="46377" x14ac:dyDescent="0.2"/>
    <row r="46378" x14ac:dyDescent="0.2"/>
    <row r="46379" x14ac:dyDescent="0.2"/>
    <row r="46380" x14ac:dyDescent="0.2"/>
    <row r="46381" x14ac:dyDescent="0.2"/>
    <row r="46382" x14ac:dyDescent="0.2"/>
    <row r="46383" x14ac:dyDescent="0.2"/>
    <row r="46384" x14ac:dyDescent="0.2"/>
    <row r="46385" x14ac:dyDescent="0.2"/>
    <row r="46386" x14ac:dyDescent="0.2"/>
    <row r="46387" x14ac:dyDescent="0.2"/>
    <row r="46388" x14ac:dyDescent="0.2"/>
    <row r="46389" x14ac:dyDescent="0.2"/>
    <row r="46390" x14ac:dyDescent="0.2"/>
    <row r="46391" x14ac:dyDescent="0.2"/>
    <row r="46392" x14ac:dyDescent="0.2"/>
    <row r="46393" x14ac:dyDescent="0.2"/>
    <row r="46394" x14ac:dyDescent="0.2"/>
    <row r="46395" x14ac:dyDescent="0.2"/>
    <row r="46396" x14ac:dyDescent="0.2"/>
    <row r="46397" x14ac:dyDescent="0.2"/>
    <row r="46398" x14ac:dyDescent="0.2"/>
    <row r="46399" x14ac:dyDescent="0.2"/>
    <row r="46400" x14ac:dyDescent="0.2"/>
    <row r="46401" x14ac:dyDescent="0.2"/>
    <row r="46402" x14ac:dyDescent="0.2"/>
    <row r="46403" x14ac:dyDescent="0.2"/>
    <row r="46404" x14ac:dyDescent="0.2"/>
    <row r="46405" x14ac:dyDescent="0.2"/>
    <row r="46406" x14ac:dyDescent="0.2"/>
    <row r="46407" x14ac:dyDescent="0.2"/>
    <row r="46408" x14ac:dyDescent="0.2"/>
    <row r="46409" x14ac:dyDescent="0.2"/>
    <row r="46410" x14ac:dyDescent="0.2"/>
    <row r="46411" x14ac:dyDescent="0.2"/>
    <row r="46412" x14ac:dyDescent="0.2"/>
    <row r="46413" x14ac:dyDescent="0.2"/>
    <row r="46414" x14ac:dyDescent="0.2"/>
    <row r="46415" x14ac:dyDescent="0.2"/>
    <row r="46416" x14ac:dyDescent="0.2"/>
    <row r="46417" x14ac:dyDescent="0.2"/>
    <row r="46418" x14ac:dyDescent="0.2"/>
    <row r="46419" x14ac:dyDescent="0.2"/>
    <row r="46420" x14ac:dyDescent="0.2"/>
    <row r="46421" x14ac:dyDescent="0.2"/>
    <row r="46422" x14ac:dyDescent="0.2"/>
    <row r="46423" x14ac:dyDescent="0.2"/>
    <row r="46424" x14ac:dyDescent="0.2"/>
    <row r="46425" x14ac:dyDescent="0.2"/>
    <row r="46426" x14ac:dyDescent="0.2"/>
    <row r="46427" x14ac:dyDescent="0.2"/>
    <row r="46428" x14ac:dyDescent="0.2"/>
    <row r="46429" x14ac:dyDescent="0.2"/>
    <row r="46430" x14ac:dyDescent="0.2"/>
    <row r="46431" x14ac:dyDescent="0.2"/>
    <row r="46432" x14ac:dyDescent="0.2"/>
    <row r="46433" x14ac:dyDescent="0.2"/>
    <row r="46434" x14ac:dyDescent="0.2"/>
    <row r="46435" x14ac:dyDescent="0.2"/>
    <row r="46436" x14ac:dyDescent="0.2"/>
    <row r="46437" x14ac:dyDescent="0.2"/>
    <row r="46438" x14ac:dyDescent="0.2"/>
    <row r="46439" x14ac:dyDescent="0.2"/>
    <row r="46440" x14ac:dyDescent="0.2"/>
    <row r="46441" x14ac:dyDescent="0.2"/>
    <row r="46442" x14ac:dyDescent="0.2"/>
    <row r="46443" x14ac:dyDescent="0.2"/>
    <row r="46444" x14ac:dyDescent="0.2"/>
    <row r="46445" x14ac:dyDescent="0.2"/>
    <row r="46446" x14ac:dyDescent="0.2"/>
    <row r="46447" x14ac:dyDescent="0.2"/>
    <row r="46448" x14ac:dyDescent="0.2"/>
    <row r="46449" x14ac:dyDescent="0.2"/>
    <row r="46450" x14ac:dyDescent="0.2"/>
    <row r="46451" x14ac:dyDescent="0.2"/>
    <row r="46452" x14ac:dyDescent="0.2"/>
    <row r="46453" x14ac:dyDescent="0.2"/>
    <row r="46454" x14ac:dyDescent="0.2"/>
    <row r="46455" x14ac:dyDescent="0.2"/>
    <row r="46456" x14ac:dyDescent="0.2"/>
    <row r="46457" x14ac:dyDescent="0.2"/>
    <row r="46458" x14ac:dyDescent="0.2"/>
    <row r="46459" x14ac:dyDescent="0.2"/>
    <row r="46460" x14ac:dyDescent="0.2"/>
    <row r="46461" x14ac:dyDescent="0.2"/>
    <row r="46462" x14ac:dyDescent="0.2"/>
    <row r="46463" x14ac:dyDescent="0.2"/>
    <row r="46464" x14ac:dyDescent="0.2"/>
    <row r="46465" x14ac:dyDescent="0.2"/>
    <row r="46466" x14ac:dyDescent="0.2"/>
    <row r="46467" x14ac:dyDescent="0.2"/>
    <row r="46468" x14ac:dyDescent="0.2"/>
    <row r="46469" x14ac:dyDescent="0.2"/>
    <row r="46470" x14ac:dyDescent="0.2"/>
    <row r="46471" x14ac:dyDescent="0.2"/>
    <row r="46472" x14ac:dyDescent="0.2"/>
    <row r="46473" x14ac:dyDescent="0.2"/>
    <row r="46474" x14ac:dyDescent="0.2"/>
    <row r="46475" x14ac:dyDescent="0.2"/>
    <row r="46476" x14ac:dyDescent="0.2"/>
    <row r="46477" x14ac:dyDescent="0.2"/>
    <row r="46478" x14ac:dyDescent="0.2"/>
    <row r="46479" x14ac:dyDescent="0.2"/>
    <row r="46480" x14ac:dyDescent="0.2"/>
    <row r="46481" x14ac:dyDescent="0.2"/>
    <row r="46482" x14ac:dyDescent="0.2"/>
    <row r="46483" x14ac:dyDescent="0.2"/>
    <row r="46484" x14ac:dyDescent="0.2"/>
    <row r="46485" x14ac:dyDescent="0.2"/>
    <row r="46486" x14ac:dyDescent="0.2"/>
    <row r="46487" x14ac:dyDescent="0.2"/>
    <row r="46488" x14ac:dyDescent="0.2"/>
    <row r="46489" x14ac:dyDescent="0.2"/>
    <row r="46490" x14ac:dyDescent="0.2"/>
    <row r="46491" x14ac:dyDescent="0.2"/>
    <row r="46492" x14ac:dyDescent="0.2"/>
    <row r="46493" x14ac:dyDescent="0.2"/>
    <row r="46494" x14ac:dyDescent="0.2"/>
    <row r="46495" x14ac:dyDescent="0.2"/>
    <row r="46496" x14ac:dyDescent="0.2"/>
    <row r="46497" x14ac:dyDescent="0.2"/>
    <row r="46498" x14ac:dyDescent="0.2"/>
    <row r="46499" x14ac:dyDescent="0.2"/>
    <row r="46500" x14ac:dyDescent="0.2"/>
    <row r="46501" x14ac:dyDescent="0.2"/>
    <row r="46502" x14ac:dyDescent="0.2"/>
    <row r="46503" x14ac:dyDescent="0.2"/>
    <row r="46504" x14ac:dyDescent="0.2"/>
    <row r="46505" x14ac:dyDescent="0.2"/>
    <row r="46506" x14ac:dyDescent="0.2"/>
    <row r="46507" x14ac:dyDescent="0.2"/>
    <row r="46508" x14ac:dyDescent="0.2"/>
    <row r="46509" x14ac:dyDescent="0.2"/>
    <row r="46510" x14ac:dyDescent="0.2"/>
    <row r="46511" x14ac:dyDescent="0.2"/>
    <row r="46512" x14ac:dyDescent="0.2"/>
    <row r="46513" x14ac:dyDescent="0.2"/>
    <row r="46514" x14ac:dyDescent="0.2"/>
    <row r="46515" x14ac:dyDescent="0.2"/>
    <row r="46516" x14ac:dyDescent="0.2"/>
    <row r="46517" x14ac:dyDescent="0.2"/>
    <row r="46518" x14ac:dyDescent="0.2"/>
    <row r="46519" x14ac:dyDescent="0.2"/>
    <row r="46520" x14ac:dyDescent="0.2"/>
    <row r="46521" x14ac:dyDescent="0.2"/>
    <row r="46522" x14ac:dyDescent="0.2"/>
    <row r="46523" x14ac:dyDescent="0.2"/>
    <row r="46524" x14ac:dyDescent="0.2"/>
    <row r="46525" x14ac:dyDescent="0.2"/>
    <row r="46526" x14ac:dyDescent="0.2"/>
    <row r="46527" x14ac:dyDescent="0.2"/>
    <row r="46528" x14ac:dyDescent="0.2"/>
    <row r="46529" x14ac:dyDescent="0.2"/>
    <row r="46530" x14ac:dyDescent="0.2"/>
    <row r="46531" x14ac:dyDescent="0.2"/>
    <row r="46532" x14ac:dyDescent="0.2"/>
    <row r="46533" x14ac:dyDescent="0.2"/>
    <row r="46534" x14ac:dyDescent="0.2"/>
    <row r="46535" x14ac:dyDescent="0.2"/>
    <row r="46536" x14ac:dyDescent="0.2"/>
    <row r="46537" x14ac:dyDescent="0.2"/>
    <row r="46538" x14ac:dyDescent="0.2"/>
    <row r="46539" x14ac:dyDescent="0.2"/>
    <row r="46540" x14ac:dyDescent="0.2"/>
    <row r="46541" x14ac:dyDescent="0.2"/>
    <row r="46542" x14ac:dyDescent="0.2"/>
    <row r="46543" x14ac:dyDescent="0.2"/>
    <row r="46544" x14ac:dyDescent="0.2"/>
    <row r="46545" x14ac:dyDescent="0.2"/>
    <row r="46546" x14ac:dyDescent="0.2"/>
    <row r="46547" x14ac:dyDescent="0.2"/>
    <row r="46548" x14ac:dyDescent="0.2"/>
    <row r="46549" x14ac:dyDescent="0.2"/>
    <row r="46550" x14ac:dyDescent="0.2"/>
    <row r="46551" x14ac:dyDescent="0.2"/>
    <row r="46552" x14ac:dyDescent="0.2"/>
    <row r="46553" x14ac:dyDescent="0.2"/>
    <row r="46554" x14ac:dyDescent="0.2"/>
    <row r="46555" x14ac:dyDescent="0.2"/>
    <row r="46556" x14ac:dyDescent="0.2"/>
    <row r="46557" x14ac:dyDescent="0.2"/>
    <row r="46558" x14ac:dyDescent="0.2"/>
    <row r="46559" x14ac:dyDescent="0.2"/>
    <row r="46560" x14ac:dyDescent="0.2"/>
    <row r="46561" x14ac:dyDescent="0.2"/>
    <row r="46562" x14ac:dyDescent="0.2"/>
    <row r="46563" x14ac:dyDescent="0.2"/>
    <row r="46564" x14ac:dyDescent="0.2"/>
    <row r="46565" x14ac:dyDescent="0.2"/>
    <row r="46566" x14ac:dyDescent="0.2"/>
    <row r="46567" x14ac:dyDescent="0.2"/>
    <row r="46568" x14ac:dyDescent="0.2"/>
    <row r="46569" x14ac:dyDescent="0.2"/>
    <row r="46570" x14ac:dyDescent="0.2"/>
    <row r="46571" x14ac:dyDescent="0.2"/>
    <row r="46572" x14ac:dyDescent="0.2"/>
    <row r="46573" x14ac:dyDescent="0.2"/>
    <row r="46574" x14ac:dyDescent="0.2"/>
    <row r="46575" x14ac:dyDescent="0.2"/>
    <row r="46576" x14ac:dyDescent="0.2"/>
    <row r="46577" x14ac:dyDescent="0.2"/>
    <row r="46578" x14ac:dyDescent="0.2"/>
    <row r="46579" x14ac:dyDescent="0.2"/>
    <row r="46580" x14ac:dyDescent="0.2"/>
    <row r="46581" x14ac:dyDescent="0.2"/>
    <row r="46582" x14ac:dyDescent="0.2"/>
    <row r="46583" x14ac:dyDescent="0.2"/>
    <row r="46584" x14ac:dyDescent="0.2"/>
    <row r="46585" x14ac:dyDescent="0.2"/>
    <row r="46586" x14ac:dyDescent="0.2"/>
    <row r="46587" x14ac:dyDescent="0.2"/>
    <row r="46588" x14ac:dyDescent="0.2"/>
    <row r="46589" x14ac:dyDescent="0.2"/>
    <row r="46590" x14ac:dyDescent="0.2"/>
    <row r="46591" x14ac:dyDescent="0.2"/>
    <row r="46592" x14ac:dyDescent="0.2"/>
    <row r="46593" x14ac:dyDescent="0.2"/>
    <row r="46594" x14ac:dyDescent="0.2"/>
    <row r="46595" x14ac:dyDescent="0.2"/>
    <row r="46596" x14ac:dyDescent="0.2"/>
    <row r="46597" x14ac:dyDescent="0.2"/>
    <row r="46598" x14ac:dyDescent="0.2"/>
    <row r="46599" x14ac:dyDescent="0.2"/>
    <row r="46600" x14ac:dyDescent="0.2"/>
    <row r="46601" x14ac:dyDescent="0.2"/>
    <row r="46602" x14ac:dyDescent="0.2"/>
    <row r="46603" x14ac:dyDescent="0.2"/>
    <row r="46604" x14ac:dyDescent="0.2"/>
    <row r="46605" x14ac:dyDescent="0.2"/>
    <row r="46606" x14ac:dyDescent="0.2"/>
    <row r="46607" x14ac:dyDescent="0.2"/>
    <row r="46608" x14ac:dyDescent="0.2"/>
    <row r="46609" x14ac:dyDescent="0.2"/>
    <row r="46610" x14ac:dyDescent="0.2"/>
    <row r="46611" x14ac:dyDescent="0.2"/>
    <row r="46612" x14ac:dyDescent="0.2"/>
    <row r="46613" x14ac:dyDescent="0.2"/>
    <row r="46614" x14ac:dyDescent="0.2"/>
    <row r="46615" x14ac:dyDescent="0.2"/>
    <row r="46616" x14ac:dyDescent="0.2"/>
    <row r="46617" x14ac:dyDescent="0.2"/>
    <row r="46618" x14ac:dyDescent="0.2"/>
    <row r="46619" x14ac:dyDescent="0.2"/>
    <row r="46620" x14ac:dyDescent="0.2"/>
    <row r="46621" x14ac:dyDescent="0.2"/>
    <row r="46622" x14ac:dyDescent="0.2"/>
    <row r="46623" x14ac:dyDescent="0.2"/>
    <row r="46624" x14ac:dyDescent="0.2"/>
    <row r="46625" x14ac:dyDescent="0.2"/>
    <row r="46626" x14ac:dyDescent="0.2"/>
    <row r="46627" x14ac:dyDescent="0.2"/>
    <row r="46628" x14ac:dyDescent="0.2"/>
    <row r="46629" x14ac:dyDescent="0.2"/>
    <row r="46630" x14ac:dyDescent="0.2"/>
    <row r="46631" x14ac:dyDescent="0.2"/>
    <row r="46632" x14ac:dyDescent="0.2"/>
    <row r="46633" x14ac:dyDescent="0.2"/>
    <row r="46634" x14ac:dyDescent="0.2"/>
    <row r="46635" x14ac:dyDescent="0.2"/>
    <row r="46636" x14ac:dyDescent="0.2"/>
    <row r="46637" x14ac:dyDescent="0.2"/>
    <row r="46638" x14ac:dyDescent="0.2"/>
    <row r="46639" x14ac:dyDescent="0.2"/>
    <row r="46640" x14ac:dyDescent="0.2"/>
    <row r="46641" x14ac:dyDescent="0.2"/>
    <row r="46642" x14ac:dyDescent="0.2"/>
    <row r="46643" x14ac:dyDescent="0.2"/>
    <row r="46644" x14ac:dyDescent="0.2"/>
    <row r="46645" x14ac:dyDescent="0.2"/>
    <row r="46646" x14ac:dyDescent="0.2"/>
    <row r="46647" x14ac:dyDescent="0.2"/>
    <row r="46648" x14ac:dyDescent="0.2"/>
    <row r="46649" x14ac:dyDescent="0.2"/>
    <row r="46650" x14ac:dyDescent="0.2"/>
    <row r="46651" x14ac:dyDescent="0.2"/>
    <row r="46652" x14ac:dyDescent="0.2"/>
    <row r="46653" x14ac:dyDescent="0.2"/>
    <row r="46654" x14ac:dyDescent="0.2"/>
    <row r="46655" x14ac:dyDescent="0.2"/>
    <row r="46656" x14ac:dyDescent="0.2"/>
    <row r="46657" x14ac:dyDescent="0.2"/>
    <row r="46658" x14ac:dyDescent="0.2"/>
    <row r="46659" x14ac:dyDescent="0.2"/>
    <row r="46660" x14ac:dyDescent="0.2"/>
    <row r="46661" x14ac:dyDescent="0.2"/>
    <row r="46662" x14ac:dyDescent="0.2"/>
    <row r="46663" x14ac:dyDescent="0.2"/>
    <row r="46664" x14ac:dyDescent="0.2"/>
    <row r="46665" x14ac:dyDescent="0.2"/>
    <row r="46666" x14ac:dyDescent="0.2"/>
    <row r="46667" x14ac:dyDescent="0.2"/>
    <row r="46668" x14ac:dyDescent="0.2"/>
    <row r="46669" x14ac:dyDescent="0.2"/>
    <row r="46670" x14ac:dyDescent="0.2"/>
    <row r="46671" x14ac:dyDescent="0.2"/>
    <row r="46672" x14ac:dyDescent="0.2"/>
    <row r="46673" x14ac:dyDescent="0.2"/>
    <row r="46674" x14ac:dyDescent="0.2"/>
    <row r="46675" x14ac:dyDescent="0.2"/>
    <row r="46676" x14ac:dyDescent="0.2"/>
    <row r="46677" x14ac:dyDescent="0.2"/>
    <row r="46678" x14ac:dyDescent="0.2"/>
    <row r="46679" x14ac:dyDescent="0.2"/>
    <row r="46680" x14ac:dyDescent="0.2"/>
    <row r="46681" x14ac:dyDescent="0.2"/>
    <row r="46682" x14ac:dyDescent="0.2"/>
    <row r="46683" x14ac:dyDescent="0.2"/>
    <row r="46684" x14ac:dyDescent="0.2"/>
    <row r="46685" x14ac:dyDescent="0.2"/>
    <row r="46686" x14ac:dyDescent="0.2"/>
    <row r="46687" x14ac:dyDescent="0.2"/>
    <row r="46688" x14ac:dyDescent="0.2"/>
    <row r="46689" x14ac:dyDescent="0.2"/>
    <row r="46690" x14ac:dyDescent="0.2"/>
    <row r="46691" x14ac:dyDescent="0.2"/>
    <row r="46692" x14ac:dyDescent="0.2"/>
    <row r="46693" x14ac:dyDescent="0.2"/>
    <row r="46694" x14ac:dyDescent="0.2"/>
    <row r="46695" x14ac:dyDescent="0.2"/>
    <row r="46696" x14ac:dyDescent="0.2"/>
    <row r="46697" x14ac:dyDescent="0.2"/>
    <row r="46698" x14ac:dyDescent="0.2"/>
    <row r="46699" x14ac:dyDescent="0.2"/>
    <row r="46700" x14ac:dyDescent="0.2"/>
    <row r="46701" x14ac:dyDescent="0.2"/>
    <row r="46702" x14ac:dyDescent="0.2"/>
    <row r="46703" x14ac:dyDescent="0.2"/>
    <row r="46704" x14ac:dyDescent="0.2"/>
    <row r="46705" x14ac:dyDescent="0.2"/>
    <row r="46706" x14ac:dyDescent="0.2"/>
    <row r="46707" x14ac:dyDescent="0.2"/>
    <row r="46708" x14ac:dyDescent="0.2"/>
    <row r="46709" x14ac:dyDescent="0.2"/>
    <row r="46710" x14ac:dyDescent="0.2"/>
    <row r="46711" x14ac:dyDescent="0.2"/>
    <row r="46712" x14ac:dyDescent="0.2"/>
    <row r="46713" x14ac:dyDescent="0.2"/>
    <row r="46714" x14ac:dyDescent="0.2"/>
    <row r="46715" x14ac:dyDescent="0.2"/>
    <row r="46716" x14ac:dyDescent="0.2"/>
    <row r="46717" x14ac:dyDescent="0.2"/>
    <row r="46718" x14ac:dyDescent="0.2"/>
    <row r="46719" x14ac:dyDescent="0.2"/>
    <row r="46720" x14ac:dyDescent="0.2"/>
    <row r="46721" x14ac:dyDescent="0.2"/>
    <row r="46722" x14ac:dyDescent="0.2"/>
    <row r="46723" x14ac:dyDescent="0.2"/>
    <row r="46724" x14ac:dyDescent="0.2"/>
    <row r="46725" x14ac:dyDescent="0.2"/>
    <row r="46726" x14ac:dyDescent="0.2"/>
    <row r="46727" x14ac:dyDescent="0.2"/>
    <row r="46728" x14ac:dyDescent="0.2"/>
    <row r="46729" x14ac:dyDescent="0.2"/>
    <row r="46730" x14ac:dyDescent="0.2"/>
    <row r="46731" x14ac:dyDescent="0.2"/>
    <row r="46732" x14ac:dyDescent="0.2"/>
    <row r="46733" x14ac:dyDescent="0.2"/>
    <row r="46734" x14ac:dyDescent="0.2"/>
    <row r="46735" x14ac:dyDescent="0.2"/>
    <row r="46736" x14ac:dyDescent="0.2"/>
    <row r="46737" x14ac:dyDescent="0.2"/>
    <row r="46738" x14ac:dyDescent="0.2"/>
    <row r="46739" x14ac:dyDescent="0.2"/>
    <row r="46740" x14ac:dyDescent="0.2"/>
    <row r="46741" x14ac:dyDescent="0.2"/>
    <row r="46742" x14ac:dyDescent="0.2"/>
    <row r="46743" x14ac:dyDescent="0.2"/>
    <row r="46744" x14ac:dyDescent="0.2"/>
    <row r="46745" x14ac:dyDescent="0.2"/>
    <row r="46746" x14ac:dyDescent="0.2"/>
    <row r="46747" x14ac:dyDescent="0.2"/>
    <row r="46748" x14ac:dyDescent="0.2"/>
    <row r="46749" x14ac:dyDescent="0.2"/>
    <row r="46750" x14ac:dyDescent="0.2"/>
    <row r="46751" x14ac:dyDescent="0.2"/>
    <row r="46752" x14ac:dyDescent="0.2"/>
    <row r="46753" x14ac:dyDescent="0.2"/>
    <row r="46754" x14ac:dyDescent="0.2"/>
    <row r="46755" x14ac:dyDescent="0.2"/>
    <row r="46756" x14ac:dyDescent="0.2"/>
    <row r="46757" x14ac:dyDescent="0.2"/>
    <row r="46758" x14ac:dyDescent="0.2"/>
    <row r="46759" x14ac:dyDescent="0.2"/>
    <row r="46760" x14ac:dyDescent="0.2"/>
    <row r="46761" x14ac:dyDescent="0.2"/>
    <row r="46762" x14ac:dyDescent="0.2"/>
    <row r="46763" x14ac:dyDescent="0.2"/>
    <row r="46764" x14ac:dyDescent="0.2"/>
    <row r="46765" x14ac:dyDescent="0.2"/>
    <row r="46766" x14ac:dyDescent="0.2"/>
    <row r="46767" x14ac:dyDescent="0.2"/>
    <row r="46768" x14ac:dyDescent="0.2"/>
    <row r="46769" x14ac:dyDescent="0.2"/>
    <row r="46770" x14ac:dyDescent="0.2"/>
    <row r="46771" x14ac:dyDescent="0.2"/>
    <row r="46772" x14ac:dyDescent="0.2"/>
    <row r="46773" x14ac:dyDescent="0.2"/>
    <row r="46774" x14ac:dyDescent="0.2"/>
    <row r="46775" x14ac:dyDescent="0.2"/>
    <row r="46776" x14ac:dyDescent="0.2"/>
    <row r="46777" x14ac:dyDescent="0.2"/>
    <row r="46778" x14ac:dyDescent="0.2"/>
    <row r="46779" x14ac:dyDescent="0.2"/>
    <row r="46780" x14ac:dyDescent="0.2"/>
    <row r="46781" x14ac:dyDescent="0.2"/>
    <row r="46782" x14ac:dyDescent="0.2"/>
    <row r="46783" x14ac:dyDescent="0.2"/>
    <row r="46784" x14ac:dyDescent="0.2"/>
    <row r="46785" x14ac:dyDescent="0.2"/>
    <row r="46786" x14ac:dyDescent="0.2"/>
    <row r="46787" x14ac:dyDescent="0.2"/>
    <row r="46788" x14ac:dyDescent="0.2"/>
    <row r="46789" x14ac:dyDescent="0.2"/>
    <row r="46790" x14ac:dyDescent="0.2"/>
    <row r="46791" x14ac:dyDescent="0.2"/>
    <row r="46792" x14ac:dyDescent="0.2"/>
    <row r="46793" x14ac:dyDescent="0.2"/>
    <row r="46794" x14ac:dyDescent="0.2"/>
    <row r="46795" x14ac:dyDescent="0.2"/>
    <row r="46796" x14ac:dyDescent="0.2"/>
    <row r="46797" x14ac:dyDescent="0.2"/>
    <row r="46798" x14ac:dyDescent="0.2"/>
    <row r="46799" x14ac:dyDescent="0.2"/>
    <row r="46800" x14ac:dyDescent="0.2"/>
    <row r="46801" x14ac:dyDescent="0.2"/>
    <row r="46802" x14ac:dyDescent="0.2"/>
    <row r="46803" x14ac:dyDescent="0.2"/>
    <row r="46804" x14ac:dyDescent="0.2"/>
    <row r="46805" x14ac:dyDescent="0.2"/>
    <row r="46806" x14ac:dyDescent="0.2"/>
    <row r="46807" x14ac:dyDescent="0.2"/>
    <row r="46808" x14ac:dyDescent="0.2"/>
    <row r="46809" x14ac:dyDescent="0.2"/>
    <row r="46810" x14ac:dyDescent="0.2"/>
    <row r="46811" x14ac:dyDescent="0.2"/>
    <row r="46812" x14ac:dyDescent="0.2"/>
    <row r="46813" x14ac:dyDescent="0.2"/>
    <row r="46814" x14ac:dyDescent="0.2"/>
    <row r="46815" x14ac:dyDescent="0.2"/>
    <row r="46816" x14ac:dyDescent="0.2"/>
    <row r="46817" x14ac:dyDescent="0.2"/>
    <row r="46818" x14ac:dyDescent="0.2"/>
    <row r="46819" x14ac:dyDescent="0.2"/>
    <row r="46820" x14ac:dyDescent="0.2"/>
    <row r="46821" x14ac:dyDescent="0.2"/>
    <row r="46822" x14ac:dyDescent="0.2"/>
    <row r="46823" x14ac:dyDescent="0.2"/>
    <row r="46824" x14ac:dyDescent="0.2"/>
    <row r="46825" x14ac:dyDescent="0.2"/>
    <row r="46826" x14ac:dyDescent="0.2"/>
    <row r="46827" x14ac:dyDescent="0.2"/>
    <row r="46828" x14ac:dyDescent="0.2"/>
    <row r="46829" x14ac:dyDescent="0.2"/>
    <row r="46830" x14ac:dyDescent="0.2"/>
    <row r="46831" x14ac:dyDescent="0.2"/>
    <row r="46832" x14ac:dyDescent="0.2"/>
    <row r="46833" x14ac:dyDescent="0.2"/>
    <row r="46834" x14ac:dyDescent="0.2"/>
    <row r="46835" x14ac:dyDescent="0.2"/>
    <row r="46836" x14ac:dyDescent="0.2"/>
    <row r="46837" x14ac:dyDescent="0.2"/>
    <row r="46838" x14ac:dyDescent="0.2"/>
    <row r="46839" x14ac:dyDescent="0.2"/>
    <row r="46840" x14ac:dyDescent="0.2"/>
    <row r="46841" x14ac:dyDescent="0.2"/>
    <row r="46842" x14ac:dyDescent="0.2"/>
    <row r="46843" x14ac:dyDescent="0.2"/>
    <row r="46844" x14ac:dyDescent="0.2"/>
    <row r="46845" x14ac:dyDescent="0.2"/>
    <row r="46846" x14ac:dyDescent="0.2"/>
    <row r="46847" x14ac:dyDescent="0.2"/>
    <row r="46848" x14ac:dyDescent="0.2"/>
    <row r="46849" x14ac:dyDescent="0.2"/>
    <row r="46850" x14ac:dyDescent="0.2"/>
    <row r="46851" x14ac:dyDescent="0.2"/>
    <row r="46852" x14ac:dyDescent="0.2"/>
    <row r="46853" x14ac:dyDescent="0.2"/>
    <row r="46854" x14ac:dyDescent="0.2"/>
    <row r="46855" x14ac:dyDescent="0.2"/>
    <row r="46856" x14ac:dyDescent="0.2"/>
    <row r="46857" x14ac:dyDescent="0.2"/>
    <row r="46858" x14ac:dyDescent="0.2"/>
    <row r="46859" x14ac:dyDescent="0.2"/>
    <row r="46860" x14ac:dyDescent="0.2"/>
    <row r="46861" x14ac:dyDescent="0.2"/>
    <row r="46862" x14ac:dyDescent="0.2"/>
    <row r="46863" x14ac:dyDescent="0.2"/>
    <row r="46864" x14ac:dyDescent="0.2"/>
    <row r="46865" x14ac:dyDescent="0.2"/>
    <row r="46866" x14ac:dyDescent="0.2"/>
    <row r="46867" x14ac:dyDescent="0.2"/>
    <row r="46868" x14ac:dyDescent="0.2"/>
    <row r="46869" x14ac:dyDescent="0.2"/>
    <row r="46870" x14ac:dyDescent="0.2"/>
    <row r="46871" x14ac:dyDescent="0.2"/>
    <row r="46872" x14ac:dyDescent="0.2"/>
    <row r="46873" x14ac:dyDescent="0.2"/>
    <row r="46874" x14ac:dyDescent="0.2"/>
    <row r="46875" x14ac:dyDescent="0.2"/>
    <row r="46876" x14ac:dyDescent="0.2"/>
    <row r="46877" x14ac:dyDescent="0.2"/>
    <row r="46878" x14ac:dyDescent="0.2"/>
    <row r="46879" x14ac:dyDescent="0.2"/>
    <row r="46880" x14ac:dyDescent="0.2"/>
    <row r="46881" x14ac:dyDescent="0.2"/>
    <row r="46882" x14ac:dyDescent="0.2"/>
    <row r="46883" x14ac:dyDescent="0.2"/>
    <row r="46884" x14ac:dyDescent="0.2"/>
    <row r="46885" x14ac:dyDescent="0.2"/>
    <row r="46886" x14ac:dyDescent="0.2"/>
    <row r="46887" x14ac:dyDescent="0.2"/>
    <row r="46888" x14ac:dyDescent="0.2"/>
    <row r="46889" x14ac:dyDescent="0.2"/>
    <row r="46890" x14ac:dyDescent="0.2"/>
    <row r="46891" x14ac:dyDescent="0.2"/>
    <row r="46892" x14ac:dyDescent="0.2"/>
    <row r="46893" x14ac:dyDescent="0.2"/>
    <row r="46894" x14ac:dyDescent="0.2"/>
    <row r="46895" x14ac:dyDescent="0.2"/>
    <row r="46896" x14ac:dyDescent="0.2"/>
    <row r="46897" x14ac:dyDescent="0.2"/>
    <row r="46898" x14ac:dyDescent="0.2"/>
    <row r="46899" x14ac:dyDescent="0.2"/>
    <row r="46900" x14ac:dyDescent="0.2"/>
    <row r="46901" x14ac:dyDescent="0.2"/>
    <row r="46902" x14ac:dyDescent="0.2"/>
    <row r="46903" x14ac:dyDescent="0.2"/>
    <row r="46904" x14ac:dyDescent="0.2"/>
    <row r="46905" x14ac:dyDescent="0.2"/>
    <row r="46906" x14ac:dyDescent="0.2"/>
    <row r="46907" x14ac:dyDescent="0.2"/>
    <row r="46908" x14ac:dyDescent="0.2"/>
    <row r="46909" x14ac:dyDescent="0.2"/>
    <row r="46910" x14ac:dyDescent="0.2"/>
    <row r="46911" x14ac:dyDescent="0.2"/>
    <row r="46912" x14ac:dyDescent="0.2"/>
    <row r="46913" x14ac:dyDescent="0.2"/>
    <row r="46914" x14ac:dyDescent="0.2"/>
    <row r="46915" x14ac:dyDescent="0.2"/>
    <row r="46916" x14ac:dyDescent="0.2"/>
    <row r="46917" x14ac:dyDescent="0.2"/>
    <row r="46918" x14ac:dyDescent="0.2"/>
    <row r="46919" x14ac:dyDescent="0.2"/>
    <row r="46920" x14ac:dyDescent="0.2"/>
    <row r="46921" x14ac:dyDescent="0.2"/>
    <row r="46922" x14ac:dyDescent="0.2"/>
    <row r="46923" x14ac:dyDescent="0.2"/>
    <row r="46924" x14ac:dyDescent="0.2"/>
    <row r="46925" x14ac:dyDescent="0.2"/>
    <row r="46926" x14ac:dyDescent="0.2"/>
    <row r="46927" x14ac:dyDescent="0.2"/>
    <row r="46928" x14ac:dyDescent="0.2"/>
    <row r="46929" x14ac:dyDescent="0.2"/>
    <row r="46930" x14ac:dyDescent="0.2"/>
    <row r="46931" x14ac:dyDescent="0.2"/>
    <row r="46932" x14ac:dyDescent="0.2"/>
    <row r="46933" x14ac:dyDescent="0.2"/>
    <row r="46934" x14ac:dyDescent="0.2"/>
    <row r="46935" x14ac:dyDescent="0.2"/>
    <row r="46936" x14ac:dyDescent="0.2"/>
    <row r="46937" x14ac:dyDescent="0.2"/>
    <row r="46938" x14ac:dyDescent="0.2"/>
    <row r="46939" x14ac:dyDescent="0.2"/>
    <row r="46940" x14ac:dyDescent="0.2"/>
    <row r="46941" x14ac:dyDescent="0.2"/>
    <row r="46942" x14ac:dyDescent="0.2"/>
    <row r="46943" x14ac:dyDescent="0.2"/>
    <row r="46944" x14ac:dyDescent="0.2"/>
    <row r="46945" x14ac:dyDescent="0.2"/>
    <row r="46946" x14ac:dyDescent="0.2"/>
    <row r="46947" x14ac:dyDescent="0.2"/>
    <row r="46948" x14ac:dyDescent="0.2"/>
    <row r="46949" x14ac:dyDescent="0.2"/>
    <row r="46950" x14ac:dyDescent="0.2"/>
    <row r="46951" x14ac:dyDescent="0.2"/>
    <row r="46952" x14ac:dyDescent="0.2"/>
    <row r="46953" x14ac:dyDescent="0.2"/>
    <row r="46954" x14ac:dyDescent="0.2"/>
    <row r="46955" x14ac:dyDescent="0.2"/>
    <row r="46956" x14ac:dyDescent="0.2"/>
    <row r="46957" x14ac:dyDescent="0.2"/>
    <row r="46958" x14ac:dyDescent="0.2"/>
    <row r="46959" x14ac:dyDescent="0.2"/>
    <row r="46960" x14ac:dyDescent="0.2"/>
    <row r="46961" x14ac:dyDescent="0.2"/>
    <row r="46962" x14ac:dyDescent="0.2"/>
    <row r="46963" x14ac:dyDescent="0.2"/>
    <row r="46964" x14ac:dyDescent="0.2"/>
    <row r="46965" x14ac:dyDescent="0.2"/>
    <row r="46966" x14ac:dyDescent="0.2"/>
    <row r="46967" x14ac:dyDescent="0.2"/>
    <row r="46968" x14ac:dyDescent="0.2"/>
    <row r="46969" x14ac:dyDescent="0.2"/>
    <row r="46970" x14ac:dyDescent="0.2"/>
    <row r="46971" x14ac:dyDescent="0.2"/>
    <row r="46972" x14ac:dyDescent="0.2"/>
    <row r="46973" x14ac:dyDescent="0.2"/>
    <row r="46974" x14ac:dyDescent="0.2"/>
    <row r="46975" x14ac:dyDescent="0.2"/>
    <row r="46976" x14ac:dyDescent="0.2"/>
    <row r="46977" x14ac:dyDescent="0.2"/>
    <row r="46978" x14ac:dyDescent="0.2"/>
    <row r="46979" x14ac:dyDescent="0.2"/>
    <row r="46980" x14ac:dyDescent="0.2"/>
    <row r="46981" x14ac:dyDescent="0.2"/>
    <row r="46982" x14ac:dyDescent="0.2"/>
    <row r="46983" x14ac:dyDescent="0.2"/>
    <row r="46984" x14ac:dyDescent="0.2"/>
    <row r="46985" x14ac:dyDescent="0.2"/>
    <row r="46986" x14ac:dyDescent="0.2"/>
    <row r="46987" x14ac:dyDescent="0.2"/>
    <row r="46988" x14ac:dyDescent="0.2"/>
    <row r="46989" x14ac:dyDescent="0.2"/>
    <row r="46990" x14ac:dyDescent="0.2"/>
    <row r="46991" x14ac:dyDescent="0.2"/>
    <row r="46992" x14ac:dyDescent="0.2"/>
    <row r="46993" x14ac:dyDescent="0.2"/>
    <row r="46994" x14ac:dyDescent="0.2"/>
    <row r="46995" x14ac:dyDescent="0.2"/>
    <row r="46996" x14ac:dyDescent="0.2"/>
    <row r="46997" x14ac:dyDescent="0.2"/>
    <row r="46998" x14ac:dyDescent="0.2"/>
    <row r="46999" x14ac:dyDescent="0.2"/>
    <row r="47000" x14ac:dyDescent="0.2"/>
    <row r="47001" x14ac:dyDescent="0.2"/>
    <row r="47002" x14ac:dyDescent="0.2"/>
    <row r="47003" x14ac:dyDescent="0.2"/>
    <row r="47004" x14ac:dyDescent="0.2"/>
    <row r="47005" x14ac:dyDescent="0.2"/>
    <row r="47006" x14ac:dyDescent="0.2"/>
    <row r="47007" x14ac:dyDescent="0.2"/>
    <row r="47008" x14ac:dyDescent="0.2"/>
    <row r="47009" x14ac:dyDescent="0.2"/>
    <row r="47010" x14ac:dyDescent="0.2"/>
    <row r="47011" x14ac:dyDescent="0.2"/>
    <row r="47012" x14ac:dyDescent="0.2"/>
    <row r="47013" x14ac:dyDescent="0.2"/>
    <row r="47014" x14ac:dyDescent="0.2"/>
    <row r="47015" x14ac:dyDescent="0.2"/>
    <row r="47016" x14ac:dyDescent="0.2"/>
    <row r="47017" x14ac:dyDescent="0.2"/>
    <row r="47018" x14ac:dyDescent="0.2"/>
    <row r="47019" x14ac:dyDescent="0.2"/>
    <row r="47020" x14ac:dyDescent="0.2"/>
    <row r="47021" x14ac:dyDescent="0.2"/>
    <row r="47022" x14ac:dyDescent="0.2"/>
    <row r="47023" x14ac:dyDescent="0.2"/>
    <row r="47024" x14ac:dyDescent="0.2"/>
    <row r="47025" x14ac:dyDescent="0.2"/>
    <row r="47026" x14ac:dyDescent="0.2"/>
    <row r="47027" x14ac:dyDescent="0.2"/>
    <row r="47028" x14ac:dyDescent="0.2"/>
    <row r="47029" x14ac:dyDescent="0.2"/>
    <row r="47030" x14ac:dyDescent="0.2"/>
    <row r="47031" x14ac:dyDescent="0.2"/>
    <row r="47032" x14ac:dyDescent="0.2"/>
    <row r="47033" x14ac:dyDescent="0.2"/>
    <row r="47034" x14ac:dyDescent="0.2"/>
    <row r="47035" x14ac:dyDescent="0.2"/>
    <row r="47036" x14ac:dyDescent="0.2"/>
    <row r="47037" x14ac:dyDescent="0.2"/>
    <row r="47038" x14ac:dyDescent="0.2"/>
    <row r="47039" x14ac:dyDescent="0.2"/>
    <row r="47040" x14ac:dyDescent="0.2"/>
    <row r="47041" x14ac:dyDescent="0.2"/>
    <row r="47042" x14ac:dyDescent="0.2"/>
    <row r="47043" x14ac:dyDescent="0.2"/>
    <row r="47044" x14ac:dyDescent="0.2"/>
    <row r="47045" x14ac:dyDescent="0.2"/>
    <row r="47046" x14ac:dyDescent="0.2"/>
    <row r="47047" x14ac:dyDescent="0.2"/>
    <row r="47048" x14ac:dyDescent="0.2"/>
    <row r="47049" x14ac:dyDescent="0.2"/>
    <row r="47050" x14ac:dyDescent="0.2"/>
    <row r="47051" x14ac:dyDescent="0.2"/>
    <row r="47052" x14ac:dyDescent="0.2"/>
    <row r="47053" x14ac:dyDescent="0.2"/>
    <row r="47054" x14ac:dyDescent="0.2"/>
    <row r="47055" x14ac:dyDescent="0.2"/>
    <row r="47056" x14ac:dyDescent="0.2"/>
    <row r="47057" x14ac:dyDescent="0.2"/>
    <row r="47058" x14ac:dyDescent="0.2"/>
    <row r="47059" x14ac:dyDescent="0.2"/>
    <row r="47060" x14ac:dyDescent="0.2"/>
    <row r="47061" x14ac:dyDescent="0.2"/>
    <row r="47062" x14ac:dyDescent="0.2"/>
    <row r="47063" x14ac:dyDescent="0.2"/>
    <row r="47064" x14ac:dyDescent="0.2"/>
    <row r="47065" x14ac:dyDescent="0.2"/>
    <row r="47066" x14ac:dyDescent="0.2"/>
    <row r="47067" x14ac:dyDescent="0.2"/>
    <row r="47068" x14ac:dyDescent="0.2"/>
    <row r="47069" x14ac:dyDescent="0.2"/>
    <row r="47070" x14ac:dyDescent="0.2"/>
    <row r="47071" x14ac:dyDescent="0.2"/>
    <row r="47072" x14ac:dyDescent="0.2"/>
    <row r="47073" x14ac:dyDescent="0.2"/>
    <row r="47074" x14ac:dyDescent="0.2"/>
    <row r="47075" x14ac:dyDescent="0.2"/>
    <row r="47076" x14ac:dyDescent="0.2"/>
    <row r="47077" x14ac:dyDescent="0.2"/>
    <row r="47078" x14ac:dyDescent="0.2"/>
    <row r="47079" x14ac:dyDescent="0.2"/>
    <row r="47080" x14ac:dyDescent="0.2"/>
    <row r="47081" x14ac:dyDescent="0.2"/>
    <row r="47082" x14ac:dyDescent="0.2"/>
    <row r="47083" x14ac:dyDescent="0.2"/>
    <row r="47084" x14ac:dyDescent="0.2"/>
    <row r="47085" x14ac:dyDescent="0.2"/>
    <row r="47086" x14ac:dyDescent="0.2"/>
    <row r="47087" x14ac:dyDescent="0.2"/>
    <row r="47088" x14ac:dyDescent="0.2"/>
    <row r="47089" x14ac:dyDescent="0.2"/>
    <row r="47090" x14ac:dyDescent="0.2"/>
    <row r="47091" x14ac:dyDescent="0.2"/>
    <row r="47092" x14ac:dyDescent="0.2"/>
    <row r="47093" x14ac:dyDescent="0.2"/>
    <row r="47094" x14ac:dyDescent="0.2"/>
    <row r="47095" x14ac:dyDescent="0.2"/>
    <row r="47096" x14ac:dyDescent="0.2"/>
    <row r="47097" x14ac:dyDescent="0.2"/>
    <row r="47098" x14ac:dyDescent="0.2"/>
    <row r="47099" x14ac:dyDescent="0.2"/>
    <row r="47100" x14ac:dyDescent="0.2"/>
    <row r="47101" x14ac:dyDescent="0.2"/>
    <row r="47102" x14ac:dyDescent="0.2"/>
    <row r="47103" x14ac:dyDescent="0.2"/>
    <row r="47104" x14ac:dyDescent="0.2"/>
    <row r="47105" x14ac:dyDescent="0.2"/>
    <row r="47106" x14ac:dyDescent="0.2"/>
    <row r="47107" x14ac:dyDescent="0.2"/>
    <row r="47108" x14ac:dyDescent="0.2"/>
    <row r="47109" x14ac:dyDescent="0.2"/>
    <row r="47110" x14ac:dyDescent="0.2"/>
    <row r="47111" x14ac:dyDescent="0.2"/>
    <row r="47112" x14ac:dyDescent="0.2"/>
    <row r="47113" x14ac:dyDescent="0.2"/>
    <row r="47114" x14ac:dyDescent="0.2"/>
    <row r="47115" x14ac:dyDescent="0.2"/>
    <row r="47116" x14ac:dyDescent="0.2"/>
    <row r="47117" x14ac:dyDescent="0.2"/>
    <row r="47118" x14ac:dyDescent="0.2"/>
    <row r="47119" x14ac:dyDescent="0.2"/>
    <row r="47120" x14ac:dyDescent="0.2"/>
    <row r="47121" x14ac:dyDescent="0.2"/>
    <row r="47122" x14ac:dyDescent="0.2"/>
    <row r="47123" x14ac:dyDescent="0.2"/>
    <row r="47124" x14ac:dyDescent="0.2"/>
    <row r="47125" x14ac:dyDescent="0.2"/>
    <row r="47126" x14ac:dyDescent="0.2"/>
    <row r="47127" x14ac:dyDescent="0.2"/>
    <row r="47128" x14ac:dyDescent="0.2"/>
    <row r="47129" x14ac:dyDescent="0.2"/>
    <row r="47130" x14ac:dyDescent="0.2"/>
    <row r="47131" x14ac:dyDescent="0.2"/>
    <row r="47132" x14ac:dyDescent="0.2"/>
    <row r="47133" x14ac:dyDescent="0.2"/>
    <row r="47134" x14ac:dyDescent="0.2"/>
    <row r="47135" x14ac:dyDescent="0.2"/>
    <row r="47136" x14ac:dyDescent="0.2"/>
    <row r="47137" x14ac:dyDescent="0.2"/>
    <row r="47138" x14ac:dyDescent="0.2"/>
    <row r="47139" x14ac:dyDescent="0.2"/>
    <row r="47140" x14ac:dyDescent="0.2"/>
    <row r="47141" x14ac:dyDescent="0.2"/>
    <row r="47142" x14ac:dyDescent="0.2"/>
    <row r="47143" x14ac:dyDescent="0.2"/>
    <row r="47144" x14ac:dyDescent="0.2"/>
    <row r="47145" x14ac:dyDescent="0.2"/>
    <row r="47146" x14ac:dyDescent="0.2"/>
    <row r="47147" x14ac:dyDescent="0.2"/>
    <row r="47148" x14ac:dyDescent="0.2"/>
    <row r="47149" x14ac:dyDescent="0.2"/>
    <row r="47150" x14ac:dyDescent="0.2"/>
    <row r="47151" x14ac:dyDescent="0.2"/>
    <row r="47152" x14ac:dyDescent="0.2"/>
    <row r="47153" x14ac:dyDescent="0.2"/>
    <row r="47154" x14ac:dyDescent="0.2"/>
    <row r="47155" x14ac:dyDescent="0.2"/>
    <row r="47156" x14ac:dyDescent="0.2"/>
    <row r="47157" x14ac:dyDescent="0.2"/>
    <row r="47158" x14ac:dyDescent="0.2"/>
    <row r="47159" x14ac:dyDescent="0.2"/>
    <row r="47160" x14ac:dyDescent="0.2"/>
    <row r="47161" x14ac:dyDescent="0.2"/>
    <row r="47162" x14ac:dyDescent="0.2"/>
    <row r="47163" x14ac:dyDescent="0.2"/>
    <row r="47164" x14ac:dyDescent="0.2"/>
    <row r="47165" x14ac:dyDescent="0.2"/>
    <row r="47166" x14ac:dyDescent="0.2"/>
    <row r="47167" x14ac:dyDescent="0.2"/>
    <row r="47168" x14ac:dyDescent="0.2"/>
    <row r="47169" x14ac:dyDescent="0.2"/>
    <row r="47170" x14ac:dyDescent="0.2"/>
    <row r="47171" x14ac:dyDescent="0.2"/>
    <row r="47172" x14ac:dyDescent="0.2"/>
    <row r="47173" x14ac:dyDescent="0.2"/>
    <row r="47174" x14ac:dyDescent="0.2"/>
    <row r="47175" x14ac:dyDescent="0.2"/>
    <row r="47176" x14ac:dyDescent="0.2"/>
    <row r="47177" x14ac:dyDescent="0.2"/>
    <row r="47178" x14ac:dyDescent="0.2"/>
    <row r="47179" x14ac:dyDescent="0.2"/>
    <row r="47180" x14ac:dyDescent="0.2"/>
    <row r="47181" x14ac:dyDescent="0.2"/>
    <row r="47182" x14ac:dyDescent="0.2"/>
    <row r="47183" x14ac:dyDescent="0.2"/>
    <row r="47184" x14ac:dyDescent="0.2"/>
    <row r="47185" x14ac:dyDescent="0.2"/>
    <row r="47186" x14ac:dyDescent="0.2"/>
    <row r="47187" x14ac:dyDescent="0.2"/>
    <row r="47188" x14ac:dyDescent="0.2"/>
    <row r="47189" x14ac:dyDescent="0.2"/>
    <row r="47190" x14ac:dyDescent="0.2"/>
    <row r="47191" x14ac:dyDescent="0.2"/>
    <row r="47192" x14ac:dyDescent="0.2"/>
    <row r="47193" x14ac:dyDescent="0.2"/>
    <row r="47194" x14ac:dyDescent="0.2"/>
    <row r="47195" x14ac:dyDescent="0.2"/>
    <row r="47196" x14ac:dyDescent="0.2"/>
    <row r="47197" x14ac:dyDescent="0.2"/>
    <row r="47198" x14ac:dyDescent="0.2"/>
    <row r="47199" x14ac:dyDescent="0.2"/>
    <row r="47200" x14ac:dyDescent="0.2"/>
    <row r="47201" x14ac:dyDescent="0.2"/>
    <row r="47202" x14ac:dyDescent="0.2"/>
    <row r="47203" x14ac:dyDescent="0.2"/>
    <row r="47204" x14ac:dyDescent="0.2"/>
    <row r="47205" x14ac:dyDescent="0.2"/>
    <row r="47206" x14ac:dyDescent="0.2"/>
    <row r="47207" x14ac:dyDescent="0.2"/>
    <row r="47208" x14ac:dyDescent="0.2"/>
    <row r="47209" x14ac:dyDescent="0.2"/>
    <row r="47210" x14ac:dyDescent="0.2"/>
    <row r="47211" x14ac:dyDescent="0.2"/>
    <row r="47212" x14ac:dyDescent="0.2"/>
    <row r="47213" x14ac:dyDescent="0.2"/>
    <row r="47214" x14ac:dyDescent="0.2"/>
    <row r="47215" x14ac:dyDescent="0.2"/>
    <row r="47216" x14ac:dyDescent="0.2"/>
    <row r="47217" x14ac:dyDescent="0.2"/>
    <row r="47218" x14ac:dyDescent="0.2"/>
    <row r="47219" x14ac:dyDescent="0.2"/>
    <row r="47220" x14ac:dyDescent="0.2"/>
    <row r="47221" x14ac:dyDescent="0.2"/>
    <row r="47222" x14ac:dyDescent="0.2"/>
    <row r="47223" x14ac:dyDescent="0.2"/>
    <row r="47224" x14ac:dyDescent="0.2"/>
    <row r="47225" x14ac:dyDescent="0.2"/>
    <row r="47226" x14ac:dyDescent="0.2"/>
    <row r="47227" x14ac:dyDescent="0.2"/>
    <row r="47228" x14ac:dyDescent="0.2"/>
    <row r="47229" x14ac:dyDescent="0.2"/>
    <row r="47230" x14ac:dyDescent="0.2"/>
    <row r="47231" x14ac:dyDescent="0.2"/>
    <row r="47232" x14ac:dyDescent="0.2"/>
    <row r="47233" x14ac:dyDescent="0.2"/>
    <row r="47234" x14ac:dyDescent="0.2"/>
    <row r="47235" x14ac:dyDescent="0.2"/>
    <row r="47236" x14ac:dyDescent="0.2"/>
    <row r="47237" x14ac:dyDescent="0.2"/>
    <row r="47238" x14ac:dyDescent="0.2"/>
    <row r="47239" x14ac:dyDescent="0.2"/>
    <row r="47240" x14ac:dyDescent="0.2"/>
    <row r="47241" x14ac:dyDescent="0.2"/>
    <row r="47242" x14ac:dyDescent="0.2"/>
    <row r="47243" x14ac:dyDescent="0.2"/>
    <row r="47244" x14ac:dyDescent="0.2"/>
    <row r="47245" x14ac:dyDescent="0.2"/>
    <row r="47246" x14ac:dyDescent="0.2"/>
    <row r="47247" x14ac:dyDescent="0.2"/>
    <row r="47248" x14ac:dyDescent="0.2"/>
    <row r="47249" x14ac:dyDescent="0.2"/>
    <row r="47250" x14ac:dyDescent="0.2"/>
    <row r="47251" x14ac:dyDescent="0.2"/>
    <row r="47252" x14ac:dyDescent="0.2"/>
    <row r="47253" x14ac:dyDescent="0.2"/>
    <row r="47254" x14ac:dyDescent="0.2"/>
    <row r="47255" x14ac:dyDescent="0.2"/>
    <row r="47256" x14ac:dyDescent="0.2"/>
    <row r="47257" x14ac:dyDescent="0.2"/>
    <row r="47258" x14ac:dyDescent="0.2"/>
    <row r="47259" x14ac:dyDescent="0.2"/>
    <row r="47260" x14ac:dyDescent="0.2"/>
    <row r="47261" x14ac:dyDescent="0.2"/>
    <row r="47262" x14ac:dyDescent="0.2"/>
    <row r="47263" x14ac:dyDescent="0.2"/>
    <row r="47264" x14ac:dyDescent="0.2"/>
    <row r="47265" x14ac:dyDescent="0.2"/>
    <row r="47266" x14ac:dyDescent="0.2"/>
    <row r="47267" x14ac:dyDescent="0.2"/>
    <row r="47268" x14ac:dyDescent="0.2"/>
    <row r="47269" x14ac:dyDescent="0.2"/>
    <row r="47270" x14ac:dyDescent="0.2"/>
    <row r="47271" x14ac:dyDescent="0.2"/>
    <row r="47272" x14ac:dyDescent="0.2"/>
    <row r="47273" x14ac:dyDescent="0.2"/>
    <row r="47274" x14ac:dyDescent="0.2"/>
    <row r="47275" x14ac:dyDescent="0.2"/>
    <row r="47276" x14ac:dyDescent="0.2"/>
    <row r="47277" x14ac:dyDescent="0.2"/>
    <row r="47278" x14ac:dyDescent="0.2"/>
    <row r="47279" x14ac:dyDescent="0.2"/>
    <row r="47280" x14ac:dyDescent="0.2"/>
    <row r="47281" x14ac:dyDescent="0.2"/>
    <row r="47282" x14ac:dyDescent="0.2"/>
    <row r="47283" x14ac:dyDescent="0.2"/>
    <row r="47284" x14ac:dyDescent="0.2"/>
    <row r="47285" x14ac:dyDescent="0.2"/>
    <row r="47286" x14ac:dyDescent="0.2"/>
    <row r="47287" x14ac:dyDescent="0.2"/>
    <row r="47288" x14ac:dyDescent="0.2"/>
    <row r="47289" x14ac:dyDescent="0.2"/>
    <row r="47290" x14ac:dyDescent="0.2"/>
    <row r="47291" x14ac:dyDescent="0.2"/>
    <row r="47292" x14ac:dyDescent="0.2"/>
    <row r="47293" x14ac:dyDescent="0.2"/>
    <row r="47294" x14ac:dyDescent="0.2"/>
    <row r="47295" x14ac:dyDescent="0.2"/>
    <row r="47296" x14ac:dyDescent="0.2"/>
    <row r="47297" x14ac:dyDescent="0.2"/>
    <row r="47298" x14ac:dyDescent="0.2"/>
    <row r="47299" x14ac:dyDescent="0.2"/>
    <row r="47300" x14ac:dyDescent="0.2"/>
    <row r="47301" x14ac:dyDescent="0.2"/>
    <row r="47302" x14ac:dyDescent="0.2"/>
    <row r="47303" x14ac:dyDescent="0.2"/>
    <row r="47304" x14ac:dyDescent="0.2"/>
    <row r="47305" x14ac:dyDescent="0.2"/>
    <row r="47306" x14ac:dyDescent="0.2"/>
    <row r="47307" x14ac:dyDescent="0.2"/>
    <row r="47308" x14ac:dyDescent="0.2"/>
    <row r="47309" x14ac:dyDescent="0.2"/>
    <row r="47310" x14ac:dyDescent="0.2"/>
    <row r="47311" x14ac:dyDescent="0.2"/>
    <row r="47312" x14ac:dyDescent="0.2"/>
    <row r="47313" x14ac:dyDescent="0.2"/>
    <row r="47314" x14ac:dyDescent="0.2"/>
    <row r="47315" x14ac:dyDescent="0.2"/>
    <row r="47316" x14ac:dyDescent="0.2"/>
    <row r="47317" x14ac:dyDescent="0.2"/>
    <row r="47318" x14ac:dyDescent="0.2"/>
    <row r="47319" x14ac:dyDescent="0.2"/>
    <row r="47320" x14ac:dyDescent="0.2"/>
    <row r="47321" x14ac:dyDescent="0.2"/>
    <row r="47322" x14ac:dyDescent="0.2"/>
    <row r="47323" x14ac:dyDescent="0.2"/>
    <row r="47324" x14ac:dyDescent="0.2"/>
    <row r="47325" x14ac:dyDescent="0.2"/>
    <row r="47326" x14ac:dyDescent="0.2"/>
    <row r="47327" x14ac:dyDescent="0.2"/>
    <row r="47328" x14ac:dyDescent="0.2"/>
    <row r="47329" x14ac:dyDescent="0.2"/>
    <row r="47330" x14ac:dyDescent="0.2"/>
    <row r="47331" x14ac:dyDescent="0.2"/>
    <row r="47332" x14ac:dyDescent="0.2"/>
    <row r="47333" x14ac:dyDescent="0.2"/>
    <row r="47334" x14ac:dyDescent="0.2"/>
    <row r="47335" x14ac:dyDescent="0.2"/>
    <row r="47336" x14ac:dyDescent="0.2"/>
    <row r="47337" x14ac:dyDescent="0.2"/>
    <row r="47338" x14ac:dyDescent="0.2"/>
    <row r="47339" x14ac:dyDescent="0.2"/>
    <row r="47340" x14ac:dyDescent="0.2"/>
    <row r="47341" x14ac:dyDescent="0.2"/>
    <row r="47342" x14ac:dyDescent="0.2"/>
    <row r="47343" x14ac:dyDescent="0.2"/>
    <row r="47344" x14ac:dyDescent="0.2"/>
    <row r="47345" x14ac:dyDescent="0.2"/>
    <row r="47346" x14ac:dyDescent="0.2"/>
    <row r="47347" x14ac:dyDescent="0.2"/>
    <row r="47348" x14ac:dyDescent="0.2"/>
    <row r="47349" x14ac:dyDescent="0.2"/>
    <row r="47350" x14ac:dyDescent="0.2"/>
    <row r="47351" x14ac:dyDescent="0.2"/>
    <row r="47352" x14ac:dyDescent="0.2"/>
    <row r="47353" x14ac:dyDescent="0.2"/>
    <row r="47354" x14ac:dyDescent="0.2"/>
    <row r="47355" x14ac:dyDescent="0.2"/>
    <row r="47356" x14ac:dyDescent="0.2"/>
    <row r="47357" x14ac:dyDescent="0.2"/>
    <row r="47358" x14ac:dyDescent="0.2"/>
    <row r="47359" x14ac:dyDescent="0.2"/>
    <row r="47360" x14ac:dyDescent="0.2"/>
    <row r="47361" x14ac:dyDescent="0.2"/>
    <row r="47362" x14ac:dyDescent="0.2"/>
    <row r="47363" x14ac:dyDescent="0.2"/>
    <row r="47364" x14ac:dyDescent="0.2"/>
    <row r="47365" x14ac:dyDescent="0.2"/>
    <row r="47366" x14ac:dyDescent="0.2"/>
    <row r="47367" x14ac:dyDescent="0.2"/>
    <row r="47368" x14ac:dyDescent="0.2"/>
    <row r="47369" x14ac:dyDescent="0.2"/>
    <row r="47370" x14ac:dyDescent="0.2"/>
    <row r="47371" x14ac:dyDescent="0.2"/>
    <row r="47372" x14ac:dyDescent="0.2"/>
    <row r="47373" x14ac:dyDescent="0.2"/>
    <row r="47374" x14ac:dyDescent="0.2"/>
    <row r="47375" x14ac:dyDescent="0.2"/>
    <row r="47376" x14ac:dyDescent="0.2"/>
    <row r="47377" x14ac:dyDescent="0.2"/>
    <row r="47378" x14ac:dyDescent="0.2"/>
    <row r="47379" x14ac:dyDescent="0.2"/>
    <row r="47380" x14ac:dyDescent="0.2"/>
    <row r="47381" x14ac:dyDescent="0.2"/>
    <row r="47382" x14ac:dyDescent="0.2"/>
    <row r="47383" x14ac:dyDescent="0.2"/>
    <row r="47384" x14ac:dyDescent="0.2"/>
    <row r="47385" x14ac:dyDescent="0.2"/>
    <row r="47386" x14ac:dyDescent="0.2"/>
    <row r="47387" x14ac:dyDescent="0.2"/>
    <row r="47388" x14ac:dyDescent="0.2"/>
    <row r="47389" x14ac:dyDescent="0.2"/>
    <row r="47390" x14ac:dyDescent="0.2"/>
    <row r="47391" x14ac:dyDescent="0.2"/>
    <row r="47392" x14ac:dyDescent="0.2"/>
    <row r="47393" x14ac:dyDescent="0.2"/>
    <row r="47394" x14ac:dyDescent="0.2"/>
    <row r="47395" x14ac:dyDescent="0.2"/>
    <row r="47396" x14ac:dyDescent="0.2"/>
    <row r="47397" x14ac:dyDescent="0.2"/>
    <row r="47398" x14ac:dyDescent="0.2"/>
    <row r="47399" x14ac:dyDescent="0.2"/>
    <row r="47400" x14ac:dyDescent="0.2"/>
    <row r="47401" x14ac:dyDescent="0.2"/>
    <row r="47402" x14ac:dyDescent="0.2"/>
    <row r="47403" x14ac:dyDescent="0.2"/>
    <row r="47404" x14ac:dyDescent="0.2"/>
    <row r="47405" x14ac:dyDescent="0.2"/>
    <row r="47406" x14ac:dyDescent="0.2"/>
    <row r="47407" x14ac:dyDescent="0.2"/>
    <row r="47408" x14ac:dyDescent="0.2"/>
    <row r="47409" x14ac:dyDescent="0.2"/>
    <row r="47410" x14ac:dyDescent="0.2"/>
    <row r="47411" x14ac:dyDescent="0.2"/>
    <row r="47412" x14ac:dyDescent="0.2"/>
    <row r="47413" x14ac:dyDescent="0.2"/>
    <row r="47414" x14ac:dyDescent="0.2"/>
    <row r="47415" x14ac:dyDescent="0.2"/>
    <row r="47416" x14ac:dyDescent="0.2"/>
    <row r="47417" x14ac:dyDescent="0.2"/>
    <row r="47418" x14ac:dyDescent="0.2"/>
    <row r="47419" x14ac:dyDescent="0.2"/>
    <row r="47420" x14ac:dyDescent="0.2"/>
    <row r="47421" x14ac:dyDescent="0.2"/>
    <row r="47422" x14ac:dyDescent="0.2"/>
    <row r="47423" x14ac:dyDescent="0.2"/>
    <row r="47424" x14ac:dyDescent="0.2"/>
    <row r="47425" x14ac:dyDescent="0.2"/>
    <row r="47426" x14ac:dyDescent="0.2"/>
    <row r="47427" x14ac:dyDescent="0.2"/>
    <row r="47428" x14ac:dyDescent="0.2"/>
    <row r="47429" x14ac:dyDescent="0.2"/>
    <row r="47430" x14ac:dyDescent="0.2"/>
    <row r="47431" x14ac:dyDescent="0.2"/>
    <row r="47432" x14ac:dyDescent="0.2"/>
    <row r="47433" x14ac:dyDescent="0.2"/>
    <row r="47434" x14ac:dyDescent="0.2"/>
    <row r="47435" x14ac:dyDescent="0.2"/>
    <row r="47436" x14ac:dyDescent="0.2"/>
    <row r="47437" x14ac:dyDescent="0.2"/>
    <row r="47438" x14ac:dyDescent="0.2"/>
    <row r="47439" x14ac:dyDescent="0.2"/>
    <row r="47440" x14ac:dyDescent="0.2"/>
    <row r="47441" x14ac:dyDescent="0.2"/>
    <row r="47442" x14ac:dyDescent="0.2"/>
    <row r="47443" x14ac:dyDescent="0.2"/>
    <row r="47444" x14ac:dyDescent="0.2"/>
    <row r="47445" x14ac:dyDescent="0.2"/>
    <row r="47446" x14ac:dyDescent="0.2"/>
    <row r="47447" x14ac:dyDescent="0.2"/>
    <row r="47448" x14ac:dyDescent="0.2"/>
    <row r="47449" x14ac:dyDescent="0.2"/>
    <row r="47450" x14ac:dyDescent="0.2"/>
    <row r="47451" x14ac:dyDescent="0.2"/>
    <row r="47452" x14ac:dyDescent="0.2"/>
    <row r="47453" x14ac:dyDescent="0.2"/>
    <row r="47454" x14ac:dyDescent="0.2"/>
    <row r="47455" x14ac:dyDescent="0.2"/>
    <row r="47456" x14ac:dyDescent="0.2"/>
    <row r="47457" x14ac:dyDescent="0.2"/>
    <row r="47458" x14ac:dyDescent="0.2"/>
    <row r="47459" x14ac:dyDescent="0.2"/>
    <row r="47460" x14ac:dyDescent="0.2"/>
    <row r="47461" x14ac:dyDescent="0.2"/>
    <row r="47462" x14ac:dyDescent="0.2"/>
    <row r="47463" x14ac:dyDescent="0.2"/>
    <row r="47464" x14ac:dyDescent="0.2"/>
    <row r="47465" x14ac:dyDescent="0.2"/>
    <row r="47466" x14ac:dyDescent="0.2"/>
    <row r="47467" x14ac:dyDescent="0.2"/>
    <row r="47468" x14ac:dyDescent="0.2"/>
    <row r="47469" x14ac:dyDescent="0.2"/>
    <row r="47470" x14ac:dyDescent="0.2"/>
    <row r="47471" x14ac:dyDescent="0.2"/>
    <row r="47472" x14ac:dyDescent="0.2"/>
    <row r="47473" x14ac:dyDescent="0.2"/>
    <row r="47474" x14ac:dyDescent="0.2"/>
    <row r="47475" x14ac:dyDescent="0.2"/>
    <row r="47476" x14ac:dyDescent="0.2"/>
    <row r="47477" x14ac:dyDescent="0.2"/>
    <row r="47478" x14ac:dyDescent="0.2"/>
    <row r="47479" x14ac:dyDescent="0.2"/>
    <row r="47480" x14ac:dyDescent="0.2"/>
    <row r="47481" x14ac:dyDescent="0.2"/>
    <row r="47482" x14ac:dyDescent="0.2"/>
    <row r="47483" x14ac:dyDescent="0.2"/>
    <row r="47484" x14ac:dyDescent="0.2"/>
    <row r="47485" x14ac:dyDescent="0.2"/>
    <row r="47486" x14ac:dyDescent="0.2"/>
    <row r="47487" x14ac:dyDescent="0.2"/>
    <row r="47488" x14ac:dyDescent="0.2"/>
    <row r="47489" x14ac:dyDescent="0.2"/>
    <row r="47490" x14ac:dyDescent="0.2"/>
    <row r="47491" x14ac:dyDescent="0.2"/>
    <row r="47492" x14ac:dyDescent="0.2"/>
    <row r="47493" x14ac:dyDescent="0.2"/>
    <row r="47494" x14ac:dyDescent="0.2"/>
    <row r="47495" x14ac:dyDescent="0.2"/>
    <row r="47496" x14ac:dyDescent="0.2"/>
    <row r="47497" x14ac:dyDescent="0.2"/>
    <row r="47498" x14ac:dyDescent="0.2"/>
    <row r="47499" x14ac:dyDescent="0.2"/>
    <row r="47500" x14ac:dyDescent="0.2"/>
    <row r="47501" x14ac:dyDescent="0.2"/>
    <row r="47502" x14ac:dyDescent="0.2"/>
    <row r="47503" x14ac:dyDescent="0.2"/>
    <row r="47504" x14ac:dyDescent="0.2"/>
    <row r="47505" x14ac:dyDescent="0.2"/>
    <row r="47506" x14ac:dyDescent="0.2"/>
    <row r="47507" x14ac:dyDescent="0.2"/>
    <row r="47508" x14ac:dyDescent="0.2"/>
    <row r="47509" x14ac:dyDescent="0.2"/>
    <row r="47510" x14ac:dyDescent="0.2"/>
    <row r="47511" x14ac:dyDescent="0.2"/>
    <row r="47512" x14ac:dyDescent="0.2"/>
    <row r="47513" x14ac:dyDescent="0.2"/>
    <row r="47514" x14ac:dyDescent="0.2"/>
    <row r="47515" x14ac:dyDescent="0.2"/>
    <row r="47516" x14ac:dyDescent="0.2"/>
    <row r="47517" x14ac:dyDescent="0.2"/>
    <row r="47518" x14ac:dyDescent="0.2"/>
    <row r="47519" x14ac:dyDescent="0.2"/>
    <row r="47520" x14ac:dyDescent="0.2"/>
    <row r="47521" x14ac:dyDescent="0.2"/>
    <row r="47522" x14ac:dyDescent="0.2"/>
    <row r="47523" x14ac:dyDescent="0.2"/>
    <row r="47524" x14ac:dyDescent="0.2"/>
    <row r="47525" x14ac:dyDescent="0.2"/>
    <row r="47526" x14ac:dyDescent="0.2"/>
    <row r="47527" x14ac:dyDescent="0.2"/>
    <row r="47528" x14ac:dyDescent="0.2"/>
    <row r="47529" x14ac:dyDescent="0.2"/>
    <row r="47530" x14ac:dyDescent="0.2"/>
    <row r="47531" x14ac:dyDescent="0.2"/>
    <row r="47532" x14ac:dyDescent="0.2"/>
    <row r="47533" x14ac:dyDescent="0.2"/>
    <row r="47534" x14ac:dyDescent="0.2"/>
    <row r="47535" x14ac:dyDescent="0.2"/>
    <row r="47536" x14ac:dyDescent="0.2"/>
    <row r="47537" x14ac:dyDescent="0.2"/>
    <row r="47538" x14ac:dyDescent="0.2"/>
    <row r="47539" x14ac:dyDescent="0.2"/>
    <row r="47540" x14ac:dyDescent="0.2"/>
    <row r="47541" x14ac:dyDescent="0.2"/>
    <row r="47542" x14ac:dyDescent="0.2"/>
    <row r="47543" x14ac:dyDescent="0.2"/>
    <row r="47544" x14ac:dyDescent="0.2"/>
    <row r="47545" x14ac:dyDescent="0.2"/>
    <row r="47546" x14ac:dyDescent="0.2"/>
    <row r="47547" x14ac:dyDescent="0.2"/>
    <row r="47548" x14ac:dyDescent="0.2"/>
    <row r="47549" x14ac:dyDescent="0.2"/>
    <row r="47550" x14ac:dyDescent="0.2"/>
    <row r="47551" x14ac:dyDescent="0.2"/>
    <row r="47552" x14ac:dyDescent="0.2"/>
    <row r="47553" x14ac:dyDescent="0.2"/>
    <row r="47554" x14ac:dyDescent="0.2"/>
    <row r="47555" x14ac:dyDescent="0.2"/>
    <row r="47556" x14ac:dyDescent="0.2"/>
    <row r="47557" x14ac:dyDescent="0.2"/>
    <row r="47558" x14ac:dyDescent="0.2"/>
    <row r="47559" x14ac:dyDescent="0.2"/>
    <row r="47560" x14ac:dyDescent="0.2"/>
    <row r="47561" x14ac:dyDescent="0.2"/>
    <row r="47562" x14ac:dyDescent="0.2"/>
    <row r="47563" x14ac:dyDescent="0.2"/>
    <row r="47564" x14ac:dyDescent="0.2"/>
    <row r="47565" x14ac:dyDescent="0.2"/>
    <row r="47566" x14ac:dyDescent="0.2"/>
    <row r="47567" x14ac:dyDescent="0.2"/>
    <row r="47568" x14ac:dyDescent="0.2"/>
    <row r="47569" x14ac:dyDescent="0.2"/>
    <row r="47570" x14ac:dyDescent="0.2"/>
    <row r="47571" x14ac:dyDescent="0.2"/>
    <row r="47572" x14ac:dyDescent="0.2"/>
    <row r="47573" x14ac:dyDescent="0.2"/>
    <row r="47574" x14ac:dyDescent="0.2"/>
    <row r="47575" x14ac:dyDescent="0.2"/>
    <row r="47576" x14ac:dyDescent="0.2"/>
    <row r="47577" x14ac:dyDescent="0.2"/>
    <row r="47578" x14ac:dyDescent="0.2"/>
    <row r="47579" x14ac:dyDescent="0.2"/>
    <row r="47580" x14ac:dyDescent="0.2"/>
    <row r="47581" x14ac:dyDescent="0.2"/>
    <row r="47582" x14ac:dyDescent="0.2"/>
    <row r="47583" x14ac:dyDescent="0.2"/>
    <row r="47584" x14ac:dyDescent="0.2"/>
    <row r="47585" x14ac:dyDescent="0.2"/>
    <row r="47586" x14ac:dyDescent="0.2"/>
    <row r="47587" x14ac:dyDescent="0.2"/>
    <row r="47588" x14ac:dyDescent="0.2"/>
    <row r="47589" x14ac:dyDescent="0.2"/>
    <row r="47590" x14ac:dyDescent="0.2"/>
    <row r="47591" x14ac:dyDescent="0.2"/>
    <row r="47592" x14ac:dyDescent="0.2"/>
    <row r="47593" x14ac:dyDescent="0.2"/>
    <row r="47594" x14ac:dyDescent="0.2"/>
    <row r="47595" x14ac:dyDescent="0.2"/>
    <row r="47596" x14ac:dyDescent="0.2"/>
    <row r="47597" x14ac:dyDescent="0.2"/>
    <row r="47598" x14ac:dyDescent="0.2"/>
    <row r="47599" x14ac:dyDescent="0.2"/>
    <row r="47600" x14ac:dyDescent="0.2"/>
    <row r="47601" x14ac:dyDescent="0.2"/>
    <row r="47602" x14ac:dyDescent="0.2"/>
    <row r="47603" x14ac:dyDescent="0.2"/>
    <row r="47604" x14ac:dyDescent="0.2"/>
    <row r="47605" x14ac:dyDescent="0.2"/>
    <row r="47606" x14ac:dyDescent="0.2"/>
    <row r="47607" x14ac:dyDescent="0.2"/>
    <row r="47608" x14ac:dyDescent="0.2"/>
    <row r="47609" x14ac:dyDescent="0.2"/>
    <row r="47610" x14ac:dyDescent="0.2"/>
    <row r="47611" x14ac:dyDescent="0.2"/>
    <row r="47612" x14ac:dyDescent="0.2"/>
    <row r="47613" x14ac:dyDescent="0.2"/>
    <row r="47614" x14ac:dyDescent="0.2"/>
    <row r="47615" x14ac:dyDescent="0.2"/>
    <row r="47616" x14ac:dyDescent="0.2"/>
    <row r="47617" x14ac:dyDescent="0.2"/>
    <row r="47618" x14ac:dyDescent="0.2"/>
    <row r="47619" x14ac:dyDescent="0.2"/>
    <row r="47620" x14ac:dyDescent="0.2"/>
    <row r="47621" x14ac:dyDescent="0.2"/>
    <row r="47622" x14ac:dyDescent="0.2"/>
    <row r="47623" x14ac:dyDescent="0.2"/>
    <row r="47624" x14ac:dyDescent="0.2"/>
    <row r="47625" x14ac:dyDescent="0.2"/>
    <row r="47626" x14ac:dyDescent="0.2"/>
    <row r="47627" x14ac:dyDescent="0.2"/>
    <row r="47628" x14ac:dyDescent="0.2"/>
    <row r="47629" x14ac:dyDescent="0.2"/>
    <row r="47630" x14ac:dyDescent="0.2"/>
    <row r="47631" x14ac:dyDescent="0.2"/>
    <row r="47632" x14ac:dyDescent="0.2"/>
    <row r="47633" x14ac:dyDescent="0.2"/>
    <row r="47634" x14ac:dyDescent="0.2"/>
    <row r="47635" x14ac:dyDescent="0.2"/>
    <row r="47636" x14ac:dyDescent="0.2"/>
    <row r="47637" x14ac:dyDescent="0.2"/>
    <row r="47638" x14ac:dyDescent="0.2"/>
    <row r="47639" x14ac:dyDescent="0.2"/>
    <row r="47640" x14ac:dyDescent="0.2"/>
    <row r="47641" x14ac:dyDescent="0.2"/>
    <row r="47642" x14ac:dyDescent="0.2"/>
    <row r="47643" x14ac:dyDescent="0.2"/>
    <row r="47644" x14ac:dyDescent="0.2"/>
    <row r="47645" x14ac:dyDescent="0.2"/>
    <row r="47646" x14ac:dyDescent="0.2"/>
    <row r="47647" x14ac:dyDescent="0.2"/>
    <row r="47648" x14ac:dyDescent="0.2"/>
    <row r="47649" x14ac:dyDescent="0.2"/>
    <row r="47650" x14ac:dyDescent="0.2"/>
    <row r="47651" x14ac:dyDescent="0.2"/>
    <row r="47652" x14ac:dyDescent="0.2"/>
    <row r="47653" x14ac:dyDescent="0.2"/>
    <row r="47654" x14ac:dyDescent="0.2"/>
    <row r="47655" x14ac:dyDescent="0.2"/>
    <row r="47656" x14ac:dyDescent="0.2"/>
    <row r="47657" x14ac:dyDescent="0.2"/>
    <row r="47658" x14ac:dyDescent="0.2"/>
    <row r="47659" x14ac:dyDescent="0.2"/>
    <row r="47660" x14ac:dyDescent="0.2"/>
    <row r="47661" x14ac:dyDescent="0.2"/>
    <row r="47662" x14ac:dyDescent="0.2"/>
    <row r="47663" x14ac:dyDescent="0.2"/>
    <row r="47664" x14ac:dyDescent="0.2"/>
    <row r="47665" x14ac:dyDescent="0.2"/>
    <row r="47666" x14ac:dyDescent="0.2"/>
    <row r="47667" x14ac:dyDescent="0.2"/>
    <row r="47668" x14ac:dyDescent="0.2"/>
    <row r="47669" x14ac:dyDescent="0.2"/>
    <row r="47670" x14ac:dyDescent="0.2"/>
    <row r="47671" x14ac:dyDescent="0.2"/>
    <row r="47672" x14ac:dyDescent="0.2"/>
    <row r="47673" x14ac:dyDescent="0.2"/>
    <row r="47674" x14ac:dyDescent="0.2"/>
    <row r="47675" x14ac:dyDescent="0.2"/>
    <row r="47676" x14ac:dyDescent="0.2"/>
    <row r="47677" x14ac:dyDescent="0.2"/>
    <row r="47678" x14ac:dyDescent="0.2"/>
    <row r="47679" x14ac:dyDescent="0.2"/>
    <row r="47680" x14ac:dyDescent="0.2"/>
    <row r="47681" x14ac:dyDescent="0.2"/>
    <row r="47682" x14ac:dyDescent="0.2"/>
    <row r="47683" x14ac:dyDescent="0.2"/>
    <row r="47684" x14ac:dyDescent="0.2"/>
    <row r="47685" x14ac:dyDescent="0.2"/>
    <row r="47686" x14ac:dyDescent="0.2"/>
    <row r="47687" x14ac:dyDescent="0.2"/>
    <row r="47688" x14ac:dyDescent="0.2"/>
    <row r="47689" x14ac:dyDescent="0.2"/>
    <row r="47690" x14ac:dyDescent="0.2"/>
    <row r="47691" x14ac:dyDescent="0.2"/>
    <row r="47692" x14ac:dyDescent="0.2"/>
    <row r="47693" x14ac:dyDescent="0.2"/>
    <row r="47694" x14ac:dyDescent="0.2"/>
    <row r="47695" x14ac:dyDescent="0.2"/>
    <row r="47696" x14ac:dyDescent="0.2"/>
    <row r="47697" x14ac:dyDescent="0.2"/>
    <row r="47698" x14ac:dyDescent="0.2"/>
    <row r="47699" x14ac:dyDescent="0.2"/>
    <row r="47700" x14ac:dyDescent="0.2"/>
    <row r="47701" x14ac:dyDescent="0.2"/>
    <row r="47702" x14ac:dyDescent="0.2"/>
    <row r="47703" x14ac:dyDescent="0.2"/>
    <row r="47704" x14ac:dyDescent="0.2"/>
    <row r="47705" x14ac:dyDescent="0.2"/>
    <row r="47706" x14ac:dyDescent="0.2"/>
    <row r="47707" x14ac:dyDescent="0.2"/>
    <row r="47708" x14ac:dyDescent="0.2"/>
    <row r="47709" x14ac:dyDescent="0.2"/>
    <row r="47710" x14ac:dyDescent="0.2"/>
    <row r="47711" x14ac:dyDescent="0.2"/>
    <row r="47712" x14ac:dyDescent="0.2"/>
    <row r="47713" x14ac:dyDescent="0.2"/>
    <row r="47714" x14ac:dyDescent="0.2"/>
    <row r="47715" x14ac:dyDescent="0.2"/>
    <row r="47716" x14ac:dyDescent="0.2"/>
    <row r="47717" x14ac:dyDescent="0.2"/>
    <row r="47718" x14ac:dyDescent="0.2"/>
    <row r="47719" x14ac:dyDescent="0.2"/>
    <row r="47720" x14ac:dyDescent="0.2"/>
    <row r="47721" x14ac:dyDescent="0.2"/>
    <row r="47722" x14ac:dyDescent="0.2"/>
    <row r="47723" x14ac:dyDescent="0.2"/>
    <row r="47724" x14ac:dyDescent="0.2"/>
    <row r="47725" x14ac:dyDescent="0.2"/>
    <row r="47726" x14ac:dyDescent="0.2"/>
    <row r="47727" x14ac:dyDescent="0.2"/>
    <row r="47728" x14ac:dyDescent="0.2"/>
    <row r="47729" x14ac:dyDescent="0.2"/>
    <row r="47730" x14ac:dyDescent="0.2"/>
    <row r="47731" x14ac:dyDescent="0.2"/>
    <row r="47732" x14ac:dyDescent="0.2"/>
    <row r="47733" x14ac:dyDescent="0.2"/>
    <row r="47734" x14ac:dyDescent="0.2"/>
    <row r="47735" x14ac:dyDescent="0.2"/>
    <row r="47736" x14ac:dyDescent="0.2"/>
    <row r="47737" x14ac:dyDescent="0.2"/>
    <row r="47738" x14ac:dyDescent="0.2"/>
    <row r="47739" x14ac:dyDescent="0.2"/>
    <row r="47740" x14ac:dyDescent="0.2"/>
    <row r="47741" x14ac:dyDescent="0.2"/>
    <row r="47742" x14ac:dyDescent="0.2"/>
    <row r="47743" x14ac:dyDescent="0.2"/>
    <row r="47744" x14ac:dyDescent="0.2"/>
    <row r="47745" x14ac:dyDescent="0.2"/>
    <row r="47746" x14ac:dyDescent="0.2"/>
    <row r="47747" x14ac:dyDescent="0.2"/>
    <row r="47748" x14ac:dyDescent="0.2"/>
    <row r="47749" x14ac:dyDescent="0.2"/>
    <row r="47750" x14ac:dyDescent="0.2"/>
    <row r="47751" x14ac:dyDescent="0.2"/>
    <row r="47752" x14ac:dyDescent="0.2"/>
    <row r="47753" x14ac:dyDescent="0.2"/>
    <row r="47754" x14ac:dyDescent="0.2"/>
    <row r="47755" x14ac:dyDescent="0.2"/>
    <row r="47756" x14ac:dyDescent="0.2"/>
    <row r="47757" x14ac:dyDescent="0.2"/>
    <row r="47758" x14ac:dyDescent="0.2"/>
    <row r="47759" x14ac:dyDescent="0.2"/>
    <row r="47760" x14ac:dyDescent="0.2"/>
    <row r="47761" x14ac:dyDescent="0.2"/>
    <row r="47762" x14ac:dyDescent="0.2"/>
    <row r="47763" x14ac:dyDescent="0.2"/>
    <row r="47764" x14ac:dyDescent="0.2"/>
    <row r="47765" x14ac:dyDescent="0.2"/>
    <row r="47766" x14ac:dyDescent="0.2"/>
    <row r="47767" x14ac:dyDescent="0.2"/>
    <row r="47768" x14ac:dyDescent="0.2"/>
    <row r="47769" x14ac:dyDescent="0.2"/>
    <row r="47770" x14ac:dyDescent="0.2"/>
    <row r="47771" x14ac:dyDescent="0.2"/>
    <row r="47772" x14ac:dyDescent="0.2"/>
    <row r="47773" x14ac:dyDescent="0.2"/>
    <row r="47774" x14ac:dyDescent="0.2"/>
    <row r="47775" x14ac:dyDescent="0.2"/>
    <row r="47776" x14ac:dyDescent="0.2"/>
    <row r="47777" x14ac:dyDescent="0.2"/>
    <row r="47778" x14ac:dyDescent="0.2"/>
    <row r="47779" x14ac:dyDescent="0.2"/>
    <row r="47780" x14ac:dyDescent="0.2"/>
    <row r="47781" x14ac:dyDescent="0.2"/>
    <row r="47782" x14ac:dyDescent="0.2"/>
    <row r="47783" x14ac:dyDescent="0.2"/>
    <row r="47784" x14ac:dyDescent="0.2"/>
    <row r="47785" x14ac:dyDescent="0.2"/>
    <row r="47786" x14ac:dyDescent="0.2"/>
    <row r="47787" x14ac:dyDescent="0.2"/>
    <row r="47788" x14ac:dyDescent="0.2"/>
    <row r="47789" x14ac:dyDescent="0.2"/>
    <row r="47790" x14ac:dyDescent="0.2"/>
    <row r="47791" x14ac:dyDescent="0.2"/>
    <row r="47792" x14ac:dyDescent="0.2"/>
    <row r="47793" x14ac:dyDescent="0.2"/>
    <row r="47794" x14ac:dyDescent="0.2"/>
    <row r="47795" x14ac:dyDescent="0.2"/>
    <row r="47796" x14ac:dyDescent="0.2"/>
    <row r="47797" x14ac:dyDescent="0.2"/>
    <row r="47798" x14ac:dyDescent="0.2"/>
    <row r="47799" x14ac:dyDescent="0.2"/>
    <row r="47800" x14ac:dyDescent="0.2"/>
    <row r="47801" x14ac:dyDescent="0.2"/>
    <row r="47802" x14ac:dyDescent="0.2"/>
    <row r="47803" x14ac:dyDescent="0.2"/>
    <row r="47804" x14ac:dyDescent="0.2"/>
    <row r="47805" x14ac:dyDescent="0.2"/>
    <row r="47806" x14ac:dyDescent="0.2"/>
    <row r="47807" x14ac:dyDescent="0.2"/>
    <row r="47808" x14ac:dyDescent="0.2"/>
    <row r="47809" x14ac:dyDescent="0.2"/>
    <row r="47810" x14ac:dyDescent="0.2"/>
    <row r="47811" x14ac:dyDescent="0.2"/>
    <row r="47812" x14ac:dyDescent="0.2"/>
    <row r="47813" x14ac:dyDescent="0.2"/>
    <row r="47814" x14ac:dyDescent="0.2"/>
    <row r="47815" x14ac:dyDescent="0.2"/>
    <row r="47816" x14ac:dyDescent="0.2"/>
    <row r="47817" x14ac:dyDescent="0.2"/>
    <row r="47818" x14ac:dyDescent="0.2"/>
    <row r="47819" x14ac:dyDescent="0.2"/>
    <row r="47820" x14ac:dyDescent="0.2"/>
    <row r="47821" x14ac:dyDescent="0.2"/>
    <row r="47822" x14ac:dyDescent="0.2"/>
    <row r="47823" x14ac:dyDescent="0.2"/>
    <row r="47824" x14ac:dyDescent="0.2"/>
    <row r="47825" x14ac:dyDescent="0.2"/>
    <row r="47826" x14ac:dyDescent="0.2"/>
    <row r="47827" x14ac:dyDescent="0.2"/>
    <row r="47828" x14ac:dyDescent="0.2"/>
    <row r="47829" x14ac:dyDescent="0.2"/>
    <row r="47830" x14ac:dyDescent="0.2"/>
    <row r="47831" x14ac:dyDescent="0.2"/>
    <row r="47832" x14ac:dyDescent="0.2"/>
    <row r="47833" x14ac:dyDescent="0.2"/>
    <row r="47834" x14ac:dyDescent="0.2"/>
    <row r="47835" x14ac:dyDescent="0.2"/>
    <row r="47836" x14ac:dyDescent="0.2"/>
    <row r="47837" x14ac:dyDescent="0.2"/>
    <row r="47838" x14ac:dyDescent="0.2"/>
    <row r="47839" x14ac:dyDescent="0.2"/>
    <row r="47840" x14ac:dyDescent="0.2"/>
    <row r="47841" x14ac:dyDescent="0.2"/>
    <row r="47842" x14ac:dyDescent="0.2"/>
    <row r="47843" x14ac:dyDescent="0.2"/>
    <row r="47844" x14ac:dyDescent="0.2"/>
    <row r="47845" x14ac:dyDescent="0.2"/>
    <row r="47846" x14ac:dyDescent="0.2"/>
    <row r="47847" x14ac:dyDescent="0.2"/>
    <row r="47848" x14ac:dyDescent="0.2"/>
    <row r="47849" x14ac:dyDescent="0.2"/>
    <row r="47850" x14ac:dyDescent="0.2"/>
    <row r="47851" x14ac:dyDescent="0.2"/>
    <row r="47852" x14ac:dyDescent="0.2"/>
    <row r="47853" x14ac:dyDescent="0.2"/>
    <row r="47854" x14ac:dyDescent="0.2"/>
    <row r="47855" x14ac:dyDescent="0.2"/>
    <row r="47856" x14ac:dyDescent="0.2"/>
    <row r="47857" x14ac:dyDescent="0.2"/>
    <row r="47858" x14ac:dyDescent="0.2"/>
    <row r="47859" x14ac:dyDescent="0.2"/>
    <row r="47860" x14ac:dyDescent="0.2"/>
    <row r="47861" x14ac:dyDescent="0.2"/>
    <row r="47862" x14ac:dyDescent="0.2"/>
    <row r="47863" x14ac:dyDescent="0.2"/>
    <row r="47864" x14ac:dyDescent="0.2"/>
    <row r="47865" x14ac:dyDescent="0.2"/>
    <row r="47866" x14ac:dyDescent="0.2"/>
    <row r="47867" x14ac:dyDescent="0.2"/>
    <row r="47868" x14ac:dyDescent="0.2"/>
    <row r="47869" x14ac:dyDescent="0.2"/>
    <row r="47870" x14ac:dyDescent="0.2"/>
    <row r="47871" x14ac:dyDescent="0.2"/>
    <row r="47872" x14ac:dyDescent="0.2"/>
    <row r="47873" x14ac:dyDescent="0.2"/>
    <row r="47874" x14ac:dyDescent="0.2"/>
    <row r="47875" x14ac:dyDescent="0.2"/>
    <row r="47876" x14ac:dyDescent="0.2"/>
    <row r="47877" x14ac:dyDescent="0.2"/>
    <row r="47878" x14ac:dyDescent="0.2"/>
    <row r="47879" x14ac:dyDescent="0.2"/>
    <row r="47880" x14ac:dyDescent="0.2"/>
    <row r="47881" x14ac:dyDescent="0.2"/>
    <row r="47882" x14ac:dyDescent="0.2"/>
    <row r="47883" x14ac:dyDescent="0.2"/>
    <row r="47884" x14ac:dyDescent="0.2"/>
    <row r="47885" x14ac:dyDescent="0.2"/>
    <row r="47886" x14ac:dyDescent="0.2"/>
    <row r="47887" x14ac:dyDescent="0.2"/>
    <row r="47888" x14ac:dyDescent="0.2"/>
    <row r="47889" x14ac:dyDescent="0.2"/>
    <row r="47890" x14ac:dyDescent="0.2"/>
    <row r="47891" x14ac:dyDescent="0.2"/>
    <row r="47892" x14ac:dyDescent="0.2"/>
    <row r="47893" x14ac:dyDescent="0.2"/>
    <row r="47894" x14ac:dyDescent="0.2"/>
    <row r="47895" x14ac:dyDescent="0.2"/>
    <row r="47896" x14ac:dyDescent="0.2"/>
    <row r="47897" x14ac:dyDescent="0.2"/>
    <row r="47898" x14ac:dyDescent="0.2"/>
    <row r="47899" x14ac:dyDescent="0.2"/>
    <row r="47900" x14ac:dyDescent="0.2"/>
    <row r="47901" x14ac:dyDescent="0.2"/>
    <row r="47902" x14ac:dyDescent="0.2"/>
    <row r="47903" x14ac:dyDescent="0.2"/>
    <row r="47904" x14ac:dyDescent="0.2"/>
    <row r="47905" x14ac:dyDescent="0.2"/>
    <row r="47906" x14ac:dyDescent="0.2"/>
    <row r="47907" x14ac:dyDescent="0.2"/>
    <row r="47908" x14ac:dyDescent="0.2"/>
    <row r="47909" x14ac:dyDescent="0.2"/>
    <row r="47910" x14ac:dyDescent="0.2"/>
    <row r="47911" x14ac:dyDescent="0.2"/>
    <row r="47912" x14ac:dyDescent="0.2"/>
    <row r="47913" x14ac:dyDescent="0.2"/>
    <row r="47914" x14ac:dyDescent="0.2"/>
    <row r="47915" x14ac:dyDescent="0.2"/>
    <row r="47916" x14ac:dyDescent="0.2"/>
    <row r="47917" x14ac:dyDescent="0.2"/>
    <row r="47918" x14ac:dyDescent="0.2"/>
    <row r="47919" x14ac:dyDescent="0.2"/>
    <row r="47920" x14ac:dyDescent="0.2"/>
    <row r="47921" x14ac:dyDescent="0.2"/>
    <row r="47922" x14ac:dyDescent="0.2"/>
    <row r="47923" x14ac:dyDescent="0.2"/>
    <row r="47924" x14ac:dyDescent="0.2"/>
    <row r="47925" x14ac:dyDescent="0.2"/>
    <row r="47926" x14ac:dyDescent="0.2"/>
    <row r="47927" x14ac:dyDescent="0.2"/>
    <row r="47928" x14ac:dyDescent="0.2"/>
    <row r="47929" x14ac:dyDescent="0.2"/>
    <row r="47930" x14ac:dyDescent="0.2"/>
    <row r="47931" x14ac:dyDescent="0.2"/>
    <row r="47932" x14ac:dyDescent="0.2"/>
    <row r="47933" x14ac:dyDescent="0.2"/>
    <row r="47934" x14ac:dyDescent="0.2"/>
    <row r="47935" x14ac:dyDescent="0.2"/>
    <row r="47936" x14ac:dyDescent="0.2"/>
    <row r="47937" x14ac:dyDescent="0.2"/>
    <row r="47938" x14ac:dyDescent="0.2"/>
    <row r="47939" x14ac:dyDescent="0.2"/>
    <row r="47940" x14ac:dyDescent="0.2"/>
    <row r="47941" x14ac:dyDescent="0.2"/>
    <row r="47942" x14ac:dyDescent="0.2"/>
    <row r="47943" x14ac:dyDescent="0.2"/>
    <row r="47944" x14ac:dyDescent="0.2"/>
    <row r="47945" x14ac:dyDescent="0.2"/>
    <row r="47946" x14ac:dyDescent="0.2"/>
    <row r="47947" x14ac:dyDescent="0.2"/>
    <row r="47948" x14ac:dyDescent="0.2"/>
    <row r="47949" x14ac:dyDescent="0.2"/>
    <row r="47950" x14ac:dyDescent="0.2"/>
    <row r="47951" x14ac:dyDescent="0.2"/>
    <row r="47952" x14ac:dyDescent="0.2"/>
    <row r="47953" x14ac:dyDescent="0.2"/>
    <row r="47954" x14ac:dyDescent="0.2"/>
    <row r="47955" x14ac:dyDescent="0.2"/>
    <row r="47956" x14ac:dyDescent="0.2"/>
    <row r="47957" x14ac:dyDescent="0.2"/>
    <row r="47958" x14ac:dyDescent="0.2"/>
    <row r="47959" x14ac:dyDescent="0.2"/>
    <row r="47960" x14ac:dyDescent="0.2"/>
    <row r="47961" x14ac:dyDescent="0.2"/>
    <row r="47962" x14ac:dyDescent="0.2"/>
    <row r="47963" x14ac:dyDescent="0.2"/>
    <row r="47964" x14ac:dyDescent="0.2"/>
    <row r="47965" x14ac:dyDescent="0.2"/>
    <row r="47966" x14ac:dyDescent="0.2"/>
    <row r="47967" x14ac:dyDescent="0.2"/>
    <row r="47968" x14ac:dyDescent="0.2"/>
    <row r="47969" x14ac:dyDescent="0.2"/>
    <row r="47970" x14ac:dyDescent="0.2"/>
    <row r="47971" x14ac:dyDescent="0.2"/>
    <row r="47972" x14ac:dyDescent="0.2"/>
    <row r="47973" x14ac:dyDescent="0.2"/>
    <row r="47974" x14ac:dyDescent="0.2"/>
    <row r="47975" x14ac:dyDescent="0.2"/>
    <row r="47976" x14ac:dyDescent="0.2"/>
    <row r="47977" x14ac:dyDescent="0.2"/>
    <row r="47978" x14ac:dyDescent="0.2"/>
    <row r="47979" x14ac:dyDescent="0.2"/>
    <row r="47980" x14ac:dyDescent="0.2"/>
    <row r="47981" x14ac:dyDescent="0.2"/>
    <row r="47982" x14ac:dyDescent="0.2"/>
    <row r="47983" x14ac:dyDescent="0.2"/>
    <row r="47984" x14ac:dyDescent="0.2"/>
    <row r="47985" x14ac:dyDescent="0.2"/>
    <row r="47986" x14ac:dyDescent="0.2"/>
    <row r="47987" x14ac:dyDescent="0.2"/>
    <row r="47988" x14ac:dyDescent="0.2"/>
    <row r="47989" x14ac:dyDescent="0.2"/>
    <row r="47990" x14ac:dyDescent="0.2"/>
    <row r="47991" x14ac:dyDescent="0.2"/>
    <row r="47992" x14ac:dyDescent="0.2"/>
    <row r="47993" x14ac:dyDescent="0.2"/>
    <row r="47994" x14ac:dyDescent="0.2"/>
    <row r="47995" x14ac:dyDescent="0.2"/>
    <row r="47996" x14ac:dyDescent="0.2"/>
    <row r="47997" x14ac:dyDescent="0.2"/>
    <row r="47998" x14ac:dyDescent="0.2"/>
    <row r="47999" x14ac:dyDescent="0.2"/>
    <row r="48000" x14ac:dyDescent="0.2"/>
    <row r="48001" x14ac:dyDescent="0.2"/>
    <row r="48002" x14ac:dyDescent="0.2"/>
    <row r="48003" x14ac:dyDescent="0.2"/>
    <row r="48004" x14ac:dyDescent="0.2"/>
    <row r="48005" x14ac:dyDescent="0.2"/>
    <row r="48006" x14ac:dyDescent="0.2"/>
    <row r="48007" x14ac:dyDescent="0.2"/>
    <row r="48008" x14ac:dyDescent="0.2"/>
    <row r="48009" x14ac:dyDescent="0.2"/>
    <row r="48010" x14ac:dyDescent="0.2"/>
    <row r="48011" x14ac:dyDescent="0.2"/>
    <row r="48012" x14ac:dyDescent="0.2"/>
    <row r="48013" x14ac:dyDescent="0.2"/>
    <row r="48014" x14ac:dyDescent="0.2"/>
    <row r="48015" x14ac:dyDescent="0.2"/>
    <row r="48016" x14ac:dyDescent="0.2"/>
    <row r="48017" x14ac:dyDescent="0.2"/>
    <row r="48018" x14ac:dyDescent="0.2"/>
    <row r="48019" x14ac:dyDescent="0.2"/>
    <row r="48020" x14ac:dyDescent="0.2"/>
    <row r="48021" x14ac:dyDescent="0.2"/>
    <row r="48022" x14ac:dyDescent="0.2"/>
    <row r="48023" x14ac:dyDescent="0.2"/>
    <row r="48024" x14ac:dyDescent="0.2"/>
    <row r="48025" x14ac:dyDescent="0.2"/>
    <row r="48026" x14ac:dyDescent="0.2"/>
    <row r="48027" x14ac:dyDescent="0.2"/>
    <row r="48028" x14ac:dyDescent="0.2"/>
    <row r="48029" x14ac:dyDescent="0.2"/>
    <row r="48030" x14ac:dyDescent="0.2"/>
    <row r="48031" x14ac:dyDescent="0.2"/>
    <row r="48032" x14ac:dyDescent="0.2"/>
    <row r="48033" x14ac:dyDescent="0.2"/>
    <row r="48034" x14ac:dyDescent="0.2"/>
    <row r="48035" x14ac:dyDescent="0.2"/>
    <row r="48036" x14ac:dyDescent="0.2"/>
    <row r="48037" x14ac:dyDescent="0.2"/>
    <row r="48038" x14ac:dyDescent="0.2"/>
    <row r="48039" x14ac:dyDescent="0.2"/>
    <row r="48040" x14ac:dyDescent="0.2"/>
    <row r="48041" x14ac:dyDescent="0.2"/>
    <row r="48042" x14ac:dyDescent="0.2"/>
    <row r="48043" x14ac:dyDescent="0.2"/>
    <row r="48044" x14ac:dyDescent="0.2"/>
    <row r="48045" x14ac:dyDescent="0.2"/>
    <row r="48046" x14ac:dyDescent="0.2"/>
    <row r="48047" x14ac:dyDescent="0.2"/>
    <row r="48048" x14ac:dyDescent="0.2"/>
    <row r="48049" x14ac:dyDescent="0.2"/>
    <row r="48050" x14ac:dyDescent="0.2"/>
    <row r="48051" x14ac:dyDescent="0.2"/>
    <row r="48052" x14ac:dyDescent="0.2"/>
    <row r="48053" x14ac:dyDescent="0.2"/>
    <row r="48054" x14ac:dyDescent="0.2"/>
    <row r="48055" x14ac:dyDescent="0.2"/>
    <row r="48056" x14ac:dyDescent="0.2"/>
    <row r="48057" x14ac:dyDescent="0.2"/>
    <row r="48058" x14ac:dyDescent="0.2"/>
    <row r="48059" x14ac:dyDescent="0.2"/>
    <row r="48060" x14ac:dyDescent="0.2"/>
    <row r="48061" x14ac:dyDescent="0.2"/>
    <row r="48062" x14ac:dyDescent="0.2"/>
    <row r="48063" x14ac:dyDescent="0.2"/>
    <row r="48064" x14ac:dyDescent="0.2"/>
    <row r="48065" x14ac:dyDescent="0.2"/>
    <row r="48066" x14ac:dyDescent="0.2"/>
    <row r="48067" x14ac:dyDescent="0.2"/>
    <row r="48068" x14ac:dyDescent="0.2"/>
    <row r="48069" x14ac:dyDescent="0.2"/>
    <row r="48070" x14ac:dyDescent="0.2"/>
    <row r="48071" x14ac:dyDescent="0.2"/>
    <row r="48072" x14ac:dyDescent="0.2"/>
    <row r="48073" x14ac:dyDescent="0.2"/>
    <row r="48074" x14ac:dyDescent="0.2"/>
    <row r="48075" x14ac:dyDescent="0.2"/>
    <row r="48076" x14ac:dyDescent="0.2"/>
    <row r="48077" x14ac:dyDescent="0.2"/>
    <row r="48078" x14ac:dyDescent="0.2"/>
    <row r="48079" x14ac:dyDescent="0.2"/>
    <row r="48080" x14ac:dyDescent="0.2"/>
    <row r="48081" x14ac:dyDescent="0.2"/>
    <row r="48082" x14ac:dyDescent="0.2"/>
    <row r="48083" x14ac:dyDescent="0.2"/>
    <row r="48084" x14ac:dyDescent="0.2"/>
    <row r="48085" x14ac:dyDescent="0.2"/>
    <row r="48086" x14ac:dyDescent="0.2"/>
    <row r="48087" x14ac:dyDescent="0.2"/>
    <row r="48088" x14ac:dyDescent="0.2"/>
    <row r="48089" x14ac:dyDescent="0.2"/>
    <row r="48090" x14ac:dyDescent="0.2"/>
    <row r="48091" x14ac:dyDescent="0.2"/>
    <row r="48092" x14ac:dyDescent="0.2"/>
    <row r="48093" x14ac:dyDescent="0.2"/>
    <row r="48094" x14ac:dyDescent="0.2"/>
    <row r="48095" x14ac:dyDescent="0.2"/>
    <row r="48096" x14ac:dyDescent="0.2"/>
    <row r="48097" x14ac:dyDescent="0.2"/>
    <row r="48098" x14ac:dyDescent="0.2"/>
    <row r="48099" x14ac:dyDescent="0.2"/>
    <row r="48100" x14ac:dyDescent="0.2"/>
    <row r="48101" x14ac:dyDescent="0.2"/>
    <row r="48102" x14ac:dyDescent="0.2"/>
    <row r="48103" x14ac:dyDescent="0.2"/>
    <row r="48104" x14ac:dyDescent="0.2"/>
    <row r="48105" x14ac:dyDescent="0.2"/>
    <row r="48106" x14ac:dyDescent="0.2"/>
    <row r="48107" x14ac:dyDescent="0.2"/>
    <row r="48108" x14ac:dyDescent="0.2"/>
    <row r="48109" x14ac:dyDescent="0.2"/>
    <row r="48110" x14ac:dyDescent="0.2"/>
    <row r="48111" x14ac:dyDescent="0.2"/>
    <row r="48112" x14ac:dyDescent="0.2"/>
    <row r="48113" x14ac:dyDescent="0.2"/>
    <row r="48114" x14ac:dyDescent="0.2"/>
    <row r="48115" x14ac:dyDescent="0.2"/>
    <row r="48116" x14ac:dyDescent="0.2"/>
    <row r="48117" x14ac:dyDescent="0.2"/>
    <row r="48118" x14ac:dyDescent="0.2"/>
    <row r="48119" x14ac:dyDescent="0.2"/>
    <row r="48120" x14ac:dyDescent="0.2"/>
    <row r="48121" x14ac:dyDescent="0.2"/>
    <row r="48122" x14ac:dyDescent="0.2"/>
    <row r="48123" x14ac:dyDescent="0.2"/>
    <row r="48124" x14ac:dyDescent="0.2"/>
    <row r="48125" x14ac:dyDescent="0.2"/>
    <row r="48126" x14ac:dyDescent="0.2"/>
    <row r="48127" x14ac:dyDescent="0.2"/>
    <row r="48128" x14ac:dyDescent="0.2"/>
    <row r="48129" x14ac:dyDescent="0.2"/>
    <row r="48130" x14ac:dyDescent="0.2"/>
    <row r="48131" x14ac:dyDescent="0.2"/>
    <row r="48132" x14ac:dyDescent="0.2"/>
    <row r="48133" x14ac:dyDescent="0.2"/>
    <row r="48134" x14ac:dyDescent="0.2"/>
    <row r="48135" x14ac:dyDescent="0.2"/>
    <row r="48136" x14ac:dyDescent="0.2"/>
    <row r="48137" x14ac:dyDescent="0.2"/>
    <row r="48138" x14ac:dyDescent="0.2"/>
    <row r="48139" x14ac:dyDescent="0.2"/>
    <row r="48140" x14ac:dyDescent="0.2"/>
    <row r="48141" x14ac:dyDescent="0.2"/>
    <row r="48142" x14ac:dyDescent="0.2"/>
    <row r="48143" x14ac:dyDescent="0.2"/>
    <row r="48144" x14ac:dyDescent="0.2"/>
    <row r="48145" x14ac:dyDescent="0.2"/>
    <row r="48146" x14ac:dyDescent="0.2"/>
    <row r="48147" x14ac:dyDescent="0.2"/>
    <row r="48148" x14ac:dyDescent="0.2"/>
    <row r="48149" x14ac:dyDescent="0.2"/>
    <row r="48150" x14ac:dyDescent="0.2"/>
    <row r="48151" x14ac:dyDescent="0.2"/>
    <row r="48152" x14ac:dyDescent="0.2"/>
    <row r="48153" x14ac:dyDescent="0.2"/>
    <row r="48154" x14ac:dyDescent="0.2"/>
    <row r="48155" x14ac:dyDescent="0.2"/>
    <row r="48156" x14ac:dyDescent="0.2"/>
    <row r="48157" x14ac:dyDescent="0.2"/>
    <row r="48158" x14ac:dyDescent="0.2"/>
    <row r="48159" x14ac:dyDescent="0.2"/>
    <row r="48160" x14ac:dyDescent="0.2"/>
    <row r="48161" x14ac:dyDescent="0.2"/>
    <row r="48162" x14ac:dyDescent="0.2"/>
    <row r="48163" x14ac:dyDescent="0.2"/>
    <row r="48164" x14ac:dyDescent="0.2"/>
    <row r="48165" x14ac:dyDescent="0.2"/>
    <row r="48166" x14ac:dyDescent="0.2"/>
    <row r="48167" x14ac:dyDescent="0.2"/>
    <row r="48168" x14ac:dyDescent="0.2"/>
    <row r="48169" x14ac:dyDescent="0.2"/>
    <row r="48170" x14ac:dyDescent="0.2"/>
    <row r="48171" x14ac:dyDescent="0.2"/>
    <row r="48172" x14ac:dyDescent="0.2"/>
    <row r="48173" x14ac:dyDescent="0.2"/>
    <row r="48174" x14ac:dyDescent="0.2"/>
    <row r="48175" x14ac:dyDescent="0.2"/>
    <row r="48176" x14ac:dyDescent="0.2"/>
    <row r="48177" x14ac:dyDescent="0.2"/>
    <row r="48178" x14ac:dyDescent="0.2"/>
    <row r="48179" x14ac:dyDescent="0.2"/>
    <row r="48180" x14ac:dyDescent="0.2"/>
    <row r="48181" x14ac:dyDescent="0.2"/>
    <row r="48182" x14ac:dyDescent="0.2"/>
    <row r="48183" x14ac:dyDescent="0.2"/>
    <row r="48184" x14ac:dyDescent="0.2"/>
    <row r="48185" x14ac:dyDescent="0.2"/>
    <row r="48186" x14ac:dyDescent="0.2"/>
    <row r="48187" x14ac:dyDescent="0.2"/>
    <row r="48188" x14ac:dyDescent="0.2"/>
    <row r="48189" x14ac:dyDescent="0.2"/>
    <row r="48190" x14ac:dyDescent="0.2"/>
    <row r="48191" x14ac:dyDescent="0.2"/>
    <row r="48192" x14ac:dyDescent="0.2"/>
    <row r="48193" x14ac:dyDescent="0.2"/>
    <row r="48194" x14ac:dyDescent="0.2"/>
    <row r="48195" x14ac:dyDescent="0.2"/>
    <row r="48196" x14ac:dyDescent="0.2"/>
    <row r="48197" x14ac:dyDescent="0.2"/>
    <row r="48198" x14ac:dyDescent="0.2"/>
    <row r="48199" x14ac:dyDescent="0.2"/>
    <row r="48200" x14ac:dyDescent="0.2"/>
    <row r="48201" x14ac:dyDescent="0.2"/>
    <row r="48202" x14ac:dyDescent="0.2"/>
    <row r="48203" x14ac:dyDescent="0.2"/>
    <row r="48204" x14ac:dyDescent="0.2"/>
    <row r="48205" x14ac:dyDescent="0.2"/>
    <row r="48206" x14ac:dyDescent="0.2"/>
    <row r="48207" x14ac:dyDescent="0.2"/>
    <row r="48208" x14ac:dyDescent="0.2"/>
    <row r="48209" x14ac:dyDescent="0.2"/>
    <row r="48210" x14ac:dyDescent="0.2"/>
    <row r="48211" x14ac:dyDescent="0.2"/>
    <row r="48212" x14ac:dyDescent="0.2"/>
    <row r="48213" x14ac:dyDescent="0.2"/>
    <row r="48214" x14ac:dyDescent="0.2"/>
    <row r="48215" x14ac:dyDescent="0.2"/>
    <row r="48216" x14ac:dyDescent="0.2"/>
    <row r="48217" x14ac:dyDescent="0.2"/>
    <row r="48218" x14ac:dyDescent="0.2"/>
    <row r="48219" x14ac:dyDescent="0.2"/>
    <row r="48220" x14ac:dyDescent="0.2"/>
    <row r="48221" x14ac:dyDescent="0.2"/>
    <row r="48222" x14ac:dyDescent="0.2"/>
    <row r="48223" x14ac:dyDescent="0.2"/>
    <row r="48224" x14ac:dyDescent="0.2"/>
    <row r="48225" x14ac:dyDescent="0.2"/>
    <row r="48226" x14ac:dyDescent="0.2"/>
    <row r="48227" x14ac:dyDescent="0.2"/>
    <row r="48228" x14ac:dyDescent="0.2"/>
    <row r="48229" x14ac:dyDescent="0.2"/>
    <row r="48230" x14ac:dyDescent="0.2"/>
    <row r="48231" x14ac:dyDescent="0.2"/>
    <row r="48232" x14ac:dyDescent="0.2"/>
    <row r="48233" x14ac:dyDescent="0.2"/>
    <row r="48234" x14ac:dyDescent="0.2"/>
    <row r="48235" x14ac:dyDescent="0.2"/>
    <row r="48236" x14ac:dyDescent="0.2"/>
    <row r="48237" x14ac:dyDescent="0.2"/>
    <row r="48238" x14ac:dyDescent="0.2"/>
    <row r="48239" x14ac:dyDescent="0.2"/>
    <row r="48240" x14ac:dyDescent="0.2"/>
    <row r="48241" x14ac:dyDescent="0.2"/>
    <row r="48242" x14ac:dyDescent="0.2"/>
    <row r="48243" x14ac:dyDescent="0.2"/>
    <row r="48244" x14ac:dyDescent="0.2"/>
    <row r="48245" x14ac:dyDescent="0.2"/>
    <row r="48246" x14ac:dyDescent="0.2"/>
    <row r="48247" x14ac:dyDescent="0.2"/>
    <row r="48248" x14ac:dyDescent="0.2"/>
    <row r="48249" x14ac:dyDescent="0.2"/>
    <row r="48250" x14ac:dyDescent="0.2"/>
    <row r="48251" x14ac:dyDescent="0.2"/>
    <row r="48252" x14ac:dyDescent="0.2"/>
    <row r="48253" x14ac:dyDescent="0.2"/>
    <row r="48254" x14ac:dyDescent="0.2"/>
    <row r="48255" x14ac:dyDescent="0.2"/>
    <row r="48256" x14ac:dyDescent="0.2"/>
    <row r="48257" x14ac:dyDescent="0.2"/>
    <row r="48258" x14ac:dyDescent="0.2"/>
    <row r="48259" x14ac:dyDescent="0.2"/>
    <row r="48260" x14ac:dyDescent="0.2"/>
    <row r="48261" x14ac:dyDescent="0.2"/>
    <row r="48262" x14ac:dyDescent="0.2"/>
    <row r="48263" x14ac:dyDescent="0.2"/>
    <row r="48264" x14ac:dyDescent="0.2"/>
    <row r="48265" x14ac:dyDescent="0.2"/>
    <row r="48266" x14ac:dyDescent="0.2"/>
    <row r="48267" x14ac:dyDescent="0.2"/>
    <row r="48268" x14ac:dyDescent="0.2"/>
    <row r="48269" x14ac:dyDescent="0.2"/>
    <row r="48270" x14ac:dyDescent="0.2"/>
    <row r="48271" x14ac:dyDescent="0.2"/>
    <row r="48272" x14ac:dyDescent="0.2"/>
    <row r="48273" x14ac:dyDescent="0.2"/>
    <row r="48274" x14ac:dyDescent="0.2"/>
    <row r="48275" x14ac:dyDescent="0.2"/>
    <row r="48276" x14ac:dyDescent="0.2"/>
    <row r="48277" x14ac:dyDescent="0.2"/>
    <row r="48278" x14ac:dyDescent="0.2"/>
    <row r="48279" x14ac:dyDescent="0.2"/>
    <row r="48280" x14ac:dyDescent="0.2"/>
    <row r="48281" x14ac:dyDescent="0.2"/>
    <row r="48282" x14ac:dyDescent="0.2"/>
    <row r="48283" x14ac:dyDescent="0.2"/>
    <row r="48284" x14ac:dyDescent="0.2"/>
    <row r="48285" x14ac:dyDescent="0.2"/>
    <row r="48286" x14ac:dyDescent="0.2"/>
    <row r="48287" x14ac:dyDescent="0.2"/>
    <row r="48288" x14ac:dyDescent="0.2"/>
    <row r="48289" x14ac:dyDescent="0.2"/>
    <row r="48290" x14ac:dyDescent="0.2"/>
    <row r="48291" x14ac:dyDescent="0.2"/>
    <row r="48292" x14ac:dyDescent="0.2"/>
    <row r="48293" x14ac:dyDescent="0.2"/>
    <row r="48294" x14ac:dyDescent="0.2"/>
    <row r="48295" x14ac:dyDescent="0.2"/>
    <row r="48296" x14ac:dyDescent="0.2"/>
    <row r="48297" x14ac:dyDescent="0.2"/>
    <row r="48298" x14ac:dyDescent="0.2"/>
    <row r="48299" x14ac:dyDescent="0.2"/>
    <row r="48300" x14ac:dyDescent="0.2"/>
    <row r="48301" x14ac:dyDescent="0.2"/>
    <row r="48302" x14ac:dyDescent="0.2"/>
    <row r="48303" x14ac:dyDescent="0.2"/>
    <row r="48304" x14ac:dyDescent="0.2"/>
    <row r="48305" x14ac:dyDescent="0.2"/>
    <row r="48306" x14ac:dyDescent="0.2"/>
    <row r="48307" x14ac:dyDescent="0.2"/>
    <row r="48308" x14ac:dyDescent="0.2"/>
    <row r="48309" x14ac:dyDescent="0.2"/>
    <row r="48310" x14ac:dyDescent="0.2"/>
    <row r="48311" x14ac:dyDescent="0.2"/>
    <row r="48312" x14ac:dyDescent="0.2"/>
    <row r="48313" x14ac:dyDescent="0.2"/>
    <row r="48314" x14ac:dyDescent="0.2"/>
    <row r="48315" x14ac:dyDescent="0.2"/>
    <row r="48316" x14ac:dyDescent="0.2"/>
    <row r="48317" x14ac:dyDescent="0.2"/>
    <row r="48318" x14ac:dyDescent="0.2"/>
    <row r="48319" x14ac:dyDescent="0.2"/>
    <row r="48320" x14ac:dyDescent="0.2"/>
    <row r="48321" x14ac:dyDescent="0.2"/>
    <row r="48322" x14ac:dyDescent="0.2"/>
    <row r="48323" x14ac:dyDescent="0.2"/>
    <row r="48324" x14ac:dyDescent="0.2"/>
    <row r="48325" x14ac:dyDescent="0.2"/>
    <row r="48326" x14ac:dyDescent="0.2"/>
    <row r="48327" x14ac:dyDescent="0.2"/>
    <row r="48328" x14ac:dyDescent="0.2"/>
    <row r="48329" x14ac:dyDescent="0.2"/>
    <row r="48330" x14ac:dyDescent="0.2"/>
    <row r="48331" x14ac:dyDescent="0.2"/>
    <row r="48332" x14ac:dyDescent="0.2"/>
    <row r="48333" x14ac:dyDescent="0.2"/>
    <row r="48334" x14ac:dyDescent="0.2"/>
    <row r="48335" x14ac:dyDescent="0.2"/>
    <row r="48336" x14ac:dyDescent="0.2"/>
    <row r="48337" x14ac:dyDescent="0.2"/>
    <row r="48338" x14ac:dyDescent="0.2"/>
    <row r="48339" x14ac:dyDescent="0.2"/>
    <row r="48340" x14ac:dyDescent="0.2"/>
    <row r="48341" x14ac:dyDescent="0.2"/>
    <row r="48342" x14ac:dyDescent="0.2"/>
    <row r="48343" x14ac:dyDescent="0.2"/>
    <row r="48344" x14ac:dyDescent="0.2"/>
    <row r="48345" x14ac:dyDescent="0.2"/>
    <row r="48346" x14ac:dyDescent="0.2"/>
    <row r="48347" x14ac:dyDescent="0.2"/>
    <row r="48348" x14ac:dyDescent="0.2"/>
    <row r="48349" x14ac:dyDescent="0.2"/>
    <row r="48350" x14ac:dyDescent="0.2"/>
    <row r="48351" x14ac:dyDescent="0.2"/>
    <row r="48352" x14ac:dyDescent="0.2"/>
    <row r="48353" x14ac:dyDescent="0.2"/>
    <row r="48354" x14ac:dyDescent="0.2"/>
    <row r="48355" x14ac:dyDescent="0.2"/>
    <row r="48356" x14ac:dyDescent="0.2"/>
    <row r="48357" x14ac:dyDescent="0.2"/>
    <row r="48358" x14ac:dyDescent="0.2"/>
    <row r="48359" x14ac:dyDescent="0.2"/>
    <row r="48360" x14ac:dyDescent="0.2"/>
    <row r="48361" x14ac:dyDescent="0.2"/>
    <row r="48362" x14ac:dyDescent="0.2"/>
    <row r="48363" x14ac:dyDescent="0.2"/>
    <row r="48364" x14ac:dyDescent="0.2"/>
    <row r="48365" x14ac:dyDescent="0.2"/>
    <row r="48366" x14ac:dyDescent="0.2"/>
    <row r="48367" x14ac:dyDescent="0.2"/>
    <row r="48368" x14ac:dyDescent="0.2"/>
    <row r="48369" x14ac:dyDescent="0.2"/>
    <row r="48370" x14ac:dyDescent="0.2"/>
    <row r="48371" x14ac:dyDescent="0.2"/>
    <row r="48372" x14ac:dyDescent="0.2"/>
    <row r="48373" x14ac:dyDescent="0.2"/>
    <row r="48374" x14ac:dyDescent="0.2"/>
    <row r="48375" x14ac:dyDescent="0.2"/>
    <row r="48376" x14ac:dyDescent="0.2"/>
    <row r="48377" x14ac:dyDescent="0.2"/>
    <row r="48378" x14ac:dyDescent="0.2"/>
    <row r="48379" x14ac:dyDescent="0.2"/>
    <row r="48380" x14ac:dyDescent="0.2"/>
    <row r="48381" x14ac:dyDescent="0.2"/>
    <row r="48382" x14ac:dyDescent="0.2"/>
    <row r="48383" x14ac:dyDescent="0.2"/>
    <row r="48384" x14ac:dyDescent="0.2"/>
    <row r="48385" x14ac:dyDescent="0.2"/>
    <row r="48386" x14ac:dyDescent="0.2"/>
    <row r="48387" x14ac:dyDescent="0.2"/>
    <row r="48388" x14ac:dyDescent="0.2"/>
    <row r="48389" x14ac:dyDescent="0.2"/>
    <row r="48390" x14ac:dyDescent="0.2"/>
    <row r="48391" x14ac:dyDescent="0.2"/>
    <row r="48392" x14ac:dyDescent="0.2"/>
    <row r="48393" x14ac:dyDescent="0.2"/>
    <row r="48394" x14ac:dyDescent="0.2"/>
    <row r="48395" x14ac:dyDescent="0.2"/>
    <row r="48396" x14ac:dyDescent="0.2"/>
    <row r="48397" x14ac:dyDescent="0.2"/>
    <row r="48398" x14ac:dyDescent="0.2"/>
    <row r="48399" x14ac:dyDescent="0.2"/>
    <row r="48400" x14ac:dyDescent="0.2"/>
    <row r="48401" x14ac:dyDescent="0.2"/>
    <row r="48402" x14ac:dyDescent="0.2"/>
    <row r="48403" x14ac:dyDescent="0.2"/>
    <row r="48404" x14ac:dyDescent="0.2"/>
    <row r="48405" x14ac:dyDescent="0.2"/>
    <row r="48406" x14ac:dyDescent="0.2"/>
    <row r="48407" x14ac:dyDescent="0.2"/>
    <row r="48408" x14ac:dyDescent="0.2"/>
    <row r="48409" x14ac:dyDescent="0.2"/>
    <row r="48410" x14ac:dyDescent="0.2"/>
    <row r="48411" x14ac:dyDescent="0.2"/>
    <row r="48412" x14ac:dyDescent="0.2"/>
    <row r="48413" x14ac:dyDescent="0.2"/>
    <row r="48414" x14ac:dyDescent="0.2"/>
    <row r="48415" x14ac:dyDescent="0.2"/>
    <row r="48416" x14ac:dyDescent="0.2"/>
    <row r="48417" x14ac:dyDescent="0.2"/>
    <row r="48418" x14ac:dyDescent="0.2"/>
    <row r="48419" x14ac:dyDescent="0.2"/>
    <row r="48420" x14ac:dyDescent="0.2"/>
    <row r="48421" x14ac:dyDescent="0.2"/>
    <row r="48422" x14ac:dyDescent="0.2"/>
    <row r="48423" x14ac:dyDescent="0.2"/>
    <row r="48424" x14ac:dyDescent="0.2"/>
    <row r="48425" x14ac:dyDescent="0.2"/>
    <row r="48426" x14ac:dyDescent="0.2"/>
    <row r="48427" x14ac:dyDescent="0.2"/>
    <row r="48428" x14ac:dyDescent="0.2"/>
    <row r="48429" x14ac:dyDescent="0.2"/>
    <row r="48430" x14ac:dyDescent="0.2"/>
    <row r="48431" x14ac:dyDescent="0.2"/>
    <row r="48432" x14ac:dyDescent="0.2"/>
    <row r="48433" x14ac:dyDescent="0.2"/>
    <row r="48434" x14ac:dyDescent="0.2"/>
    <row r="48435" x14ac:dyDescent="0.2"/>
    <row r="48436" x14ac:dyDescent="0.2"/>
    <row r="48437" x14ac:dyDescent="0.2"/>
    <row r="48438" x14ac:dyDescent="0.2"/>
    <row r="48439" x14ac:dyDescent="0.2"/>
    <row r="48440" x14ac:dyDescent="0.2"/>
    <row r="48441" x14ac:dyDescent="0.2"/>
    <row r="48442" x14ac:dyDescent="0.2"/>
    <row r="48443" x14ac:dyDescent="0.2"/>
    <row r="48444" x14ac:dyDescent="0.2"/>
    <row r="48445" x14ac:dyDescent="0.2"/>
    <row r="48446" x14ac:dyDescent="0.2"/>
    <row r="48447" x14ac:dyDescent="0.2"/>
    <row r="48448" x14ac:dyDescent="0.2"/>
    <row r="48449" x14ac:dyDescent="0.2"/>
    <row r="48450" x14ac:dyDescent="0.2"/>
    <row r="48451" x14ac:dyDescent="0.2"/>
    <row r="48452" x14ac:dyDescent="0.2"/>
    <row r="48453" x14ac:dyDescent="0.2"/>
    <row r="48454" x14ac:dyDescent="0.2"/>
    <row r="48455" x14ac:dyDescent="0.2"/>
    <row r="48456" x14ac:dyDescent="0.2"/>
    <row r="48457" x14ac:dyDescent="0.2"/>
    <row r="48458" x14ac:dyDescent="0.2"/>
    <row r="48459" x14ac:dyDescent="0.2"/>
    <row r="48460" x14ac:dyDescent="0.2"/>
    <row r="48461" x14ac:dyDescent="0.2"/>
    <row r="48462" x14ac:dyDescent="0.2"/>
    <row r="48463" x14ac:dyDescent="0.2"/>
    <row r="48464" x14ac:dyDescent="0.2"/>
    <row r="48465" x14ac:dyDescent="0.2"/>
    <row r="48466" x14ac:dyDescent="0.2"/>
    <row r="48467" x14ac:dyDescent="0.2"/>
    <row r="48468" x14ac:dyDescent="0.2"/>
    <row r="48469" x14ac:dyDescent="0.2"/>
    <row r="48470" x14ac:dyDescent="0.2"/>
    <row r="48471" x14ac:dyDescent="0.2"/>
    <row r="48472" x14ac:dyDescent="0.2"/>
    <row r="48473" x14ac:dyDescent="0.2"/>
    <row r="48474" x14ac:dyDescent="0.2"/>
    <row r="48475" x14ac:dyDescent="0.2"/>
    <row r="48476" x14ac:dyDescent="0.2"/>
    <row r="48477" x14ac:dyDescent="0.2"/>
    <row r="48478" x14ac:dyDescent="0.2"/>
    <row r="48479" x14ac:dyDescent="0.2"/>
    <row r="48480" x14ac:dyDescent="0.2"/>
    <row r="48481" x14ac:dyDescent="0.2"/>
    <row r="48482" x14ac:dyDescent="0.2"/>
    <row r="48483" x14ac:dyDescent="0.2"/>
    <row r="48484" x14ac:dyDescent="0.2"/>
    <row r="48485" x14ac:dyDescent="0.2"/>
    <row r="48486" x14ac:dyDescent="0.2"/>
    <row r="48487" x14ac:dyDescent="0.2"/>
    <row r="48488" x14ac:dyDescent="0.2"/>
    <row r="48489" x14ac:dyDescent="0.2"/>
    <row r="48490" x14ac:dyDescent="0.2"/>
    <row r="48491" x14ac:dyDescent="0.2"/>
    <row r="48492" x14ac:dyDescent="0.2"/>
    <row r="48493" x14ac:dyDescent="0.2"/>
    <row r="48494" x14ac:dyDescent="0.2"/>
    <row r="48495" x14ac:dyDescent="0.2"/>
    <row r="48496" x14ac:dyDescent="0.2"/>
    <row r="48497" x14ac:dyDescent="0.2"/>
    <row r="48498" x14ac:dyDescent="0.2"/>
    <row r="48499" x14ac:dyDescent="0.2"/>
    <row r="48500" x14ac:dyDescent="0.2"/>
    <row r="48501" x14ac:dyDescent="0.2"/>
    <row r="48502" x14ac:dyDescent="0.2"/>
    <row r="48503" x14ac:dyDescent="0.2"/>
    <row r="48504" x14ac:dyDescent="0.2"/>
    <row r="48505" x14ac:dyDescent="0.2"/>
    <row r="48506" x14ac:dyDescent="0.2"/>
    <row r="48507" x14ac:dyDescent="0.2"/>
    <row r="48508" x14ac:dyDescent="0.2"/>
    <row r="48509" x14ac:dyDescent="0.2"/>
    <row r="48510" x14ac:dyDescent="0.2"/>
    <row r="48511" x14ac:dyDescent="0.2"/>
    <row r="48512" x14ac:dyDescent="0.2"/>
    <row r="48513" x14ac:dyDescent="0.2"/>
    <row r="48514" x14ac:dyDescent="0.2"/>
    <row r="48515" x14ac:dyDescent="0.2"/>
    <row r="48516" x14ac:dyDescent="0.2"/>
    <row r="48517" x14ac:dyDescent="0.2"/>
    <row r="48518" x14ac:dyDescent="0.2"/>
    <row r="48519" x14ac:dyDescent="0.2"/>
    <row r="48520" x14ac:dyDescent="0.2"/>
    <row r="48521" x14ac:dyDescent="0.2"/>
    <row r="48522" x14ac:dyDescent="0.2"/>
    <row r="48523" x14ac:dyDescent="0.2"/>
    <row r="48524" x14ac:dyDescent="0.2"/>
    <row r="48525" x14ac:dyDescent="0.2"/>
    <row r="48526" x14ac:dyDescent="0.2"/>
    <row r="48527" x14ac:dyDescent="0.2"/>
    <row r="48528" x14ac:dyDescent="0.2"/>
    <row r="48529" x14ac:dyDescent="0.2"/>
    <row r="48530" x14ac:dyDescent="0.2"/>
    <row r="48531" x14ac:dyDescent="0.2"/>
    <row r="48532" x14ac:dyDescent="0.2"/>
    <row r="48533" x14ac:dyDescent="0.2"/>
    <row r="48534" x14ac:dyDescent="0.2"/>
    <row r="48535" x14ac:dyDescent="0.2"/>
    <row r="48536" x14ac:dyDescent="0.2"/>
    <row r="48537" x14ac:dyDescent="0.2"/>
    <row r="48538" x14ac:dyDescent="0.2"/>
    <row r="48539" x14ac:dyDescent="0.2"/>
    <row r="48540" x14ac:dyDescent="0.2"/>
    <row r="48541" x14ac:dyDescent="0.2"/>
    <row r="48542" x14ac:dyDescent="0.2"/>
    <row r="48543" x14ac:dyDescent="0.2"/>
    <row r="48544" x14ac:dyDescent="0.2"/>
    <row r="48545" x14ac:dyDescent="0.2"/>
    <row r="48546" x14ac:dyDescent="0.2"/>
    <row r="48547" x14ac:dyDescent="0.2"/>
    <row r="48548" x14ac:dyDescent="0.2"/>
    <row r="48549" x14ac:dyDescent="0.2"/>
    <row r="48550" x14ac:dyDescent="0.2"/>
    <row r="48551" x14ac:dyDescent="0.2"/>
    <row r="48552" x14ac:dyDescent="0.2"/>
    <row r="48553" x14ac:dyDescent="0.2"/>
    <row r="48554" x14ac:dyDescent="0.2"/>
    <row r="48555" x14ac:dyDescent="0.2"/>
    <row r="48556" x14ac:dyDescent="0.2"/>
    <row r="48557" x14ac:dyDescent="0.2"/>
    <row r="48558" x14ac:dyDescent="0.2"/>
    <row r="48559" x14ac:dyDescent="0.2"/>
    <row r="48560" x14ac:dyDescent="0.2"/>
    <row r="48561" x14ac:dyDescent="0.2"/>
    <row r="48562" x14ac:dyDescent="0.2"/>
    <row r="48563" x14ac:dyDescent="0.2"/>
    <row r="48564" x14ac:dyDescent="0.2"/>
    <row r="48565" x14ac:dyDescent="0.2"/>
    <row r="48566" x14ac:dyDescent="0.2"/>
    <row r="48567" x14ac:dyDescent="0.2"/>
    <row r="48568" x14ac:dyDescent="0.2"/>
    <row r="48569" x14ac:dyDescent="0.2"/>
    <row r="48570" x14ac:dyDescent="0.2"/>
    <row r="48571" x14ac:dyDescent="0.2"/>
    <row r="48572" x14ac:dyDescent="0.2"/>
    <row r="48573" x14ac:dyDescent="0.2"/>
    <row r="48574" x14ac:dyDescent="0.2"/>
    <row r="48575" x14ac:dyDescent="0.2"/>
    <row r="48576" x14ac:dyDescent="0.2"/>
    <row r="48577" x14ac:dyDescent="0.2"/>
    <row r="48578" x14ac:dyDescent="0.2"/>
    <row r="48579" x14ac:dyDescent="0.2"/>
    <row r="48580" x14ac:dyDescent="0.2"/>
    <row r="48581" x14ac:dyDescent="0.2"/>
    <row r="48582" x14ac:dyDescent="0.2"/>
    <row r="48583" x14ac:dyDescent="0.2"/>
    <row r="48584" x14ac:dyDescent="0.2"/>
    <row r="48585" x14ac:dyDescent="0.2"/>
    <row r="48586" x14ac:dyDescent="0.2"/>
    <row r="48587" x14ac:dyDescent="0.2"/>
    <row r="48588" x14ac:dyDescent="0.2"/>
    <row r="48589" x14ac:dyDescent="0.2"/>
    <row r="48590" x14ac:dyDescent="0.2"/>
    <row r="48591" x14ac:dyDescent="0.2"/>
    <row r="48592" x14ac:dyDescent="0.2"/>
    <row r="48593" x14ac:dyDescent="0.2"/>
    <row r="48594" x14ac:dyDescent="0.2"/>
    <row r="48595" x14ac:dyDescent="0.2"/>
    <row r="48596" x14ac:dyDescent="0.2"/>
    <row r="48597" x14ac:dyDescent="0.2"/>
    <row r="48598" x14ac:dyDescent="0.2"/>
    <row r="48599" x14ac:dyDescent="0.2"/>
    <row r="48600" x14ac:dyDescent="0.2"/>
    <row r="48601" x14ac:dyDescent="0.2"/>
    <row r="48602" x14ac:dyDescent="0.2"/>
    <row r="48603" x14ac:dyDescent="0.2"/>
    <row r="48604" x14ac:dyDescent="0.2"/>
    <row r="48605" x14ac:dyDescent="0.2"/>
    <row r="48606" x14ac:dyDescent="0.2"/>
    <row r="48607" x14ac:dyDescent="0.2"/>
    <row r="48608" x14ac:dyDescent="0.2"/>
    <row r="48609" x14ac:dyDescent="0.2"/>
    <row r="48610" x14ac:dyDescent="0.2"/>
    <row r="48611" x14ac:dyDescent="0.2"/>
    <row r="48612" x14ac:dyDescent="0.2"/>
    <row r="48613" x14ac:dyDescent="0.2"/>
    <row r="48614" x14ac:dyDescent="0.2"/>
    <row r="48615" x14ac:dyDescent="0.2"/>
    <row r="48616" x14ac:dyDescent="0.2"/>
    <row r="48617" x14ac:dyDescent="0.2"/>
    <row r="48618" x14ac:dyDescent="0.2"/>
    <row r="48619" x14ac:dyDescent="0.2"/>
    <row r="48620" x14ac:dyDescent="0.2"/>
    <row r="48621" x14ac:dyDescent="0.2"/>
    <row r="48622" x14ac:dyDescent="0.2"/>
    <row r="48623" x14ac:dyDescent="0.2"/>
    <row r="48624" x14ac:dyDescent="0.2"/>
    <row r="48625" x14ac:dyDescent="0.2"/>
    <row r="48626" x14ac:dyDescent="0.2"/>
    <row r="48627" x14ac:dyDescent="0.2"/>
    <row r="48628" x14ac:dyDescent="0.2"/>
    <row r="48629" x14ac:dyDescent="0.2"/>
    <row r="48630" x14ac:dyDescent="0.2"/>
    <row r="48631" x14ac:dyDescent="0.2"/>
    <row r="48632" x14ac:dyDescent="0.2"/>
    <row r="48633" x14ac:dyDescent="0.2"/>
    <row r="48634" x14ac:dyDescent="0.2"/>
    <row r="48635" x14ac:dyDescent="0.2"/>
    <row r="48636" x14ac:dyDescent="0.2"/>
    <row r="48637" x14ac:dyDescent="0.2"/>
    <row r="48638" x14ac:dyDescent="0.2"/>
    <row r="48639" x14ac:dyDescent="0.2"/>
    <row r="48640" x14ac:dyDescent="0.2"/>
    <row r="48641" x14ac:dyDescent="0.2"/>
    <row r="48642" x14ac:dyDescent="0.2"/>
    <row r="48643" x14ac:dyDescent="0.2"/>
    <row r="48644" x14ac:dyDescent="0.2"/>
    <row r="48645" x14ac:dyDescent="0.2"/>
    <row r="48646" x14ac:dyDescent="0.2"/>
    <row r="48647" x14ac:dyDescent="0.2"/>
    <row r="48648" x14ac:dyDescent="0.2"/>
    <row r="48649" x14ac:dyDescent="0.2"/>
    <row r="48650" x14ac:dyDescent="0.2"/>
    <row r="48651" x14ac:dyDescent="0.2"/>
    <row r="48652" x14ac:dyDescent="0.2"/>
    <row r="48653" x14ac:dyDescent="0.2"/>
    <row r="48654" x14ac:dyDescent="0.2"/>
    <row r="48655" x14ac:dyDescent="0.2"/>
    <row r="48656" x14ac:dyDescent="0.2"/>
    <row r="48657" x14ac:dyDescent="0.2"/>
    <row r="48658" x14ac:dyDescent="0.2"/>
    <row r="48659" x14ac:dyDescent="0.2"/>
    <row r="48660" x14ac:dyDescent="0.2"/>
    <row r="48661" x14ac:dyDescent="0.2"/>
    <row r="48662" x14ac:dyDescent="0.2"/>
    <row r="48663" x14ac:dyDescent="0.2"/>
    <row r="48664" x14ac:dyDescent="0.2"/>
    <row r="48665" x14ac:dyDescent="0.2"/>
    <row r="48666" x14ac:dyDescent="0.2"/>
    <row r="48667" x14ac:dyDescent="0.2"/>
    <row r="48668" x14ac:dyDescent="0.2"/>
    <row r="48669" x14ac:dyDescent="0.2"/>
    <row r="48670" x14ac:dyDescent="0.2"/>
    <row r="48671" x14ac:dyDescent="0.2"/>
    <row r="48672" x14ac:dyDescent="0.2"/>
    <row r="48673" x14ac:dyDescent="0.2"/>
    <row r="48674" x14ac:dyDescent="0.2"/>
    <row r="48675" x14ac:dyDescent="0.2"/>
    <row r="48676" x14ac:dyDescent="0.2"/>
    <row r="48677" x14ac:dyDescent="0.2"/>
    <row r="48678" x14ac:dyDescent="0.2"/>
    <row r="48679" x14ac:dyDescent="0.2"/>
    <row r="48680" x14ac:dyDescent="0.2"/>
    <row r="48681" x14ac:dyDescent="0.2"/>
    <row r="48682" x14ac:dyDescent="0.2"/>
    <row r="48683" x14ac:dyDescent="0.2"/>
    <row r="48684" x14ac:dyDescent="0.2"/>
    <row r="48685" x14ac:dyDescent="0.2"/>
    <row r="48686" x14ac:dyDescent="0.2"/>
    <row r="48687" x14ac:dyDescent="0.2"/>
    <row r="48688" x14ac:dyDescent="0.2"/>
    <row r="48689" x14ac:dyDescent="0.2"/>
    <row r="48690" x14ac:dyDescent="0.2"/>
    <row r="48691" x14ac:dyDescent="0.2"/>
    <row r="48692" x14ac:dyDescent="0.2"/>
    <row r="48693" x14ac:dyDescent="0.2"/>
    <row r="48694" x14ac:dyDescent="0.2"/>
    <row r="48695" x14ac:dyDescent="0.2"/>
    <row r="48696" x14ac:dyDescent="0.2"/>
    <row r="48697" x14ac:dyDescent="0.2"/>
    <row r="48698" x14ac:dyDescent="0.2"/>
    <row r="48699" x14ac:dyDescent="0.2"/>
    <row r="48700" x14ac:dyDescent="0.2"/>
    <row r="48701" x14ac:dyDescent="0.2"/>
    <row r="48702" x14ac:dyDescent="0.2"/>
    <row r="48703" x14ac:dyDescent="0.2"/>
    <row r="48704" x14ac:dyDescent="0.2"/>
    <row r="48705" x14ac:dyDescent="0.2"/>
    <row r="48706" x14ac:dyDescent="0.2"/>
    <row r="48707" x14ac:dyDescent="0.2"/>
    <row r="48708" x14ac:dyDescent="0.2"/>
    <row r="48709" x14ac:dyDescent="0.2"/>
    <row r="48710" x14ac:dyDescent="0.2"/>
    <row r="48711" x14ac:dyDescent="0.2"/>
    <row r="48712" x14ac:dyDescent="0.2"/>
    <row r="48713" x14ac:dyDescent="0.2"/>
    <row r="48714" x14ac:dyDescent="0.2"/>
    <row r="48715" x14ac:dyDescent="0.2"/>
    <row r="48716" x14ac:dyDescent="0.2"/>
    <row r="48717" x14ac:dyDescent="0.2"/>
    <row r="48718" x14ac:dyDescent="0.2"/>
    <row r="48719" x14ac:dyDescent="0.2"/>
    <row r="48720" x14ac:dyDescent="0.2"/>
    <row r="48721" x14ac:dyDescent="0.2"/>
    <row r="48722" x14ac:dyDescent="0.2"/>
    <row r="48723" x14ac:dyDescent="0.2"/>
    <row r="48724" x14ac:dyDescent="0.2"/>
    <row r="48725" x14ac:dyDescent="0.2"/>
    <row r="48726" x14ac:dyDescent="0.2"/>
    <row r="48727" x14ac:dyDescent="0.2"/>
    <row r="48728" x14ac:dyDescent="0.2"/>
    <row r="48729" x14ac:dyDescent="0.2"/>
    <row r="48730" x14ac:dyDescent="0.2"/>
    <row r="48731" x14ac:dyDescent="0.2"/>
    <row r="48732" x14ac:dyDescent="0.2"/>
    <row r="48733" x14ac:dyDescent="0.2"/>
    <row r="48734" x14ac:dyDescent="0.2"/>
    <row r="48735" x14ac:dyDescent="0.2"/>
    <row r="48736" x14ac:dyDescent="0.2"/>
    <row r="48737" x14ac:dyDescent="0.2"/>
    <row r="48738" x14ac:dyDescent="0.2"/>
    <row r="48739" x14ac:dyDescent="0.2"/>
    <row r="48740" x14ac:dyDescent="0.2"/>
    <row r="48741" x14ac:dyDescent="0.2"/>
    <row r="48742" x14ac:dyDescent="0.2"/>
    <row r="48743" x14ac:dyDescent="0.2"/>
    <row r="48744" x14ac:dyDescent="0.2"/>
    <row r="48745" x14ac:dyDescent="0.2"/>
    <row r="48746" x14ac:dyDescent="0.2"/>
    <row r="48747" x14ac:dyDescent="0.2"/>
    <row r="48748" x14ac:dyDescent="0.2"/>
    <row r="48749" x14ac:dyDescent="0.2"/>
    <row r="48750" x14ac:dyDescent="0.2"/>
    <row r="48751" x14ac:dyDescent="0.2"/>
    <row r="48752" x14ac:dyDescent="0.2"/>
    <row r="48753" x14ac:dyDescent="0.2"/>
    <row r="48754" x14ac:dyDescent="0.2"/>
    <row r="48755" x14ac:dyDescent="0.2"/>
    <row r="48756" x14ac:dyDescent="0.2"/>
    <row r="48757" x14ac:dyDescent="0.2"/>
    <row r="48758" x14ac:dyDescent="0.2"/>
    <row r="48759" x14ac:dyDescent="0.2"/>
    <row r="48760" x14ac:dyDescent="0.2"/>
    <row r="48761" x14ac:dyDescent="0.2"/>
    <row r="48762" x14ac:dyDescent="0.2"/>
    <row r="48763" x14ac:dyDescent="0.2"/>
    <row r="48764" x14ac:dyDescent="0.2"/>
    <row r="48765" x14ac:dyDescent="0.2"/>
    <row r="48766" x14ac:dyDescent="0.2"/>
    <row r="48767" x14ac:dyDescent="0.2"/>
    <row r="48768" x14ac:dyDescent="0.2"/>
    <row r="48769" x14ac:dyDescent="0.2"/>
    <row r="48770" x14ac:dyDescent="0.2"/>
    <row r="48771" x14ac:dyDescent="0.2"/>
    <row r="48772" x14ac:dyDescent="0.2"/>
    <row r="48773" x14ac:dyDescent="0.2"/>
    <row r="48774" x14ac:dyDescent="0.2"/>
    <row r="48775" x14ac:dyDescent="0.2"/>
    <row r="48776" x14ac:dyDescent="0.2"/>
    <row r="48777" x14ac:dyDescent="0.2"/>
    <row r="48778" x14ac:dyDescent="0.2"/>
    <row r="48779" x14ac:dyDescent="0.2"/>
    <row r="48780" x14ac:dyDescent="0.2"/>
    <row r="48781" x14ac:dyDescent="0.2"/>
    <row r="48782" x14ac:dyDescent="0.2"/>
    <row r="48783" x14ac:dyDescent="0.2"/>
    <row r="48784" x14ac:dyDescent="0.2"/>
    <row r="48785" x14ac:dyDescent="0.2"/>
    <row r="48786" x14ac:dyDescent="0.2"/>
    <row r="48787" x14ac:dyDescent="0.2"/>
    <row r="48788" x14ac:dyDescent="0.2"/>
    <row r="48789" x14ac:dyDescent="0.2"/>
    <row r="48790" x14ac:dyDescent="0.2"/>
    <row r="48791" x14ac:dyDescent="0.2"/>
    <row r="48792" x14ac:dyDescent="0.2"/>
    <row r="48793" x14ac:dyDescent="0.2"/>
    <row r="48794" x14ac:dyDescent="0.2"/>
    <row r="48795" x14ac:dyDescent="0.2"/>
    <row r="48796" x14ac:dyDescent="0.2"/>
    <row r="48797" x14ac:dyDescent="0.2"/>
    <row r="48798" x14ac:dyDescent="0.2"/>
    <row r="48799" x14ac:dyDescent="0.2"/>
    <row r="48800" x14ac:dyDescent="0.2"/>
    <row r="48801" x14ac:dyDescent="0.2"/>
    <row r="48802" x14ac:dyDescent="0.2"/>
    <row r="48803" x14ac:dyDescent="0.2"/>
    <row r="48804" x14ac:dyDescent="0.2"/>
    <row r="48805" x14ac:dyDescent="0.2"/>
    <row r="48806" x14ac:dyDescent="0.2"/>
    <row r="48807" x14ac:dyDescent="0.2"/>
    <row r="48808" x14ac:dyDescent="0.2"/>
    <row r="48809" x14ac:dyDescent="0.2"/>
    <row r="48810" x14ac:dyDescent="0.2"/>
    <row r="48811" x14ac:dyDescent="0.2"/>
    <row r="48812" x14ac:dyDescent="0.2"/>
    <row r="48813" x14ac:dyDescent="0.2"/>
    <row r="48814" x14ac:dyDescent="0.2"/>
    <row r="48815" x14ac:dyDescent="0.2"/>
    <row r="48816" x14ac:dyDescent="0.2"/>
    <row r="48817" x14ac:dyDescent="0.2"/>
    <row r="48818" x14ac:dyDescent="0.2"/>
    <row r="48819" x14ac:dyDescent="0.2"/>
    <row r="48820" x14ac:dyDescent="0.2"/>
    <row r="48821" x14ac:dyDescent="0.2"/>
    <row r="48822" x14ac:dyDescent="0.2"/>
    <row r="48823" x14ac:dyDescent="0.2"/>
    <row r="48824" x14ac:dyDescent="0.2"/>
    <row r="48825" x14ac:dyDescent="0.2"/>
    <row r="48826" x14ac:dyDescent="0.2"/>
    <row r="48827" x14ac:dyDescent="0.2"/>
    <row r="48828" x14ac:dyDescent="0.2"/>
    <row r="48829" x14ac:dyDescent="0.2"/>
    <row r="48830" x14ac:dyDescent="0.2"/>
    <row r="48831" x14ac:dyDescent="0.2"/>
    <row r="48832" x14ac:dyDescent="0.2"/>
    <row r="48833" x14ac:dyDescent="0.2"/>
    <row r="48834" x14ac:dyDescent="0.2"/>
    <row r="48835" x14ac:dyDescent="0.2"/>
    <row r="48836" x14ac:dyDescent="0.2"/>
    <row r="48837" x14ac:dyDescent="0.2"/>
    <row r="48838" x14ac:dyDescent="0.2"/>
    <row r="48839" x14ac:dyDescent="0.2"/>
    <row r="48840" x14ac:dyDescent="0.2"/>
    <row r="48841" x14ac:dyDescent="0.2"/>
    <row r="48842" x14ac:dyDescent="0.2"/>
    <row r="48843" x14ac:dyDescent="0.2"/>
    <row r="48844" x14ac:dyDescent="0.2"/>
    <row r="48845" x14ac:dyDescent="0.2"/>
    <row r="48846" x14ac:dyDescent="0.2"/>
    <row r="48847" x14ac:dyDescent="0.2"/>
    <row r="48848" x14ac:dyDescent="0.2"/>
    <row r="48849" x14ac:dyDescent="0.2"/>
    <row r="48850" x14ac:dyDescent="0.2"/>
    <row r="48851" x14ac:dyDescent="0.2"/>
    <row r="48852" x14ac:dyDescent="0.2"/>
    <row r="48853" x14ac:dyDescent="0.2"/>
    <row r="48854" x14ac:dyDescent="0.2"/>
    <row r="48855" x14ac:dyDescent="0.2"/>
    <row r="48856" x14ac:dyDescent="0.2"/>
    <row r="48857" x14ac:dyDescent="0.2"/>
    <row r="48858" x14ac:dyDescent="0.2"/>
    <row r="48859" x14ac:dyDescent="0.2"/>
    <row r="48860" x14ac:dyDescent="0.2"/>
    <row r="48861" x14ac:dyDescent="0.2"/>
    <row r="48862" x14ac:dyDescent="0.2"/>
    <row r="48863" x14ac:dyDescent="0.2"/>
    <row r="48864" x14ac:dyDescent="0.2"/>
    <row r="48865" x14ac:dyDescent="0.2"/>
    <row r="48866" x14ac:dyDescent="0.2"/>
    <row r="48867" x14ac:dyDescent="0.2"/>
    <row r="48868" x14ac:dyDescent="0.2"/>
    <row r="48869" x14ac:dyDescent="0.2"/>
    <row r="48870" x14ac:dyDescent="0.2"/>
    <row r="48871" x14ac:dyDescent="0.2"/>
    <row r="48872" x14ac:dyDescent="0.2"/>
    <row r="48873" x14ac:dyDescent="0.2"/>
    <row r="48874" x14ac:dyDescent="0.2"/>
    <row r="48875" x14ac:dyDescent="0.2"/>
    <row r="48876" x14ac:dyDescent="0.2"/>
    <row r="48877" x14ac:dyDescent="0.2"/>
    <row r="48878" x14ac:dyDescent="0.2"/>
    <row r="48879" x14ac:dyDescent="0.2"/>
    <row r="48880" x14ac:dyDescent="0.2"/>
    <row r="48881" x14ac:dyDescent="0.2"/>
    <row r="48882" x14ac:dyDescent="0.2"/>
    <row r="48883" x14ac:dyDescent="0.2"/>
    <row r="48884" x14ac:dyDescent="0.2"/>
    <row r="48885" x14ac:dyDescent="0.2"/>
    <row r="48886" x14ac:dyDescent="0.2"/>
    <row r="48887" x14ac:dyDescent="0.2"/>
    <row r="48888" x14ac:dyDescent="0.2"/>
    <row r="48889" x14ac:dyDescent="0.2"/>
    <row r="48890" x14ac:dyDescent="0.2"/>
    <row r="48891" x14ac:dyDescent="0.2"/>
    <row r="48892" x14ac:dyDescent="0.2"/>
    <row r="48893" x14ac:dyDescent="0.2"/>
    <row r="48894" x14ac:dyDescent="0.2"/>
    <row r="48895" x14ac:dyDescent="0.2"/>
    <row r="48896" x14ac:dyDescent="0.2"/>
    <row r="48897" x14ac:dyDescent="0.2"/>
    <row r="48898" x14ac:dyDescent="0.2"/>
    <row r="48899" x14ac:dyDescent="0.2"/>
    <row r="48900" x14ac:dyDescent="0.2"/>
    <row r="48901" x14ac:dyDescent="0.2"/>
    <row r="48902" x14ac:dyDescent="0.2"/>
    <row r="48903" x14ac:dyDescent="0.2"/>
    <row r="48904" x14ac:dyDescent="0.2"/>
    <row r="48905" x14ac:dyDescent="0.2"/>
    <row r="48906" x14ac:dyDescent="0.2"/>
    <row r="48907" x14ac:dyDescent="0.2"/>
    <row r="48908" x14ac:dyDescent="0.2"/>
    <row r="48909" x14ac:dyDescent="0.2"/>
    <row r="48910" x14ac:dyDescent="0.2"/>
    <row r="48911" x14ac:dyDescent="0.2"/>
    <row r="48912" x14ac:dyDescent="0.2"/>
    <row r="48913" x14ac:dyDescent="0.2"/>
    <row r="48914" x14ac:dyDescent="0.2"/>
    <row r="48915" x14ac:dyDescent="0.2"/>
    <row r="48916" x14ac:dyDescent="0.2"/>
    <row r="48917" x14ac:dyDescent="0.2"/>
    <row r="48918" x14ac:dyDescent="0.2"/>
    <row r="48919" x14ac:dyDescent="0.2"/>
    <row r="48920" x14ac:dyDescent="0.2"/>
    <row r="48921" x14ac:dyDescent="0.2"/>
    <row r="48922" x14ac:dyDescent="0.2"/>
    <row r="48923" x14ac:dyDescent="0.2"/>
    <row r="48924" x14ac:dyDescent="0.2"/>
    <row r="48925" x14ac:dyDescent="0.2"/>
    <row r="48926" x14ac:dyDescent="0.2"/>
    <row r="48927" x14ac:dyDescent="0.2"/>
    <row r="48928" x14ac:dyDescent="0.2"/>
    <row r="48929" x14ac:dyDescent="0.2"/>
    <row r="48930" x14ac:dyDescent="0.2"/>
    <row r="48931" x14ac:dyDescent="0.2"/>
    <row r="48932" x14ac:dyDescent="0.2"/>
    <row r="48933" x14ac:dyDescent="0.2"/>
    <row r="48934" x14ac:dyDescent="0.2"/>
    <row r="48935" x14ac:dyDescent="0.2"/>
    <row r="48936" x14ac:dyDescent="0.2"/>
    <row r="48937" x14ac:dyDescent="0.2"/>
    <row r="48938" x14ac:dyDescent="0.2"/>
    <row r="48939" x14ac:dyDescent="0.2"/>
    <row r="48940" x14ac:dyDescent="0.2"/>
    <row r="48941" x14ac:dyDescent="0.2"/>
    <row r="48942" x14ac:dyDescent="0.2"/>
    <row r="48943" x14ac:dyDescent="0.2"/>
    <row r="48944" x14ac:dyDescent="0.2"/>
    <row r="48945" x14ac:dyDescent="0.2"/>
    <row r="48946" x14ac:dyDescent="0.2"/>
    <row r="48947" x14ac:dyDescent="0.2"/>
    <row r="48948" x14ac:dyDescent="0.2"/>
    <row r="48949" x14ac:dyDescent="0.2"/>
    <row r="48950" x14ac:dyDescent="0.2"/>
    <row r="48951" x14ac:dyDescent="0.2"/>
    <row r="48952" x14ac:dyDescent="0.2"/>
    <row r="48953" x14ac:dyDescent="0.2"/>
    <row r="48954" x14ac:dyDescent="0.2"/>
    <row r="48955" x14ac:dyDescent="0.2"/>
    <row r="48956" x14ac:dyDescent="0.2"/>
    <row r="48957" x14ac:dyDescent="0.2"/>
    <row r="48958" x14ac:dyDescent="0.2"/>
    <row r="48959" x14ac:dyDescent="0.2"/>
    <row r="48960" x14ac:dyDescent="0.2"/>
    <row r="48961" x14ac:dyDescent="0.2"/>
    <row r="48962" x14ac:dyDescent="0.2"/>
    <row r="48963" x14ac:dyDescent="0.2"/>
    <row r="48964" x14ac:dyDescent="0.2"/>
    <row r="48965" x14ac:dyDescent="0.2"/>
    <row r="48966" x14ac:dyDescent="0.2"/>
    <row r="48967" x14ac:dyDescent="0.2"/>
    <row r="48968" x14ac:dyDescent="0.2"/>
    <row r="48969" x14ac:dyDescent="0.2"/>
    <row r="48970" x14ac:dyDescent="0.2"/>
    <row r="48971" x14ac:dyDescent="0.2"/>
    <row r="48972" x14ac:dyDescent="0.2"/>
    <row r="48973" x14ac:dyDescent="0.2"/>
    <row r="48974" x14ac:dyDescent="0.2"/>
    <row r="48975" x14ac:dyDescent="0.2"/>
    <row r="48976" x14ac:dyDescent="0.2"/>
    <row r="48977" x14ac:dyDescent="0.2"/>
    <row r="48978" x14ac:dyDescent="0.2"/>
    <row r="48979" x14ac:dyDescent="0.2"/>
    <row r="48980" x14ac:dyDescent="0.2"/>
    <row r="48981" x14ac:dyDescent="0.2"/>
    <row r="48982" x14ac:dyDescent="0.2"/>
    <row r="48983" x14ac:dyDescent="0.2"/>
    <row r="48984" x14ac:dyDescent="0.2"/>
    <row r="48985" x14ac:dyDescent="0.2"/>
    <row r="48986" x14ac:dyDescent="0.2"/>
    <row r="48987" x14ac:dyDescent="0.2"/>
    <row r="48988" x14ac:dyDescent="0.2"/>
    <row r="48989" x14ac:dyDescent="0.2"/>
    <row r="48990" x14ac:dyDescent="0.2"/>
    <row r="48991" x14ac:dyDescent="0.2"/>
    <row r="48992" x14ac:dyDescent="0.2"/>
    <row r="48993" x14ac:dyDescent="0.2"/>
    <row r="48994" x14ac:dyDescent="0.2"/>
    <row r="48995" x14ac:dyDescent="0.2"/>
    <row r="48996" x14ac:dyDescent="0.2"/>
    <row r="48997" x14ac:dyDescent="0.2"/>
    <row r="48998" x14ac:dyDescent="0.2"/>
    <row r="48999" x14ac:dyDescent="0.2"/>
    <row r="49000" x14ac:dyDescent="0.2"/>
    <row r="49001" x14ac:dyDescent="0.2"/>
    <row r="49002" x14ac:dyDescent="0.2"/>
    <row r="49003" x14ac:dyDescent="0.2"/>
    <row r="49004" x14ac:dyDescent="0.2"/>
    <row r="49005" x14ac:dyDescent="0.2"/>
    <row r="49006" x14ac:dyDescent="0.2"/>
    <row r="49007" x14ac:dyDescent="0.2"/>
    <row r="49008" x14ac:dyDescent="0.2"/>
    <row r="49009" x14ac:dyDescent="0.2"/>
    <row r="49010" x14ac:dyDescent="0.2"/>
    <row r="49011" x14ac:dyDescent="0.2"/>
    <row r="49012" x14ac:dyDescent="0.2"/>
    <row r="49013" x14ac:dyDescent="0.2"/>
    <row r="49014" x14ac:dyDescent="0.2"/>
    <row r="49015" x14ac:dyDescent="0.2"/>
    <row r="49016" x14ac:dyDescent="0.2"/>
    <row r="49017" x14ac:dyDescent="0.2"/>
    <row r="49018" x14ac:dyDescent="0.2"/>
    <row r="49019" x14ac:dyDescent="0.2"/>
    <row r="49020" x14ac:dyDescent="0.2"/>
    <row r="49021" x14ac:dyDescent="0.2"/>
    <row r="49022" x14ac:dyDescent="0.2"/>
    <row r="49023" x14ac:dyDescent="0.2"/>
    <row r="49024" x14ac:dyDescent="0.2"/>
    <row r="49025" x14ac:dyDescent="0.2"/>
    <row r="49026" x14ac:dyDescent="0.2"/>
    <row r="49027" x14ac:dyDescent="0.2"/>
    <row r="49028" x14ac:dyDescent="0.2"/>
    <row r="49029" x14ac:dyDescent="0.2"/>
    <row r="49030" x14ac:dyDescent="0.2"/>
    <row r="49031" x14ac:dyDescent="0.2"/>
    <row r="49032" x14ac:dyDescent="0.2"/>
    <row r="49033" x14ac:dyDescent="0.2"/>
    <row r="49034" x14ac:dyDescent="0.2"/>
    <row r="49035" x14ac:dyDescent="0.2"/>
    <row r="49036" x14ac:dyDescent="0.2"/>
    <row r="49037" x14ac:dyDescent="0.2"/>
    <row r="49038" x14ac:dyDescent="0.2"/>
    <row r="49039" x14ac:dyDescent="0.2"/>
    <row r="49040" x14ac:dyDescent="0.2"/>
    <row r="49041" x14ac:dyDescent="0.2"/>
    <row r="49042" x14ac:dyDescent="0.2"/>
    <row r="49043" x14ac:dyDescent="0.2"/>
    <row r="49044" x14ac:dyDescent="0.2"/>
    <row r="49045" x14ac:dyDescent="0.2"/>
    <row r="49046" x14ac:dyDescent="0.2"/>
    <row r="49047" x14ac:dyDescent="0.2"/>
    <row r="49048" x14ac:dyDescent="0.2"/>
    <row r="49049" x14ac:dyDescent="0.2"/>
    <row r="49050" x14ac:dyDescent="0.2"/>
    <row r="49051" x14ac:dyDescent="0.2"/>
    <row r="49052" x14ac:dyDescent="0.2"/>
    <row r="49053" x14ac:dyDescent="0.2"/>
    <row r="49054" x14ac:dyDescent="0.2"/>
    <row r="49055" x14ac:dyDescent="0.2"/>
    <row r="49056" x14ac:dyDescent="0.2"/>
    <row r="49057" x14ac:dyDescent="0.2"/>
    <row r="49058" x14ac:dyDescent="0.2"/>
    <row r="49059" x14ac:dyDescent="0.2"/>
    <row r="49060" x14ac:dyDescent="0.2"/>
    <row r="49061" x14ac:dyDescent="0.2"/>
    <row r="49062" x14ac:dyDescent="0.2"/>
    <row r="49063" x14ac:dyDescent="0.2"/>
    <row r="49064" x14ac:dyDescent="0.2"/>
    <row r="49065" x14ac:dyDescent="0.2"/>
    <row r="49066" x14ac:dyDescent="0.2"/>
    <row r="49067" x14ac:dyDescent="0.2"/>
    <row r="49068" x14ac:dyDescent="0.2"/>
    <row r="49069" x14ac:dyDescent="0.2"/>
    <row r="49070" x14ac:dyDescent="0.2"/>
    <row r="49071" x14ac:dyDescent="0.2"/>
    <row r="49072" x14ac:dyDescent="0.2"/>
    <row r="49073" x14ac:dyDescent="0.2"/>
    <row r="49074" x14ac:dyDescent="0.2"/>
    <row r="49075" x14ac:dyDescent="0.2"/>
    <row r="49076" x14ac:dyDescent="0.2"/>
    <row r="49077" x14ac:dyDescent="0.2"/>
    <row r="49078" x14ac:dyDescent="0.2"/>
    <row r="49079" x14ac:dyDescent="0.2"/>
    <row r="49080" x14ac:dyDescent="0.2"/>
    <row r="49081" x14ac:dyDescent="0.2"/>
    <row r="49082" x14ac:dyDescent="0.2"/>
    <row r="49083" x14ac:dyDescent="0.2"/>
    <row r="49084" x14ac:dyDescent="0.2"/>
    <row r="49085" x14ac:dyDescent="0.2"/>
    <row r="49086" x14ac:dyDescent="0.2"/>
    <row r="49087" x14ac:dyDescent="0.2"/>
    <row r="49088" x14ac:dyDescent="0.2"/>
    <row r="49089" x14ac:dyDescent="0.2"/>
    <row r="49090" x14ac:dyDescent="0.2"/>
    <row r="49091" x14ac:dyDescent="0.2"/>
    <row r="49092" x14ac:dyDescent="0.2"/>
    <row r="49093" x14ac:dyDescent="0.2"/>
    <row r="49094" x14ac:dyDescent="0.2"/>
    <row r="49095" x14ac:dyDescent="0.2"/>
    <row r="49096" x14ac:dyDescent="0.2"/>
    <row r="49097" x14ac:dyDescent="0.2"/>
    <row r="49098" x14ac:dyDescent="0.2"/>
    <row r="49099" x14ac:dyDescent="0.2"/>
    <row r="49100" x14ac:dyDescent="0.2"/>
    <row r="49101" x14ac:dyDescent="0.2"/>
    <row r="49102" x14ac:dyDescent="0.2"/>
    <row r="49103" x14ac:dyDescent="0.2"/>
    <row r="49104" x14ac:dyDescent="0.2"/>
    <row r="49105" x14ac:dyDescent="0.2"/>
    <row r="49106" x14ac:dyDescent="0.2"/>
    <row r="49107" x14ac:dyDescent="0.2"/>
    <row r="49108" x14ac:dyDescent="0.2"/>
    <row r="49109" x14ac:dyDescent="0.2"/>
    <row r="49110" x14ac:dyDescent="0.2"/>
    <row r="49111" x14ac:dyDescent="0.2"/>
    <row r="49112" x14ac:dyDescent="0.2"/>
    <row r="49113" x14ac:dyDescent="0.2"/>
    <row r="49114" x14ac:dyDescent="0.2"/>
    <row r="49115" x14ac:dyDescent="0.2"/>
    <row r="49116" x14ac:dyDescent="0.2"/>
    <row r="49117" x14ac:dyDescent="0.2"/>
    <row r="49118" x14ac:dyDescent="0.2"/>
    <row r="49119" x14ac:dyDescent="0.2"/>
    <row r="49120" x14ac:dyDescent="0.2"/>
    <row r="49121" x14ac:dyDescent="0.2"/>
    <row r="49122" x14ac:dyDescent="0.2"/>
    <row r="49123" x14ac:dyDescent="0.2"/>
    <row r="49124" x14ac:dyDescent="0.2"/>
    <row r="49125" x14ac:dyDescent="0.2"/>
    <row r="49126" x14ac:dyDescent="0.2"/>
    <row r="49127" x14ac:dyDescent="0.2"/>
    <row r="49128" x14ac:dyDescent="0.2"/>
    <row r="49129" x14ac:dyDescent="0.2"/>
    <row r="49130" x14ac:dyDescent="0.2"/>
    <row r="49131" x14ac:dyDescent="0.2"/>
    <row r="49132" x14ac:dyDescent="0.2"/>
    <row r="49133" x14ac:dyDescent="0.2"/>
    <row r="49134" x14ac:dyDescent="0.2"/>
    <row r="49135" x14ac:dyDescent="0.2"/>
    <row r="49136" x14ac:dyDescent="0.2"/>
    <row r="49137" x14ac:dyDescent="0.2"/>
    <row r="49138" x14ac:dyDescent="0.2"/>
    <row r="49139" x14ac:dyDescent="0.2"/>
    <row r="49140" x14ac:dyDescent="0.2"/>
    <row r="49141" x14ac:dyDescent="0.2"/>
    <row r="49142" x14ac:dyDescent="0.2"/>
    <row r="49143" x14ac:dyDescent="0.2"/>
    <row r="49144" x14ac:dyDescent="0.2"/>
    <row r="49145" x14ac:dyDescent="0.2"/>
    <row r="49146" x14ac:dyDescent="0.2"/>
    <row r="49147" x14ac:dyDescent="0.2"/>
    <row r="49148" x14ac:dyDescent="0.2"/>
    <row r="49149" x14ac:dyDescent="0.2"/>
    <row r="49150" x14ac:dyDescent="0.2"/>
    <row r="49151" x14ac:dyDescent="0.2"/>
    <row r="49152" x14ac:dyDescent="0.2"/>
    <row r="49153" x14ac:dyDescent="0.2"/>
    <row r="49154" x14ac:dyDescent="0.2"/>
    <row r="49155" x14ac:dyDescent="0.2"/>
    <row r="49156" x14ac:dyDescent="0.2"/>
    <row r="49157" x14ac:dyDescent="0.2"/>
    <row r="49158" x14ac:dyDescent="0.2"/>
    <row r="49159" x14ac:dyDescent="0.2"/>
    <row r="49160" x14ac:dyDescent="0.2"/>
    <row r="49161" x14ac:dyDescent="0.2"/>
    <row r="49162" x14ac:dyDescent="0.2"/>
    <row r="49163" x14ac:dyDescent="0.2"/>
    <row r="49164" x14ac:dyDescent="0.2"/>
    <row r="49165" x14ac:dyDescent="0.2"/>
    <row r="49166" x14ac:dyDescent="0.2"/>
    <row r="49167" x14ac:dyDescent="0.2"/>
    <row r="49168" x14ac:dyDescent="0.2"/>
    <row r="49169" x14ac:dyDescent="0.2"/>
    <row r="49170" x14ac:dyDescent="0.2"/>
    <row r="49171" x14ac:dyDescent="0.2"/>
    <row r="49172" x14ac:dyDescent="0.2"/>
    <row r="49173" x14ac:dyDescent="0.2"/>
    <row r="49174" x14ac:dyDescent="0.2"/>
    <row r="49175" x14ac:dyDescent="0.2"/>
    <row r="49176" x14ac:dyDescent="0.2"/>
    <row r="49177" x14ac:dyDescent="0.2"/>
    <row r="49178" x14ac:dyDescent="0.2"/>
    <row r="49179" x14ac:dyDescent="0.2"/>
    <row r="49180" x14ac:dyDescent="0.2"/>
    <row r="49181" x14ac:dyDescent="0.2"/>
    <row r="49182" x14ac:dyDescent="0.2"/>
    <row r="49183" x14ac:dyDescent="0.2"/>
    <row r="49184" x14ac:dyDescent="0.2"/>
    <row r="49185" x14ac:dyDescent="0.2"/>
    <row r="49186" x14ac:dyDescent="0.2"/>
    <row r="49187" x14ac:dyDescent="0.2"/>
    <row r="49188" x14ac:dyDescent="0.2"/>
    <row r="49189" x14ac:dyDescent="0.2"/>
    <row r="49190" x14ac:dyDescent="0.2"/>
    <row r="49191" x14ac:dyDescent="0.2"/>
    <row r="49192" x14ac:dyDescent="0.2"/>
    <row r="49193" x14ac:dyDescent="0.2"/>
    <row r="49194" x14ac:dyDescent="0.2"/>
    <row r="49195" x14ac:dyDescent="0.2"/>
    <row r="49196" x14ac:dyDescent="0.2"/>
    <row r="49197" x14ac:dyDescent="0.2"/>
    <row r="49198" x14ac:dyDescent="0.2"/>
    <row r="49199" x14ac:dyDescent="0.2"/>
    <row r="49200" x14ac:dyDescent="0.2"/>
    <row r="49201" x14ac:dyDescent="0.2"/>
    <row r="49202" x14ac:dyDescent="0.2"/>
    <row r="49203" x14ac:dyDescent="0.2"/>
    <row r="49204" x14ac:dyDescent="0.2"/>
    <row r="49205" x14ac:dyDescent="0.2"/>
    <row r="49206" x14ac:dyDescent="0.2"/>
    <row r="49207" x14ac:dyDescent="0.2"/>
    <row r="49208" x14ac:dyDescent="0.2"/>
    <row r="49209" x14ac:dyDescent="0.2"/>
    <row r="49210" x14ac:dyDescent="0.2"/>
    <row r="49211" x14ac:dyDescent="0.2"/>
    <row r="49212" x14ac:dyDescent="0.2"/>
    <row r="49213" x14ac:dyDescent="0.2"/>
    <row r="49214" x14ac:dyDescent="0.2"/>
    <row r="49215" x14ac:dyDescent="0.2"/>
    <row r="49216" x14ac:dyDescent="0.2"/>
    <row r="49217" x14ac:dyDescent="0.2"/>
    <row r="49218" x14ac:dyDescent="0.2"/>
    <row r="49219" x14ac:dyDescent="0.2"/>
    <row r="49220" x14ac:dyDescent="0.2"/>
    <row r="49221" x14ac:dyDescent="0.2"/>
    <row r="49222" x14ac:dyDescent="0.2"/>
    <row r="49223" x14ac:dyDescent="0.2"/>
    <row r="49224" x14ac:dyDescent="0.2"/>
    <row r="49225" x14ac:dyDescent="0.2"/>
    <row r="49226" x14ac:dyDescent="0.2"/>
    <row r="49227" x14ac:dyDescent="0.2"/>
    <row r="49228" x14ac:dyDescent="0.2"/>
    <row r="49229" x14ac:dyDescent="0.2"/>
    <row r="49230" x14ac:dyDescent="0.2"/>
    <row r="49231" x14ac:dyDescent="0.2"/>
    <row r="49232" x14ac:dyDescent="0.2"/>
    <row r="49233" x14ac:dyDescent="0.2"/>
    <row r="49234" x14ac:dyDescent="0.2"/>
    <row r="49235" x14ac:dyDescent="0.2"/>
    <row r="49236" x14ac:dyDescent="0.2"/>
    <row r="49237" x14ac:dyDescent="0.2"/>
    <row r="49238" x14ac:dyDescent="0.2"/>
    <row r="49239" x14ac:dyDescent="0.2"/>
    <row r="49240" x14ac:dyDescent="0.2"/>
    <row r="49241" x14ac:dyDescent="0.2"/>
    <row r="49242" x14ac:dyDescent="0.2"/>
    <row r="49243" x14ac:dyDescent="0.2"/>
    <row r="49244" x14ac:dyDescent="0.2"/>
    <row r="49245" x14ac:dyDescent="0.2"/>
    <row r="49246" x14ac:dyDescent="0.2"/>
    <row r="49247" x14ac:dyDescent="0.2"/>
    <row r="49248" x14ac:dyDescent="0.2"/>
    <row r="49249" x14ac:dyDescent="0.2"/>
    <row r="49250" x14ac:dyDescent="0.2"/>
    <row r="49251" x14ac:dyDescent="0.2"/>
    <row r="49252" x14ac:dyDescent="0.2"/>
    <row r="49253" x14ac:dyDescent="0.2"/>
    <row r="49254" x14ac:dyDescent="0.2"/>
    <row r="49255" x14ac:dyDescent="0.2"/>
    <row r="49256" x14ac:dyDescent="0.2"/>
    <row r="49257" x14ac:dyDescent="0.2"/>
    <row r="49258" x14ac:dyDescent="0.2"/>
    <row r="49259" x14ac:dyDescent="0.2"/>
    <row r="49260" x14ac:dyDescent="0.2"/>
    <row r="49261" x14ac:dyDescent="0.2"/>
    <row r="49262" x14ac:dyDescent="0.2"/>
    <row r="49263" x14ac:dyDescent="0.2"/>
    <row r="49264" x14ac:dyDescent="0.2"/>
    <row r="49265" x14ac:dyDescent="0.2"/>
    <row r="49266" x14ac:dyDescent="0.2"/>
    <row r="49267" x14ac:dyDescent="0.2"/>
    <row r="49268" x14ac:dyDescent="0.2"/>
    <row r="49269" x14ac:dyDescent="0.2"/>
    <row r="49270" x14ac:dyDescent="0.2"/>
    <row r="49271" x14ac:dyDescent="0.2"/>
    <row r="49272" x14ac:dyDescent="0.2"/>
    <row r="49273" x14ac:dyDescent="0.2"/>
    <row r="49274" x14ac:dyDescent="0.2"/>
    <row r="49275" x14ac:dyDescent="0.2"/>
    <row r="49276" x14ac:dyDescent="0.2"/>
    <row r="49277" x14ac:dyDescent="0.2"/>
    <row r="49278" x14ac:dyDescent="0.2"/>
    <row r="49279" x14ac:dyDescent="0.2"/>
    <row r="49280" x14ac:dyDescent="0.2"/>
    <row r="49281" x14ac:dyDescent="0.2"/>
    <row r="49282" x14ac:dyDescent="0.2"/>
    <row r="49283" x14ac:dyDescent="0.2"/>
    <row r="49284" x14ac:dyDescent="0.2"/>
    <row r="49285" x14ac:dyDescent="0.2"/>
    <row r="49286" x14ac:dyDescent="0.2"/>
    <row r="49287" x14ac:dyDescent="0.2"/>
    <row r="49288" x14ac:dyDescent="0.2"/>
    <row r="49289" x14ac:dyDescent="0.2"/>
    <row r="49290" x14ac:dyDescent="0.2"/>
    <row r="49291" x14ac:dyDescent="0.2"/>
    <row r="49292" x14ac:dyDescent="0.2"/>
    <row r="49293" x14ac:dyDescent="0.2"/>
    <row r="49294" x14ac:dyDescent="0.2"/>
    <row r="49295" x14ac:dyDescent="0.2"/>
    <row r="49296" x14ac:dyDescent="0.2"/>
    <row r="49297" x14ac:dyDescent="0.2"/>
    <row r="49298" x14ac:dyDescent="0.2"/>
    <row r="49299" x14ac:dyDescent="0.2"/>
    <row r="49300" x14ac:dyDescent="0.2"/>
    <row r="49301" x14ac:dyDescent="0.2"/>
    <row r="49302" x14ac:dyDescent="0.2"/>
    <row r="49303" x14ac:dyDescent="0.2"/>
    <row r="49304" x14ac:dyDescent="0.2"/>
    <row r="49305" x14ac:dyDescent="0.2"/>
    <row r="49306" x14ac:dyDescent="0.2"/>
    <row r="49307" x14ac:dyDescent="0.2"/>
    <row r="49308" x14ac:dyDescent="0.2"/>
    <row r="49309" x14ac:dyDescent="0.2"/>
    <row r="49310" x14ac:dyDescent="0.2"/>
    <row r="49311" x14ac:dyDescent="0.2"/>
    <row r="49312" x14ac:dyDescent="0.2"/>
    <row r="49313" x14ac:dyDescent="0.2"/>
    <row r="49314" x14ac:dyDescent="0.2"/>
    <row r="49315" x14ac:dyDescent="0.2"/>
    <row r="49316" x14ac:dyDescent="0.2"/>
    <row r="49317" x14ac:dyDescent="0.2"/>
    <row r="49318" x14ac:dyDescent="0.2"/>
    <row r="49319" x14ac:dyDescent="0.2"/>
    <row r="49320" x14ac:dyDescent="0.2"/>
    <row r="49321" x14ac:dyDescent="0.2"/>
    <row r="49322" x14ac:dyDescent="0.2"/>
    <row r="49323" x14ac:dyDescent="0.2"/>
    <row r="49324" x14ac:dyDescent="0.2"/>
    <row r="49325" x14ac:dyDescent="0.2"/>
    <row r="49326" x14ac:dyDescent="0.2"/>
    <row r="49327" x14ac:dyDescent="0.2"/>
    <row r="49328" x14ac:dyDescent="0.2"/>
    <row r="49329" x14ac:dyDescent="0.2"/>
    <row r="49330" x14ac:dyDescent="0.2"/>
    <row r="49331" x14ac:dyDescent="0.2"/>
    <row r="49332" x14ac:dyDescent="0.2"/>
    <row r="49333" x14ac:dyDescent="0.2"/>
    <row r="49334" x14ac:dyDescent="0.2"/>
    <row r="49335" x14ac:dyDescent="0.2"/>
    <row r="49336" x14ac:dyDescent="0.2"/>
    <row r="49337" x14ac:dyDescent="0.2"/>
    <row r="49338" x14ac:dyDescent="0.2"/>
    <row r="49339" x14ac:dyDescent="0.2"/>
    <row r="49340" x14ac:dyDescent="0.2"/>
    <row r="49341" x14ac:dyDescent="0.2"/>
    <row r="49342" x14ac:dyDescent="0.2"/>
    <row r="49343" x14ac:dyDescent="0.2"/>
    <row r="49344" x14ac:dyDescent="0.2"/>
    <row r="49345" x14ac:dyDescent="0.2"/>
    <row r="49346" x14ac:dyDescent="0.2"/>
    <row r="49347" x14ac:dyDescent="0.2"/>
    <row r="49348" x14ac:dyDescent="0.2"/>
    <row r="49349" x14ac:dyDescent="0.2"/>
    <row r="49350" x14ac:dyDescent="0.2"/>
    <row r="49351" x14ac:dyDescent="0.2"/>
    <row r="49352" x14ac:dyDescent="0.2"/>
    <row r="49353" x14ac:dyDescent="0.2"/>
    <row r="49354" x14ac:dyDescent="0.2"/>
    <row r="49355" x14ac:dyDescent="0.2"/>
    <row r="49356" x14ac:dyDescent="0.2"/>
    <row r="49357" x14ac:dyDescent="0.2"/>
    <row r="49358" x14ac:dyDescent="0.2"/>
    <row r="49359" x14ac:dyDescent="0.2"/>
    <row r="49360" x14ac:dyDescent="0.2"/>
    <row r="49361" x14ac:dyDescent="0.2"/>
    <row r="49362" x14ac:dyDescent="0.2"/>
    <row r="49363" x14ac:dyDescent="0.2"/>
    <row r="49364" x14ac:dyDescent="0.2"/>
    <row r="49365" x14ac:dyDescent="0.2"/>
    <row r="49366" x14ac:dyDescent="0.2"/>
    <row r="49367" x14ac:dyDescent="0.2"/>
    <row r="49368" x14ac:dyDescent="0.2"/>
    <row r="49369" x14ac:dyDescent="0.2"/>
    <row r="49370" x14ac:dyDescent="0.2"/>
    <row r="49371" x14ac:dyDescent="0.2"/>
    <row r="49372" x14ac:dyDescent="0.2"/>
    <row r="49373" x14ac:dyDescent="0.2"/>
    <row r="49374" x14ac:dyDescent="0.2"/>
    <row r="49375" x14ac:dyDescent="0.2"/>
    <row r="49376" x14ac:dyDescent="0.2"/>
    <row r="49377" x14ac:dyDescent="0.2"/>
    <row r="49378" x14ac:dyDescent="0.2"/>
    <row r="49379" x14ac:dyDescent="0.2"/>
    <row r="49380" x14ac:dyDescent="0.2"/>
    <row r="49381" x14ac:dyDescent="0.2"/>
    <row r="49382" x14ac:dyDescent="0.2"/>
    <row r="49383" x14ac:dyDescent="0.2"/>
    <row r="49384" x14ac:dyDescent="0.2"/>
    <row r="49385" x14ac:dyDescent="0.2"/>
    <row r="49386" x14ac:dyDescent="0.2"/>
    <row r="49387" x14ac:dyDescent="0.2"/>
    <row r="49388" x14ac:dyDescent="0.2"/>
    <row r="49389" x14ac:dyDescent="0.2"/>
    <row r="49390" x14ac:dyDescent="0.2"/>
    <row r="49391" x14ac:dyDescent="0.2"/>
    <row r="49392" x14ac:dyDescent="0.2"/>
    <row r="49393" x14ac:dyDescent="0.2"/>
    <row r="49394" x14ac:dyDescent="0.2"/>
    <row r="49395" x14ac:dyDescent="0.2"/>
    <row r="49396" x14ac:dyDescent="0.2"/>
    <row r="49397" x14ac:dyDescent="0.2"/>
    <row r="49398" x14ac:dyDescent="0.2"/>
    <row r="49399" x14ac:dyDescent="0.2"/>
    <row r="49400" x14ac:dyDescent="0.2"/>
    <row r="49401" x14ac:dyDescent="0.2"/>
    <row r="49402" x14ac:dyDescent="0.2"/>
    <row r="49403" x14ac:dyDescent="0.2"/>
    <row r="49404" x14ac:dyDescent="0.2"/>
    <row r="49405" x14ac:dyDescent="0.2"/>
    <row r="49406" x14ac:dyDescent="0.2"/>
    <row r="49407" x14ac:dyDescent="0.2"/>
    <row r="49408" x14ac:dyDescent="0.2"/>
    <row r="49409" x14ac:dyDescent="0.2"/>
    <row r="49410" x14ac:dyDescent="0.2"/>
    <row r="49411" x14ac:dyDescent="0.2"/>
    <row r="49412" x14ac:dyDescent="0.2"/>
    <row r="49413" x14ac:dyDescent="0.2"/>
    <row r="49414" x14ac:dyDescent="0.2"/>
    <row r="49415" x14ac:dyDescent="0.2"/>
    <row r="49416" x14ac:dyDescent="0.2"/>
    <row r="49417" x14ac:dyDescent="0.2"/>
    <row r="49418" x14ac:dyDescent="0.2"/>
    <row r="49419" x14ac:dyDescent="0.2"/>
    <row r="49420" x14ac:dyDescent="0.2"/>
    <row r="49421" x14ac:dyDescent="0.2"/>
    <row r="49422" x14ac:dyDescent="0.2"/>
    <row r="49423" x14ac:dyDescent="0.2"/>
    <row r="49424" x14ac:dyDescent="0.2"/>
    <row r="49425" x14ac:dyDescent="0.2"/>
    <row r="49426" x14ac:dyDescent="0.2"/>
    <row r="49427" x14ac:dyDescent="0.2"/>
    <row r="49428" x14ac:dyDescent="0.2"/>
    <row r="49429" x14ac:dyDescent="0.2"/>
    <row r="49430" x14ac:dyDescent="0.2"/>
    <row r="49431" x14ac:dyDescent="0.2"/>
    <row r="49432" x14ac:dyDescent="0.2"/>
    <row r="49433" x14ac:dyDescent="0.2"/>
    <row r="49434" x14ac:dyDescent="0.2"/>
    <row r="49435" x14ac:dyDescent="0.2"/>
    <row r="49436" x14ac:dyDescent="0.2"/>
    <row r="49437" x14ac:dyDescent="0.2"/>
    <row r="49438" x14ac:dyDescent="0.2"/>
    <row r="49439" x14ac:dyDescent="0.2"/>
    <row r="49440" x14ac:dyDescent="0.2"/>
    <row r="49441" x14ac:dyDescent="0.2"/>
    <row r="49442" x14ac:dyDescent="0.2"/>
    <row r="49443" x14ac:dyDescent="0.2"/>
    <row r="49444" x14ac:dyDescent="0.2"/>
    <row r="49445" x14ac:dyDescent="0.2"/>
    <row r="49446" x14ac:dyDescent="0.2"/>
    <row r="49447" x14ac:dyDescent="0.2"/>
    <row r="49448" x14ac:dyDescent="0.2"/>
    <row r="49449" x14ac:dyDescent="0.2"/>
    <row r="49450" x14ac:dyDescent="0.2"/>
    <row r="49451" x14ac:dyDescent="0.2"/>
    <row r="49452" x14ac:dyDescent="0.2"/>
    <row r="49453" x14ac:dyDescent="0.2"/>
    <row r="49454" x14ac:dyDescent="0.2"/>
    <row r="49455" x14ac:dyDescent="0.2"/>
    <row r="49456" x14ac:dyDescent="0.2"/>
    <row r="49457" x14ac:dyDescent="0.2"/>
    <row r="49458" x14ac:dyDescent="0.2"/>
    <row r="49459" x14ac:dyDescent="0.2"/>
    <row r="49460" x14ac:dyDescent="0.2"/>
    <row r="49461" x14ac:dyDescent="0.2"/>
    <row r="49462" x14ac:dyDescent="0.2"/>
    <row r="49463" x14ac:dyDescent="0.2"/>
    <row r="49464" x14ac:dyDescent="0.2"/>
    <row r="49465" x14ac:dyDescent="0.2"/>
    <row r="49466" x14ac:dyDescent="0.2"/>
    <row r="49467" x14ac:dyDescent="0.2"/>
    <row r="49468" x14ac:dyDescent="0.2"/>
    <row r="49469" x14ac:dyDescent="0.2"/>
    <row r="49470" x14ac:dyDescent="0.2"/>
    <row r="49471" x14ac:dyDescent="0.2"/>
    <row r="49472" x14ac:dyDescent="0.2"/>
    <row r="49473" x14ac:dyDescent="0.2"/>
    <row r="49474" x14ac:dyDescent="0.2"/>
    <row r="49475" x14ac:dyDescent="0.2"/>
    <row r="49476" x14ac:dyDescent="0.2"/>
    <row r="49477" x14ac:dyDescent="0.2"/>
    <row r="49478" x14ac:dyDescent="0.2"/>
    <row r="49479" x14ac:dyDescent="0.2"/>
    <row r="49480" x14ac:dyDescent="0.2"/>
    <row r="49481" x14ac:dyDescent="0.2"/>
    <row r="49482" x14ac:dyDescent="0.2"/>
    <row r="49483" x14ac:dyDescent="0.2"/>
    <row r="49484" x14ac:dyDescent="0.2"/>
    <row r="49485" x14ac:dyDescent="0.2"/>
    <row r="49486" x14ac:dyDescent="0.2"/>
    <row r="49487" x14ac:dyDescent="0.2"/>
    <row r="49488" x14ac:dyDescent="0.2"/>
    <row r="49489" x14ac:dyDescent="0.2"/>
    <row r="49490" x14ac:dyDescent="0.2"/>
    <row r="49491" x14ac:dyDescent="0.2"/>
    <row r="49492" x14ac:dyDescent="0.2"/>
    <row r="49493" x14ac:dyDescent="0.2"/>
    <row r="49494" x14ac:dyDescent="0.2"/>
    <row r="49495" x14ac:dyDescent="0.2"/>
    <row r="49496" x14ac:dyDescent="0.2"/>
    <row r="49497" x14ac:dyDescent="0.2"/>
    <row r="49498" x14ac:dyDescent="0.2"/>
    <row r="49499" x14ac:dyDescent="0.2"/>
    <row r="49500" x14ac:dyDescent="0.2"/>
    <row r="49501" x14ac:dyDescent="0.2"/>
    <row r="49502" x14ac:dyDescent="0.2"/>
    <row r="49503" x14ac:dyDescent="0.2"/>
    <row r="49504" x14ac:dyDescent="0.2"/>
    <row r="49505" x14ac:dyDescent="0.2"/>
    <row r="49506" x14ac:dyDescent="0.2"/>
    <row r="49507" x14ac:dyDescent="0.2"/>
    <row r="49508" x14ac:dyDescent="0.2"/>
    <row r="49509" x14ac:dyDescent="0.2"/>
    <row r="49510" x14ac:dyDescent="0.2"/>
    <row r="49511" x14ac:dyDescent="0.2"/>
    <row r="49512" x14ac:dyDescent="0.2"/>
    <row r="49513" x14ac:dyDescent="0.2"/>
    <row r="49514" x14ac:dyDescent="0.2"/>
    <row r="49515" x14ac:dyDescent="0.2"/>
    <row r="49516" x14ac:dyDescent="0.2"/>
    <row r="49517" x14ac:dyDescent="0.2"/>
    <row r="49518" x14ac:dyDescent="0.2"/>
    <row r="49519" x14ac:dyDescent="0.2"/>
    <row r="49520" x14ac:dyDescent="0.2"/>
    <row r="49521" x14ac:dyDescent="0.2"/>
    <row r="49522" x14ac:dyDescent="0.2"/>
    <row r="49523" x14ac:dyDescent="0.2"/>
    <row r="49524" x14ac:dyDescent="0.2"/>
    <row r="49525" x14ac:dyDescent="0.2"/>
    <row r="49526" x14ac:dyDescent="0.2"/>
    <row r="49527" x14ac:dyDescent="0.2"/>
    <row r="49528" x14ac:dyDescent="0.2"/>
    <row r="49529" x14ac:dyDescent="0.2"/>
    <row r="49530" x14ac:dyDescent="0.2"/>
    <row r="49531" x14ac:dyDescent="0.2"/>
    <row r="49532" x14ac:dyDescent="0.2"/>
    <row r="49533" x14ac:dyDescent="0.2"/>
    <row r="49534" x14ac:dyDescent="0.2"/>
    <row r="49535" x14ac:dyDescent="0.2"/>
    <row r="49536" x14ac:dyDescent="0.2"/>
    <row r="49537" x14ac:dyDescent="0.2"/>
    <row r="49538" x14ac:dyDescent="0.2"/>
    <row r="49539" x14ac:dyDescent="0.2"/>
    <row r="49540" x14ac:dyDescent="0.2"/>
    <row r="49541" x14ac:dyDescent="0.2"/>
    <row r="49542" x14ac:dyDescent="0.2"/>
    <row r="49543" x14ac:dyDescent="0.2"/>
    <row r="49544" x14ac:dyDescent="0.2"/>
    <row r="49545" x14ac:dyDescent="0.2"/>
    <row r="49546" x14ac:dyDescent="0.2"/>
    <row r="49547" x14ac:dyDescent="0.2"/>
    <row r="49548" x14ac:dyDescent="0.2"/>
    <row r="49549" x14ac:dyDescent="0.2"/>
    <row r="49550" x14ac:dyDescent="0.2"/>
    <row r="49551" x14ac:dyDescent="0.2"/>
    <row r="49552" x14ac:dyDescent="0.2"/>
    <row r="49553" x14ac:dyDescent="0.2"/>
    <row r="49554" x14ac:dyDescent="0.2"/>
    <row r="49555" x14ac:dyDescent="0.2"/>
    <row r="49556" x14ac:dyDescent="0.2"/>
    <row r="49557" x14ac:dyDescent="0.2"/>
    <row r="49558" x14ac:dyDescent="0.2"/>
    <row r="49559" x14ac:dyDescent="0.2"/>
    <row r="49560" x14ac:dyDescent="0.2"/>
    <row r="49561" x14ac:dyDescent="0.2"/>
    <row r="49562" x14ac:dyDescent="0.2"/>
    <row r="49563" x14ac:dyDescent="0.2"/>
    <row r="49564" x14ac:dyDescent="0.2"/>
    <row r="49565" x14ac:dyDescent="0.2"/>
    <row r="49566" x14ac:dyDescent="0.2"/>
    <row r="49567" x14ac:dyDescent="0.2"/>
    <row r="49568" x14ac:dyDescent="0.2"/>
    <row r="49569" x14ac:dyDescent="0.2"/>
    <row r="49570" x14ac:dyDescent="0.2"/>
    <row r="49571" x14ac:dyDescent="0.2"/>
    <row r="49572" x14ac:dyDescent="0.2"/>
    <row r="49573" x14ac:dyDescent="0.2"/>
    <row r="49574" x14ac:dyDescent="0.2"/>
    <row r="49575" x14ac:dyDescent="0.2"/>
    <row r="49576" x14ac:dyDescent="0.2"/>
    <row r="49577" x14ac:dyDescent="0.2"/>
    <row r="49578" x14ac:dyDescent="0.2"/>
    <row r="49579" x14ac:dyDescent="0.2"/>
    <row r="49580" x14ac:dyDescent="0.2"/>
    <row r="49581" x14ac:dyDescent="0.2"/>
    <row r="49582" x14ac:dyDescent="0.2"/>
    <row r="49583" x14ac:dyDescent="0.2"/>
    <row r="49584" x14ac:dyDescent="0.2"/>
    <row r="49585" x14ac:dyDescent="0.2"/>
    <row r="49586" x14ac:dyDescent="0.2"/>
    <row r="49587" x14ac:dyDescent="0.2"/>
    <row r="49588" x14ac:dyDescent="0.2"/>
    <row r="49589" x14ac:dyDescent="0.2"/>
    <row r="49590" x14ac:dyDescent="0.2"/>
    <row r="49591" x14ac:dyDescent="0.2"/>
    <row r="49592" x14ac:dyDescent="0.2"/>
    <row r="49593" x14ac:dyDescent="0.2"/>
    <row r="49594" x14ac:dyDescent="0.2"/>
    <row r="49595" x14ac:dyDescent="0.2"/>
    <row r="49596" x14ac:dyDescent="0.2"/>
    <row r="49597" x14ac:dyDescent="0.2"/>
    <row r="49598" x14ac:dyDescent="0.2"/>
    <row r="49599" x14ac:dyDescent="0.2"/>
    <row r="49600" x14ac:dyDescent="0.2"/>
    <row r="49601" x14ac:dyDescent="0.2"/>
    <row r="49602" x14ac:dyDescent="0.2"/>
    <row r="49603" x14ac:dyDescent="0.2"/>
    <row r="49604" x14ac:dyDescent="0.2"/>
    <row r="49605" x14ac:dyDescent="0.2"/>
    <row r="49606" x14ac:dyDescent="0.2"/>
    <row r="49607" x14ac:dyDescent="0.2"/>
    <row r="49608" x14ac:dyDescent="0.2"/>
    <row r="49609" x14ac:dyDescent="0.2"/>
    <row r="49610" x14ac:dyDescent="0.2"/>
    <row r="49611" x14ac:dyDescent="0.2"/>
    <row r="49612" x14ac:dyDescent="0.2"/>
    <row r="49613" x14ac:dyDescent="0.2"/>
    <row r="49614" x14ac:dyDescent="0.2"/>
    <row r="49615" x14ac:dyDescent="0.2"/>
    <row r="49616" x14ac:dyDescent="0.2"/>
    <row r="49617" x14ac:dyDescent="0.2"/>
    <row r="49618" x14ac:dyDescent="0.2"/>
    <row r="49619" x14ac:dyDescent="0.2"/>
    <row r="49620" x14ac:dyDescent="0.2"/>
    <row r="49621" x14ac:dyDescent="0.2"/>
    <row r="49622" x14ac:dyDescent="0.2"/>
    <row r="49623" x14ac:dyDescent="0.2"/>
    <row r="49624" x14ac:dyDescent="0.2"/>
    <row r="49625" x14ac:dyDescent="0.2"/>
    <row r="49626" x14ac:dyDescent="0.2"/>
    <row r="49627" x14ac:dyDescent="0.2"/>
    <row r="49628" x14ac:dyDescent="0.2"/>
    <row r="49629" x14ac:dyDescent="0.2"/>
    <row r="49630" x14ac:dyDescent="0.2"/>
    <row r="49631" x14ac:dyDescent="0.2"/>
    <row r="49632" x14ac:dyDescent="0.2"/>
    <row r="49633" x14ac:dyDescent="0.2"/>
    <row r="49634" x14ac:dyDescent="0.2"/>
    <row r="49635" x14ac:dyDescent="0.2"/>
    <row r="49636" x14ac:dyDescent="0.2"/>
    <row r="49637" x14ac:dyDescent="0.2"/>
    <row r="49638" x14ac:dyDescent="0.2"/>
    <row r="49639" x14ac:dyDescent="0.2"/>
    <row r="49640" x14ac:dyDescent="0.2"/>
    <row r="49641" x14ac:dyDescent="0.2"/>
    <row r="49642" x14ac:dyDescent="0.2"/>
    <row r="49643" x14ac:dyDescent="0.2"/>
    <row r="49644" x14ac:dyDescent="0.2"/>
    <row r="49645" x14ac:dyDescent="0.2"/>
    <row r="49646" x14ac:dyDescent="0.2"/>
    <row r="49647" x14ac:dyDescent="0.2"/>
    <row r="49648" x14ac:dyDescent="0.2"/>
    <row r="49649" x14ac:dyDescent="0.2"/>
    <row r="49650" x14ac:dyDescent="0.2"/>
    <row r="49651" x14ac:dyDescent="0.2"/>
    <row r="49652" x14ac:dyDescent="0.2"/>
    <row r="49653" x14ac:dyDescent="0.2"/>
    <row r="49654" x14ac:dyDescent="0.2"/>
    <row r="49655" x14ac:dyDescent="0.2"/>
    <row r="49656" x14ac:dyDescent="0.2"/>
    <row r="49657" x14ac:dyDescent="0.2"/>
    <row r="49658" x14ac:dyDescent="0.2"/>
    <row r="49659" x14ac:dyDescent="0.2"/>
    <row r="49660" x14ac:dyDescent="0.2"/>
    <row r="49661" x14ac:dyDescent="0.2"/>
    <row r="49662" x14ac:dyDescent="0.2"/>
    <row r="49663" x14ac:dyDescent="0.2"/>
    <row r="49664" x14ac:dyDescent="0.2"/>
    <row r="49665" x14ac:dyDescent="0.2"/>
    <row r="49666" x14ac:dyDescent="0.2"/>
    <row r="49667" x14ac:dyDescent="0.2"/>
    <row r="49668" x14ac:dyDescent="0.2"/>
    <row r="49669" x14ac:dyDescent="0.2"/>
    <row r="49670" x14ac:dyDescent="0.2"/>
    <row r="49671" x14ac:dyDescent="0.2"/>
    <row r="49672" x14ac:dyDescent="0.2"/>
    <row r="49673" x14ac:dyDescent="0.2"/>
    <row r="49674" x14ac:dyDescent="0.2"/>
    <row r="49675" x14ac:dyDescent="0.2"/>
    <row r="49676" x14ac:dyDescent="0.2"/>
    <row r="49677" x14ac:dyDescent="0.2"/>
    <row r="49678" x14ac:dyDescent="0.2"/>
    <row r="49679" x14ac:dyDescent="0.2"/>
    <row r="49680" x14ac:dyDescent="0.2"/>
    <row r="49681" x14ac:dyDescent="0.2"/>
    <row r="49682" x14ac:dyDescent="0.2"/>
    <row r="49683" x14ac:dyDescent="0.2"/>
    <row r="49684" x14ac:dyDescent="0.2"/>
    <row r="49685" x14ac:dyDescent="0.2"/>
    <row r="49686" x14ac:dyDescent="0.2"/>
    <row r="49687" x14ac:dyDescent="0.2"/>
    <row r="49688" x14ac:dyDescent="0.2"/>
    <row r="49689" x14ac:dyDescent="0.2"/>
    <row r="49690" x14ac:dyDescent="0.2"/>
    <row r="49691" x14ac:dyDescent="0.2"/>
    <row r="49692" x14ac:dyDescent="0.2"/>
    <row r="49693" x14ac:dyDescent="0.2"/>
    <row r="49694" x14ac:dyDescent="0.2"/>
    <row r="49695" x14ac:dyDescent="0.2"/>
    <row r="49696" x14ac:dyDescent="0.2"/>
    <row r="49697" x14ac:dyDescent="0.2"/>
    <row r="49698" x14ac:dyDescent="0.2"/>
    <row r="49699" x14ac:dyDescent="0.2"/>
    <row r="49700" x14ac:dyDescent="0.2"/>
    <row r="49701" x14ac:dyDescent="0.2"/>
    <row r="49702" x14ac:dyDescent="0.2"/>
    <row r="49703" x14ac:dyDescent="0.2"/>
    <row r="49704" x14ac:dyDescent="0.2"/>
    <row r="49705" x14ac:dyDescent="0.2"/>
    <row r="49706" x14ac:dyDescent="0.2"/>
    <row r="49707" x14ac:dyDescent="0.2"/>
    <row r="49708" x14ac:dyDescent="0.2"/>
    <row r="49709" x14ac:dyDescent="0.2"/>
    <row r="49710" x14ac:dyDescent="0.2"/>
    <row r="49711" x14ac:dyDescent="0.2"/>
    <row r="49712" x14ac:dyDescent="0.2"/>
    <row r="49713" x14ac:dyDescent="0.2"/>
    <row r="49714" x14ac:dyDescent="0.2"/>
    <row r="49715" x14ac:dyDescent="0.2"/>
    <row r="49716" x14ac:dyDescent="0.2"/>
    <row r="49717" x14ac:dyDescent="0.2"/>
    <row r="49718" x14ac:dyDescent="0.2"/>
    <row r="49719" x14ac:dyDescent="0.2"/>
    <row r="49720" x14ac:dyDescent="0.2"/>
    <row r="49721" x14ac:dyDescent="0.2"/>
    <row r="49722" x14ac:dyDescent="0.2"/>
    <row r="49723" x14ac:dyDescent="0.2"/>
    <row r="49724" x14ac:dyDescent="0.2"/>
    <row r="49725" x14ac:dyDescent="0.2"/>
    <row r="49726" x14ac:dyDescent="0.2"/>
    <row r="49727" x14ac:dyDescent="0.2"/>
    <row r="49728" x14ac:dyDescent="0.2"/>
    <row r="49729" x14ac:dyDescent="0.2"/>
    <row r="49730" x14ac:dyDescent="0.2"/>
    <row r="49731" x14ac:dyDescent="0.2"/>
    <row r="49732" x14ac:dyDescent="0.2"/>
    <row r="49733" x14ac:dyDescent="0.2"/>
    <row r="49734" x14ac:dyDescent="0.2"/>
    <row r="49735" x14ac:dyDescent="0.2"/>
    <row r="49736" x14ac:dyDescent="0.2"/>
    <row r="49737" x14ac:dyDescent="0.2"/>
    <row r="49738" x14ac:dyDescent="0.2"/>
    <row r="49739" x14ac:dyDescent="0.2"/>
    <row r="49740" x14ac:dyDescent="0.2"/>
    <row r="49741" x14ac:dyDescent="0.2"/>
    <row r="49742" x14ac:dyDescent="0.2"/>
    <row r="49743" x14ac:dyDescent="0.2"/>
    <row r="49744" x14ac:dyDescent="0.2"/>
    <row r="49745" x14ac:dyDescent="0.2"/>
    <row r="49746" x14ac:dyDescent="0.2"/>
    <row r="49747" x14ac:dyDescent="0.2"/>
    <row r="49748" x14ac:dyDescent="0.2"/>
    <row r="49749" x14ac:dyDescent="0.2"/>
    <row r="49750" x14ac:dyDescent="0.2"/>
    <row r="49751" x14ac:dyDescent="0.2"/>
    <row r="49752" x14ac:dyDescent="0.2"/>
    <row r="49753" x14ac:dyDescent="0.2"/>
    <row r="49754" x14ac:dyDescent="0.2"/>
    <row r="49755" x14ac:dyDescent="0.2"/>
    <row r="49756" x14ac:dyDescent="0.2"/>
    <row r="49757" x14ac:dyDescent="0.2"/>
    <row r="49758" x14ac:dyDescent="0.2"/>
    <row r="49759" x14ac:dyDescent="0.2"/>
    <row r="49760" x14ac:dyDescent="0.2"/>
    <row r="49761" x14ac:dyDescent="0.2"/>
    <row r="49762" x14ac:dyDescent="0.2"/>
    <row r="49763" x14ac:dyDescent="0.2"/>
    <row r="49764" x14ac:dyDescent="0.2"/>
    <row r="49765" x14ac:dyDescent="0.2"/>
    <row r="49766" x14ac:dyDescent="0.2"/>
    <row r="49767" x14ac:dyDescent="0.2"/>
    <row r="49768" x14ac:dyDescent="0.2"/>
    <row r="49769" x14ac:dyDescent="0.2"/>
    <row r="49770" x14ac:dyDescent="0.2"/>
    <row r="49771" x14ac:dyDescent="0.2"/>
    <row r="49772" x14ac:dyDescent="0.2"/>
    <row r="49773" x14ac:dyDescent="0.2"/>
    <row r="49774" x14ac:dyDescent="0.2"/>
    <row r="49775" x14ac:dyDescent="0.2"/>
    <row r="49776" x14ac:dyDescent="0.2"/>
    <row r="49777" x14ac:dyDescent="0.2"/>
    <row r="49778" x14ac:dyDescent="0.2"/>
    <row r="49779" x14ac:dyDescent="0.2"/>
    <row r="49780" x14ac:dyDescent="0.2"/>
    <row r="49781" x14ac:dyDescent="0.2"/>
    <row r="49782" x14ac:dyDescent="0.2"/>
    <row r="49783" x14ac:dyDescent="0.2"/>
    <row r="49784" x14ac:dyDescent="0.2"/>
    <row r="49785" x14ac:dyDescent="0.2"/>
    <row r="49786" x14ac:dyDescent="0.2"/>
    <row r="49787" x14ac:dyDescent="0.2"/>
    <row r="49788" x14ac:dyDescent="0.2"/>
    <row r="49789" x14ac:dyDescent="0.2"/>
    <row r="49790" x14ac:dyDescent="0.2"/>
    <row r="49791" x14ac:dyDescent="0.2"/>
    <row r="49792" x14ac:dyDescent="0.2"/>
    <row r="49793" x14ac:dyDescent="0.2"/>
    <row r="49794" x14ac:dyDescent="0.2"/>
    <row r="49795" x14ac:dyDescent="0.2"/>
    <row r="49796" x14ac:dyDescent="0.2"/>
    <row r="49797" x14ac:dyDescent="0.2"/>
    <row r="49798" x14ac:dyDescent="0.2"/>
    <row r="49799" x14ac:dyDescent="0.2"/>
    <row r="49800" x14ac:dyDescent="0.2"/>
    <row r="49801" x14ac:dyDescent="0.2"/>
    <row r="49802" x14ac:dyDescent="0.2"/>
    <row r="49803" x14ac:dyDescent="0.2"/>
    <row r="49804" x14ac:dyDescent="0.2"/>
    <row r="49805" x14ac:dyDescent="0.2"/>
    <row r="49806" x14ac:dyDescent="0.2"/>
    <row r="49807" x14ac:dyDescent="0.2"/>
    <row r="49808" x14ac:dyDescent="0.2"/>
    <row r="49809" x14ac:dyDescent="0.2"/>
    <row r="49810" x14ac:dyDescent="0.2"/>
    <row r="49811" x14ac:dyDescent="0.2"/>
    <row r="49812" x14ac:dyDescent="0.2"/>
    <row r="49813" x14ac:dyDescent="0.2"/>
    <row r="49814" x14ac:dyDescent="0.2"/>
    <row r="49815" x14ac:dyDescent="0.2"/>
    <row r="49816" x14ac:dyDescent="0.2"/>
    <row r="49817" x14ac:dyDescent="0.2"/>
    <row r="49818" x14ac:dyDescent="0.2"/>
    <row r="49819" x14ac:dyDescent="0.2"/>
    <row r="49820" x14ac:dyDescent="0.2"/>
    <row r="49821" x14ac:dyDescent="0.2"/>
    <row r="49822" x14ac:dyDescent="0.2"/>
    <row r="49823" x14ac:dyDescent="0.2"/>
    <row r="49824" x14ac:dyDescent="0.2"/>
    <row r="49825" x14ac:dyDescent="0.2"/>
    <row r="49826" x14ac:dyDescent="0.2"/>
    <row r="49827" x14ac:dyDescent="0.2"/>
    <row r="49828" x14ac:dyDescent="0.2"/>
    <row r="49829" x14ac:dyDescent="0.2"/>
    <row r="49830" x14ac:dyDescent="0.2"/>
    <row r="49831" x14ac:dyDescent="0.2"/>
    <row r="49832" x14ac:dyDescent="0.2"/>
    <row r="49833" x14ac:dyDescent="0.2"/>
    <row r="49834" x14ac:dyDescent="0.2"/>
    <row r="49835" x14ac:dyDescent="0.2"/>
    <row r="49836" x14ac:dyDescent="0.2"/>
    <row r="49837" x14ac:dyDescent="0.2"/>
    <row r="49838" x14ac:dyDescent="0.2"/>
    <row r="49839" x14ac:dyDescent="0.2"/>
    <row r="49840" x14ac:dyDescent="0.2"/>
    <row r="49841" x14ac:dyDescent="0.2"/>
    <row r="49842" x14ac:dyDescent="0.2"/>
    <row r="49843" x14ac:dyDescent="0.2"/>
    <row r="49844" x14ac:dyDescent="0.2"/>
    <row r="49845" x14ac:dyDescent="0.2"/>
    <row r="49846" x14ac:dyDescent="0.2"/>
    <row r="49847" x14ac:dyDescent="0.2"/>
    <row r="49848" x14ac:dyDescent="0.2"/>
    <row r="49849" x14ac:dyDescent="0.2"/>
    <row r="49850" x14ac:dyDescent="0.2"/>
    <row r="49851" x14ac:dyDescent="0.2"/>
    <row r="49852" x14ac:dyDescent="0.2"/>
    <row r="49853" x14ac:dyDescent="0.2"/>
    <row r="49854" x14ac:dyDescent="0.2"/>
    <row r="49855" x14ac:dyDescent="0.2"/>
    <row r="49856" x14ac:dyDescent="0.2"/>
    <row r="49857" x14ac:dyDescent="0.2"/>
    <row r="49858" x14ac:dyDescent="0.2"/>
    <row r="49859" x14ac:dyDescent="0.2"/>
    <row r="49860" x14ac:dyDescent="0.2"/>
    <row r="49861" x14ac:dyDescent="0.2"/>
    <row r="49862" x14ac:dyDescent="0.2"/>
    <row r="49863" x14ac:dyDescent="0.2"/>
    <row r="49864" x14ac:dyDescent="0.2"/>
    <row r="49865" x14ac:dyDescent="0.2"/>
    <row r="49866" x14ac:dyDescent="0.2"/>
    <row r="49867" x14ac:dyDescent="0.2"/>
    <row r="49868" x14ac:dyDescent="0.2"/>
    <row r="49869" x14ac:dyDescent="0.2"/>
    <row r="49870" x14ac:dyDescent="0.2"/>
    <row r="49871" x14ac:dyDescent="0.2"/>
    <row r="49872" x14ac:dyDescent="0.2"/>
    <row r="49873" x14ac:dyDescent="0.2"/>
    <row r="49874" x14ac:dyDescent="0.2"/>
    <row r="49875" x14ac:dyDescent="0.2"/>
    <row r="49876" x14ac:dyDescent="0.2"/>
    <row r="49877" x14ac:dyDescent="0.2"/>
    <row r="49878" x14ac:dyDescent="0.2"/>
    <row r="49879" x14ac:dyDescent="0.2"/>
    <row r="49880" x14ac:dyDescent="0.2"/>
    <row r="49881" x14ac:dyDescent="0.2"/>
    <row r="49882" x14ac:dyDescent="0.2"/>
    <row r="49883" x14ac:dyDescent="0.2"/>
    <row r="49884" x14ac:dyDescent="0.2"/>
    <row r="49885" x14ac:dyDescent="0.2"/>
    <row r="49886" x14ac:dyDescent="0.2"/>
    <row r="49887" x14ac:dyDescent="0.2"/>
    <row r="49888" x14ac:dyDescent="0.2"/>
    <row r="49889" x14ac:dyDescent="0.2"/>
    <row r="49890" x14ac:dyDescent="0.2"/>
    <row r="49891" x14ac:dyDescent="0.2"/>
    <row r="49892" x14ac:dyDescent="0.2"/>
    <row r="49893" x14ac:dyDescent="0.2"/>
    <row r="49894" x14ac:dyDescent="0.2"/>
    <row r="49895" x14ac:dyDescent="0.2"/>
    <row r="49896" x14ac:dyDescent="0.2"/>
    <row r="49897" x14ac:dyDescent="0.2"/>
    <row r="49898" x14ac:dyDescent="0.2"/>
    <row r="49899" x14ac:dyDescent="0.2"/>
    <row r="49900" x14ac:dyDescent="0.2"/>
    <row r="49901" x14ac:dyDescent="0.2"/>
    <row r="49902" x14ac:dyDescent="0.2"/>
    <row r="49903" x14ac:dyDescent="0.2"/>
    <row r="49904" x14ac:dyDescent="0.2"/>
    <row r="49905" x14ac:dyDescent="0.2"/>
    <row r="49906" x14ac:dyDescent="0.2"/>
    <row r="49907" x14ac:dyDescent="0.2"/>
    <row r="49908" x14ac:dyDescent="0.2"/>
    <row r="49909" x14ac:dyDescent="0.2"/>
    <row r="49910" x14ac:dyDescent="0.2"/>
    <row r="49911" x14ac:dyDescent="0.2"/>
    <row r="49912" x14ac:dyDescent="0.2"/>
    <row r="49913" x14ac:dyDescent="0.2"/>
    <row r="49914" x14ac:dyDescent="0.2"/>
    <row r="49915" x14ac:dyDescent="0.2"/>
    <row r="49916" x14ac:dyDescent="0.2"/>
    <row r="49917" x14ac:dyDescent="0.2"/>
    <row r="49918" x14ac:dyDescent="0.2"/>
    <row r="49919" x14ac:dyDescent="0.2"/>
    <row r="49920" x14ac:dyDescent="0.2"/>
    <row r="49921" x14ac:dyDescent="0.2"/>
    <row r="49922" x14ac:dyDescent="0.2"/>
    <row r="49923" x14ac:dyDescent="0.2"/>
    <row r="49924" x14ac:dyDescent="0.2"/>
    <row r="49925" x14ac:dyDescent="0.2"/>
    <row r="49926" x14ac:dyDescent="0.2"/>
    <row r="49927" x14ac:dyDescent="0.2"/>
    <row r="49928" x14ac:dyDescent="0.2"/>
    <row r="49929" x14ac:dyDescent="0.2"/>
    <row r="49930" x14ac:dyDescent="0.2"/>
    <row r="49931" x14ac:dyDescent="0.2"/>
    <row r="49932" x14ac:dyDescent="0.2"/>
    <row r="49933" x14ac:dyDescent="0.2"/>
    <row r="49934" x14ac:dyDescent="0.2"/>
    <row r="49935" x14ac:dyDescent="0.2"/>
    <row r="49936" x14ac:dyDescent="0.2"/>
    <row r="49937" x14ac:dyDescent="0.2"/>
    <row r="49938" x14ac:dyDescent="0.2"/>
    <row r="49939" x14ac:dyDescent="0.2"/>
    <row r="49940" x14ac:dyDescent="0.2"/>
    <row r="49941" x14ac:dyDescent="0.2"/>
    <row r="49942" x14ac:dyDescent="0.2"/>
    <row r="49943" x14ac:dyDescent="0.2"/>
    <row r="49944" x14ac:dyDescent="0.2"/>
    <row r="49945" x14ac:dyDescent="0.2"/>
    <row r="49946" x14ac:dyDescent="0.2"/>
    <row r="49947" x14ac:dyDescent="0.2"/>
    <row r="49948" x14ac:dyDescent="0.2"/>
    <row r="49949" x14ac:dyDescent="0.2"/>
    <row r="49950" x14ac:dyDescent="0.2"/>
    <row r="49951" x14ac:dyDescent="0.2"/>
    <row r="49952" x14ac:dyDescent="0.2"/>
    <row r="49953" x14ac:dyDescent="0.2"/>
    <row r="49954" x14ac:dyDescent="0.2"/>
    <row r="49955" x14ac:dyDescent="0.2"/>
    <row r="49956" x14ac:dyDescent="0.2"/>
    <row r="49957" x14ac:dyDescent="0.2"/>
    <row r="49958" x14ac:dyDescent="0.2"/>
    <row r="49959" x14ac:dyDescent="0.2"/>
    <row r="49960" x14ac:dyDescent="0.2"/>
    <row r="49961" x14ac:dyDescent="0.2"/>
    <row r="49962" x14ac:dyDescent="0.2"/>
    <row r="49963" x14ac:dyDescent="0.2"/>
    <row r="49964" x14ac:dyDescent="0.2"/>
    <row r="49965" x14ac:dyDescent="0.2"/>
    <row r="49966" x14ac:dyDescent="0.2"/>
    <row r="49967" x14ac:dyDescent="0.2"/>
    <row r="49968" x14ac:dyDescent="0.2"/>
    <row r="49969" x14ac:dyDescent="0.2"/>
    <row r="49970" x14ac:dyDescent="0.2"/>
    <row r="49971" x14ac:dyDescent="0.2"/>
    <row r="49972" x14ac:dyDescent="0.2"/>
    <row r="49973" x14ac:dyDescent="0.2"/>
    <row r="49974" x14ac:dyDescent="0.2"/>
    <row r="49975" x14ac:dyDescent="0.2"/>
    <row r="49976" x14ac:dyDescent="0.2"/>
    <row r="49977" x14ac:dyDescent="0.2"/>
    <row r="49978" x14ac:dyDescent="0.2"/>
    <row r="49979" x14ac:dyDescent="0.2"/>
    <row r="49980" x14ac:dyDescent="0.2"/>
    <row r="49981" x14ac:dyDescent="0.2"/>
    <row r="49982" x14ac:dyDescent="0.2"/>
    <row r="49983" x14ac:dyDescent="0.2"/>
    <row r="49984" x14ac:dyDescent="0.2"/>
    <row r="49985" x14ac:dyDescent="0.2"/>
    <row r="49986" x14ac:dyDescent="0.2"/>
    <row r="49987" x14ac:dyDescent="0.2"/>
    <row r="49988" x14ac:dyDescent="0.2"/>
    <row r="49989" x14ac:dyDescent="0.2"/>
    <row r="49990" x14ac:dyDescent="0.2"/>
    <row r="49991" x14ac:dyDescent="0.2"/>
    <row r="49992" x14ac:dyDescent="0.2"/>
    <row r="49993" x14ac:dyDescent="0.2"/>
    <row r="49994" x14ac:dyDescent="0.2"/>
    <row r="49995" x14ac:dyDescent="0.2"/>
    <row r="49996" x14ac:dyDescent="0.2"/>
    <row r="49997" x14ac:dyDescent="0.2"/>
    <row r="49998" x14ac:dyDescent="0.2"/>
    <row r="49999" x14ac:dyDescent="0.2"/>
    <row r="50000" x14ac:dyDescent="0.2"/>
    <row r="50001" x14ac:dyDescent="0.2"/>
    <row r="50002" x14ac:dyDescent="0.2"/>
    <row r="50003" x14ac:dyDescent="0.2"/>
    <row r="50004" x14ac:dyDescent="0.2"/>
    <row r="50005" x14ac:dyDescent="0.2"/>
    <row r="50006" x14ac:dyDescent="0.2"/>
    <row r="50007" x14ac:dyDescent="0.2"/>
    <row r="50008" x14ac:dyDescent="0.2"/>
    <row r="50009" x14ac:dyDescent="0.2"/>
    <row r="50010" x14ac:dyDescent="0.2"/>
    <row r="50011" x14ac:dyDescent="0.2"/>
    <row r="50012" x14ac:dyDescent="0.2"/>
    <row r="50013" x14ac:dyDescent="0.2"/>
    <row r="50014" x14ac:dyDescent="0.2"/>
    <row r="50015" x14ac:dyDescent="0.2"/>
    <row r="50016" x14ac:dyDescent="0.2"/>
    <row r="50017" x14ac:dyDescent="0.2"/>
    <row r="50018" x14ac:dyDescent="0.2"/>
    <row r="50019" x14ac:dyDescent="0.2"/>
    <row r="50020" x14ac:dyDescent="0.2"/>
    <row r="50021" x14ac:dyDescent="0.2"/>
    <row r="50022" x14ac:dyDescent="0.2"/>
    <row r="50023" x14ac:dyDescent="0.2"/>
    <row r="50024" x14ac:dyDescent="0.2"/>
    <row r="50025" x14ac:dyDescent="0.2"/>
    <row r="50026" x14ac:dyDescent="0.2"/>
    <row r="50027" x14ac:dyDescent="0.2"/>
    <row r="50028" x14ac:dyDescent="0.2"/>
    <row r="50029" x14ac:dyDescent="0.2"/>
    <row r="50030" x14ac:dyDescent="0.2"/>
    <row r="50031" x14ac:dyDescent="0.2"/>
    <row r="50032" x14ac:dyDescent="0.2"/>
    <row r="50033" x14ac:dyDescent="0.2"/>
    <row r="50034" x14ac:dyDescent="0.2"/>
    <row r="50035" x14ac:dyDescent="0.2"/>
    <row r="50036" x14ac:dyDescent="0.2"/>
    <row r="50037" x14ac:dyDescent="0.2"/>
    <row r="50038" x14ac:dyDescent="0.2"/>
    <row r="50039" x14ac:dyDescent="0.2"/>
    <row r="50040" x14ac:dyDescent="0.2"/>
    <row r="50041" x14ac:dyDescent="0.2"/>
    <row r="50042" x14ac:dyDescent="0.2"/>
    <row r="50043" x14ac:dyDescent="0.2"/>
    <row r="50044" x14ac:dyDescent="0.2"/>
    <row r="50045" x14ac:dyDescent="0.2"/>
    <row r="50046" x14ac:dyDescent="0.2"/>
    <row r="50047" x14ac:dyDescent="0.2"/>
    <row r="50048" x14ac:dyDescent="0.2"/>
    <row r="50049" x14ac:dyDescent="0.2"/>
    <row r="50050" x14ac:dyDescent="0.2"/>
    <row r="50051" x14ac:dyDescent="0.2"/>
    <row r="50052" x14ac:dyDescent="0.2"/>
    <row r="50053" x14ac:dyDescent="0.2"/>
    <row r="50054" x14ac:dyDescent="0.2"/>
    <row r="50055" x14ac:dyDescent="0.2"/>
    <row r="50056" x14ac:dyDescent="0.2"/>
    <row r="50057" x14ac:dyDescent="0.2"/>
    <row r="50058" x14ac:dyDescent="0.2"/>
    <row r="50059" x14ac:dyDescent="0.2"/>
    <row r="50060" x14ac:dyDescent="0.2"/>
    <row r="50061" x14ac:dyDescent="0.2"/>
    <row r="50062" x14ac:dyDescent="0.2"/>
    <row r="50063" x14ac:dyDescent="0.2"/>
    <row r="50064" x14ac:dyDescent="0.2"/>
    <row r="50065" x14ac:dyDescent="0.2"/>
    <row r="50066" x14ac:dyDescent="0.2"/>
    <row r="50067" x14ac:dyDescent="0.2"/>
    <row r="50068" x14ac:dyDescent="0.2"/>
    <row r="50069" x14ac:dyDescent="0.2"/>
    <row r="50070" x14ac:dyDescent="0.2"/>
    <row r="50071" x14ac:dyDescent="0.2"/>
    <row r="50072" x14ac:dyDescent="0.2"/>
    <row r="50073" x14ac:dyDescent="0.2"/>
    <row r="50074" x14ac:dyDescent="0.2"/>
    <row r="50075" x14ac:dyDescent="0.2"/>
    <row r="50076" x14ac:dyDescent="0.2"/>
    <row r="50077" x14ac:dyDescent="0.2"/>
    <row r="50078" x14ac:dyDescent="0.2"/>
    <row r="50079" x14ac:dyDescent="0.2"/>
    <row r="50080" x14ac:dyDescent="0.2"/>
    <row r="50081" x14ac:dyDescent="0.2"/>
    <row r="50082" x14ac:dyDescent="0.2"/>
    <row r="50083" x14ac:dyDescent="0.2"/>
    <row r="50084" x14ac:dyDescent="0.2"/>
    <row r="50085" x14ac:dyDescent="0.2"/>
    <row r="50086" x14ac:dyDescent="0.2"/>
    <row r="50087" x14ac:dyDescent="0.2"/>
    <row r="50088" x14ac:dyDescent="0.2"/>
    <row r="50089" x14ac:dyDescent="0.2"/>
    <row r="50090" x14ac:dyDescent="0.2"/>
    <row r="50091" x14ac:dyDescent="0.2"/>
    <row r="50092" x14ac:dyDescent="0.2"/>
    <row r="50093" x14ac:dyDescent="0.2"/>
    <row r="50094" x14ac:dyDescent="0.2"/>
    <row r="50095" x14ac:dyDescent="0.2"/>
    <row r="50096" x14ac:dyDescent="0.2"/>
    <row r="50097" x14ac:dyDescent="0.2"/>
    <row r="50098" x14ac:dyDescent="0.2"/>
    <row r="50099" x14ac:dyDescent="0.2"/>
    <row r="50100" x14ac:dyDescent="0.2"/>
    <row r="50101" x14ac:dyDescent="0.2"/>
    <row r="50102" x14ac:dyDescent="0.2"/>
    <row r="50103" x14ac:dyDescent="0.2"/>
    <row r="50104" x14ac:dyDescent="0.2"/>
    <row r="50105" x14ac:dyDescent="0.2"/>
    <row r="50106" x14ac:dyDescent="0.2"/>
    <row r="50107" x14ac:dyDescent="0.2"/>
    <row r="50108" x14ac:dyDescent="0.2"/>
    <row r="50109" x14ac:dyDescent="0.2"/>
    <row r="50110" x14ac:dyDescent="0.2"/>
    <row r="50111" x14ac:dyDescent="0.2"/>
    <row r="50112" x14ac:dyDescent="0.2"/>
    <row r="50113" x14ac:dyDescent="0.2"/>
    <row r="50114" x14ac:dyDescent="0.2"/>
    <row r="50115" x14ac:dyDescent="0.2"/>
    <row r="50116" x14ac:dyDescent="0.2"/>
    <row r="50117" x14ac:dyDescent="0.2"/>
    <row r="50118" x14ac:dyDescent="0.2"/>
    <row r="50119" x14ac:dyDescent="0.2"/>
    <row r="50120" x14ac:dyDescent="0.2"/>
    <row r="50121" x14ac:dyDescent="0.2"/>
    <row r="50122" x14ac:dyDescent="0.2"/>
    <row r="50123" x14ac:dyDescent="0.2"/>
    <row r="50124" x14ac:dyDescent="0.2"/>
    <row r="50125" x14ac:dyDescent="0.2"/>
    <row r="50126" x14ac:dyDescent="0.2"/>
    <row r="50127" x14ac:dyDescent="0.2"/>
    <row r="50128" x14ac:dyDescent="0.2"/>
    <row r="50129" x14ac:dyDescent="0.2"/>
    <row r="50130" x14ac:dyDescent="0.2"/>
    <row r="50131" x14ac:dyDescent="0.2"/>
    <row r="50132" x14ac:dyDescent="0.2"/>
    <row r="50133" x14ac:dyDescent="0.2"/>
    <row r="50134" x14ac:dyDescent="0.2"/>
    <row r="50135" x14ac:dyDescent="0.2"/>
    <row r="50136" x14ac:dyDescent="0.2"/>
    <row r="50137" x14ac:dyDescent="0.2"/>
    <row r="50138" x14ac:dyDescent="0.2"/>
    <row r="50139" x14ac:dyDescent="0.2"/>
    <row r="50140" x14ac:dyDescent="0.2"/>
    <row r="50141" x14ac:dyDescent="0.2"/>
    <row r="50142" x14ac:dyDescent="0.2"/>
    <row r="50143" x14ac:dyDescent="0.2"/>
    <row r="50144" x14ac:dyDescent="0.2"/>
    <row r="50145" x14ac:dyDescent="0.2"/>
    <row r="50146" x14ac:dyDescent="0.2"/>
    <row r="50147" x14ac:dyDescent="0.2"/>
    <row r="50148" x14ac:dyDescent="0.2"/>
    <row r="50149" x14ac:dyDescent="0.2"/>
    <row r="50150" x14ac:dyDescent="0.2"/>
    <row r="50151" x14ac:dyDescent="0.2"/>
    <row r="50152" x14ac:dyDescent="0.2"/>
    <row r="50153" x14ac:dyDescent="0.2"/>
    <row r="50154" x14ac:dyDescent="0.2"/>
    <row r="50155" x14ac:dyDescent="0.2"/>
    <row r="50156" x14ac:dyDescent="0.2"/>
    <row r="50157" x14ac:dyDescent="0.2"/>
    <row r="50158" x14ac:dyDescent="0.2"/>
    <row r="50159" x14ac:dyDescent="0.2"/>
    <row r="50160" x14ac:dyDescent="0.2"/>
    <row r="50161" x14ac:dyDescent="0.2"/>
    <row r="50162" x14ac:dyDescent="0.2"/>
    <row r="50163" x14ac:dyDescent="0.2"/>
    <row r="50164" x14ac:dyDescent="0.2"/>
    <row r="50165" x14ac:dyDescent="0.2"/>
    <row r="50166" x14ac:dyDescent="0.2"/>
    <row r="50167" x14ac:dyDescent="0.2"/>
    <row r="50168" x14ac:dyDescent="0.2"/>
    <row r="50169" x14ac:dyDescent="0.2"/>
    <row r="50170" x14ac:dyDescent="0.2"/>
    <row r="50171" x14ac:dyDescent="0.2"/>
    <row r="50172" x14ac:dyDescent="0.2"/>
    <row r="50173" x14ac:dyDescent="0.2"/>
    <row r="50174" x14ac:dyDescent="0.2"/>
    <row r="50175" x14ac:dyDescent="0.2"/>
    <row r="50176" x14ac:dyDescent="0.2"/>
    <row r="50177" x14ac:dyDescent="0.2"/>
    <row r="50178" x14ac:dyDescent="0.2"/>
    <row r="50179" x14ac:dyDescent="0.2"/>
    <row r="50180" x14ac:dyDescent="0.2"/>
    <row r="50181" x14ac:dyDescent="0.2"/>
    <row r="50182" x14ac:dyDescent="0.2"/>
    <row r="50183" x14ac:dyDescent="0.2"/>
    <row r="50184" x14ac:dyDescent="0.2"/>
    <row r="50185" x14ac:dyDescent="0.2"/>
    <row r="50186" x14ac:dyDescent="0.2"/>
    <row r="50187" x14ac:dyDescent="0.2"/>
    <row r="50188" x14ac:dyDescent="0.2"/>
    <row r="50189" x14ac:dyDescent="0.2"/>
    <row r="50190" x14ac:dyDescent="0.2"/>
    <row r="50191" x14ac:dyDescent="0.2"/>
    <row r="50192" x14ac:dyDescent="0.2"/>
    <row r="50193" x14ac:dyDescent="0.2"/>
    <row r="50194" x14ac:dyDescent="0.2"/>
    <row r="50195" x14ac:dyDescent="0.2"/>
    <row r="50196" x14ac:dyDescent="0.2"/>
    <row r="50197" x14ac:dyDescent="0.2"/>
    <row r="50198" x14ac:dyDescent="0.2"/>
    <row r="50199" x14ac:dyDescent="0.2"/>
    <row r="50200" x14ac:dyDescent="0.2"/>
    <row r="50201" x14ac:dyDescent="0.2"/>
    <row r="50202" x14ac:dyDescent="0.2"/>
    <row r="50203" x14ac:dyDescent="0.2"/>
    <row r="50204" x14ac:dyDescent="0.2"/>
    <row r="50205" x14ac:dyDescent="0.2"/>
    <row r="50206" x14ac:dyDescent="0.2"/>
    <row r="50207" x14ac:dyDescent="0.2"/>
    <row r="50208" x14ac:dyDescent="0.2"/>
    <row r="50209" x14ac:dyDescent="0.2"/>
    <row r="50210" x14ac:dyDescent="0.2"/>
    <row r="50211" x14ac:dyDescent="0.2"/>
    <row r="50212" x14ac:dyDescent="0.2"/>
    <row r="50213" x14ac:dyDescent="0.2"/>
    <row r="50214" x14ac:dyDescent="0.2"/>
    <row r="50215" x14ac:dyDescent="0.2"/>
    <row r="50216" x14ac:dyDescent="0.2"/>
    <row r="50217" x14ac:dyDescent="0.2"/>
    <row r="50218" x14ac:dyDescent="0.2"/>
    <row r="50219" x14ac:dyDescent="0.2"/>
    <row r="50220" x14ac:dyDescent="0.2"/>
    <row r="50221" x14ac:dyDescent="0.2"/>
    <row r="50222" x14ac:dyDescent="0.2"/>
    <row r="50223" x14ac:dyDescent="0.2"/>
    <row r="50224" x14ac:dyDescent="0.2"/>
    <row r="50225" x14ac:dyDescent="0.2"/>
    <row r="50226" x14ac:dyDescent="0.2"/>
    <row r="50227" x14ac:dyDescent="0.2"/>
    <row r="50228" x14ac:dyDescent="0.2"/>
    <row r="50229" x14ac:dyDescent="0.2"/>
    <row r="50230" x14ac:dyDescent="0.2"/>
    <row r="50231" x14ac:dyDescent="0.2"/>
    <row r="50232" x14ac:dyDescent="0.2"/>
    <row r="50233" x14ac:dyDescent="0.2"/>
    <row r="50234" x14ac:dyDescent="0.2"/>
    <row r="50235" x14ac:dyDescent="0.2"/>
    <row r="50236" x14ac:dyDescent="0.2"/>
    <row r="50237" x14ac:dyDescent="0.2"/>
    <row r="50238" x14ac:dyDescent="0.2"/>
    <row r="50239" x14ac:dyDescent="0.2"/>
    <row r="50240" x14ac:dyDescent="0.2"/>
    <row r="50241" x14ac:dyDescent="0.2"/>
    <row r="50242" x14ac:dyDescent="0.2"/>
    <row r="50243" x14ac:dyDescent="0.2"/>
    <row r="50244" x14ac:dyDescent="0.2"/>
    <row r="50245" x14ac:dyDescent="0.2"/>
    <row r="50246" x14ac:dyDescent="0.2"/>
    <row r="50247" x14ac:dyDescent="0.2"/>
    <row r="50248" x14ac:dyDescent="0.2"/>
    <row r="50249" x14ac:dyDescent="0.2"/>
    <row r="50250" x14ac:dyDescent="0.2"/>
    <row r="50251" x14ac:dyDescent="0.2"/>
    <row r="50252" x14ac:dyDescent="0.2"/>
    <row r="50253" x14ac:dyDescent="0.2"/>
    <row r="50254" x14ac:dyDescent="0.2"/>
    <row r="50255" x14ac:dyDescent="0.2"/>
    <row r="50256" x14ac:dyDescent="0.2"/>
    <row r="50257" x14ac:dyDescent="0.2"/>
    <row r="50258" x14ac:dyDescent="0.2"/>
    <row r="50259" x14ac:dyDescent="0.2"/>
    <row r="50260" x14ac:dyDescent="0.2"/>
    <row r="50261" x14ac:dyDescent="0.2"/>
    <row r="50262" x14ac:dyDescent="0.2"/>
    <row r="50263" x14ac:dyDescent="0.2"/>
    <row r="50264" x14ac:dyDescent="0.2"/>
    <row r="50265" x14ac:dyDescent="0.2"/>
    <row r="50266" x14ac:dyDescent="0.2"/>
    <row r="50267" x14ac:dyDescent="0.2"/>
    <row r="50268" x14ac:dyDescent="0.2"/>
    <row r="50269" x14ac:dyDescent="0.2"/>
    <row r="50270" x14ac:dyDescent="0.2"/>
    <row r="50271" x14ac:dyDescent="0.2"/>
    <row r="50272" x14ac:dyDescent="0.2"/>
    <row r="50273" x14ac:dyDescent="0.2"/>
    <row r="50274" x14ac:dyDescent="0.2"/>
    <row r="50275" x14ac:dyDescent="0.2"/>
    <row r="50276" x14ac:dyDescent="0.2"/>
    <row r="50277" x14ac:dyDescent="0.2"/>
    <row r="50278" x14ac:dyDescent="0.2"/>
    <row r="50279" x14ac:dyDescent="0.2"/>
    <row r="50280" x14ac:dyDescent="0.2"/>
    <row r="50281" x14ac:dyDescent="0.2"/>
    <row r="50282" x14ac:dyDescent="0.2"/>
    <row r="50283" x14ac:dyDescent="0.2"/>
    <row r="50284" x14ac:dyDescent="0.2"/>
    <row r="50285" x14ac:dyDescent="0.2"/>
    <row r="50286" x14ac:dyDescent="0.2"/>
    <row r="50287" x14ac:dyDescent="0.2"/>
    <row r="50288" x14ac:dyDescent="0.2"/>
    <row r="50289" x14ac:dyDescent="0.2"/>
    <row r="50290" x14ac:dyDescent="0.2"/>
    <row r="50291" x14ac:dyDescent="0.2"/>
    <row r="50292" x14ac:dyDescent="0.2"/>
    <row r="50293" x14ac:dyDescent="0.2"/>
    <row r="50294" x14ac:dyDescent="0.2"/>
    <row r="50295" x14ac:dyDescent="0.2"/>
    <row r="50296" x14ac:dyDescent="0.2"/>
    <row r="50297" x14ac:dyDescent="0.2"/>
    <row r="50298" x14ac:dyDescent="0.2"/>
    <row r="50299" x14ac:dyDescent="0.2"/>
    <row r="50300" x14ac:dyDescent="0.2"/>
    <row r="50301" x14ac:dyDescent="0.2"/>
    <row r="50302" x14ac:dyDescent="0.2"/>
    <row r="50303" x14ac:dyDescent="0.2"/>
    <row r="50304" x14ac:dyDescent="0.2"/>
    <row r="50305" x14ac:dyDescent="0.2"/>
    <row r="50306" x14ac:dyDescent="0.2"/>
    <row r="50307" x14ac:dyDescent="0.2"/>
    <row r="50308" x14ac:dyDescent="0.2"/>
    <row r="50309" x14ac:dyDescent="0.2"/>
    <row r="50310" x14ac:dyDescent="0.2"/>
    <row r="50311" x14ac:dyDescent="0.2"/>
    <row r="50312" x14ac:dyDescent="0.2"/>
    <row r="50313" x14ac:dyDescent="0.2"/>
    <row r="50314" x14ac:dyDescent="0.2"/>
    <row r="50315" x14ac:dyDescent="0.2"/>
    <row r="50316" x14ac:dyDescent="0.2"/>
    <row r="50317" x14ac:dyDescent="0.2"/>
    <row r="50318" x14ac:dyDescent="0.2"/>
    <row r="50319" x14ac:dyDescent="0.2"/>
    <row r="50320" x14ac:dyDescent="0.2"/>
    <row r="50321" x14ac:dyDescent="0.2"/>
    <row r="50322" x14ac:dyDescent="0.2"/>
    <row r="50323" x14ac:dyDescent="0.2"/>
    <row r="50324" x14ac:dyDescent="0.2"/>
    <row r="50325" x14ac:dyDescent="0.2"/>
    <row r="50326" x14ac:dyDescent="0.2"/>
    <row r="50327" x14ac:dyDescent="0.2"/>
    <row r="50328" x14ac:dyDescent="0.2"/>
    <row r="50329" x14ac:dyDescent="0.2"/>
    <row r="50330" x14ac:dyDescent="0.2"/>
    <row r="50331" x14ac:dyDescent="0.2"/>
    <row r="50332" x14ac:dyDescent="0.2"/>
    <row r="50333" x14ac:dyDescent="0.2"/>
    <row r="50334" x14ac:dyDescent="0.2"/>
    <row r="50335" x14ac:dyDescent="0.2"/>
    <row r="50336" x14ac:dyDescent="0.2"/>
    <row r="50337" x14ac:dyDescent="0.2"/>
    <row r="50338" x14ac:dyDescent="0.2"/>
    <row r="50339" x14ac:dyDescent="0.2"/>
    <row r="50340" x14ac:dyDescent="0.2"/>
    <row r="50341" x14ac:dyDescent="0.2"/>
    <row r="50342" x14ac:dyDescent="0.2"/>
    <row r="50343" x14ac:dyDescent="0.2"/>
    <row r="50344" x14ac:dyDescent="0.2"/>
    <row r="50345" x14ac:dyDescent="0.2"/>
    <row r="50346" x14ac:dyDescent="0.2"/>
    <row r="50347" x14ac:dyDescent="0.2"/>
    <row r="50348" x14ac:dyDescent="0.2"/>
    <row r="50349" x14ac:dyDescent="0.2"/>
    <row r="50350" x14ac:dyDescent="0.2"/>
    <row r="50351" x14ac:dyDescent="0.2"/>
    <row r="50352" x14ac:dyDescent="0.2"/>
    <row r="50353" x14ac:dyDescent="0.2"/>
    <row r="50354" x14ac:dyDescent="0.2"/>
    <row r="50355" x14ac:dyDescent="0.2"/>
    <row r="50356" x14ac:dyDescent="0.2"/>
    <row r="50357" x14ac:dyDescent="0.2"/>
    <row r="50358" x14ac:dyDescent="0.2"/>
    <row r="50359" x14ac:dyDescent="0.2"/>
    <row r="50360" x14ac:dyDescent="0.2"/>
    <row r="50361" x14ac:dyDescent="0.2"/>
    <row r="50362" x14ac:dyDescent="0.2"/>
    <row r="50363" x14ac:dyDescent="0.2"/>
    <row r="50364" x14ac:dyDescent="0.2"/>
    <row r="50365" x14ac:dyDescent="0.2"/>
    <row r="50366" x14ac:dyDescent="0.2"/>
    <row r="50367" x14ac:dyDescent="0.2"/>
    <row r="50368" x14ac:dyDescent="0.2"/>
    <row r="50369" x14ac:dyDescent="0.2"/>
    <row r="50370" x14ac:dyDescent="0.2"/>
    <row r="50371" x14ac:dyDescent="0.2"/>
    <row r="50372" x14ac:dyDescent="0.2"/>
    <row r="50373" x14ac:dyDescent="0.2"/>
    <row r="50374" x14ac:dyDescent="0.2"/>
    <row r="50375" x14ac:dyDescent="0.2"/>
    <row r="50376" x14ac:dyDescent="0.2"/>
    <row r="50377" x14ac:dyDescent="0.2"/>
    <row r="50378" x14ac:dyDescent="0.2"/>
    <row r="50379" x14ac:dyDescent="0.2"/>
    <row r="50380" x14ac:dyDescent="0.2"/>
    <row r="50381" x14ac:dyDescent="0.2"/>
    <row r="50382" x14ac:dyDescent="0.2"/>
    <row r="50383" x14ac:dyDescent="0.2"/>
    <row r="50384" x14ac:dyDescent="0.2"/>
    <row r="50385" x14ac:dyDescent="0.2"/>
    <row r="50386" x14ac:dyDescent="0.2"/>
    <row r="50387" x14ac:dyDescent="0.2"/>
    <row r="50388" x14ac:dyDescent="0.2"/>
    <row r="50389" x14ac:dyDescent="0.2"/>
    <row r="50390" x14ac:dyDescent="0.2"/>
    <row r="50391" x14ac:dyDescent="0.2"/>
    <row r="50392" x14ac:dyDescent="0.2"/>
    <row r="50393" x14ac:dyDescent="0.2"/>
    <row r="50394" x14ac:dyDescent="0.2"/>
    <row r="50395" x14ac:dyDescent="0.2"/>
    <row r="50396" x14ac:dyDescent="0.2"/>
    <row r="50397" x14ac:dyDescent="0.2"/>
    <row r="50398" x14ac:dyDescent="0.2"/>
    <row r="50399" x14ac:dyDescent="0.2"/>
    <row r="50400" x14ac:dyDescent="0.2"/>
    <row r="50401" x14ac:dyDescent="0.2"/>
    <row r="50402" x14ac:dyDescent="0.2"/>
    <row r="50403" x14ac:dyDescent="0.2"/>
    <row r="50404" x14ac:dyDescent="0.2"/>
    <row r="50405" x14ac:dyDescent="0.2"/>
    <row r="50406" x14ac:dyDescent="0.2"/>
    <row r="50407" x14ac:dyDescent="0.2"/>
    <row r="50408" x14ac:dyDescent="0.2"/>
    <row r="50409" x14ac:dyDescent="0.2"/>
    <row r="50410" x14ac:dyDescent="0.2"/>
    <row r="50411" x14ac:dyDescent="0.2"/>
    <row r="50412" x14ac:dyDescent="0.2"/>
    <row r="50413" x14ac:dyDescent="0.2"/>
    <row r="50414" x14ac:dyDescent="0.2"/>
    <row r="50415" x14ac:dyDescent="0.2"/>
    <row r="50416" x14ac:dyDescent="0.2"/>
    <row r="50417" x14ac:dyDescent="0.2"/>
    <row r="50418" x14ac:dyDescent="0.2"/>
    <row r="50419" x14ac:dyDescent="0.2"/>
    <row r="50420" x14ac:dyDescent="0.2"/>
    <row r="50421" x14ac:dyDescent="0.2"/>
    <row r="50422" x14ac:dyDescent="0.2"/>
    <row r="50423" x14ac:dyDescent="0.2"/>
    <row r="50424" x14ac:dyDescent="0.2"/>
    <row r="50425" x14ac:dyDescent="0.2"/>
    <row r="50426" x14ac:dyDescent="0.2"/>
    <row r="50427" x14ac:dyDescent="0.2"/>
    <row r="50428" x14ac:dyDescent="0.2"/>
    <row r="50429" x14ac:dyDescent="0.2"/>
    <row r="50430" x14ac:dyDescent="0.2"/>
    <row r="50431" x14ac:dyDescent="0.2"/>
    <row r="50432" x14ac:dyDescent="0.2"/>
    <row r="50433" x14ac:dyDescent="0.2"/>
    <row r="50434" x14ac:dyDescent="0.2"/>
    <row r="50435" x14ac:dyDescent="0.2"/>
    <row r="50436" x14ac:dyDescent="0.2"/>
    <row r="50437" x14ac:dyDescent="0.2"/>
    <row r="50438" x14ac:dyDescent="0.2"/>
    <row r="50439" x14ac:dyDescent="0.2"/>
    <row r="50440" x14ac:dyDescent="0.2"/>
    <row r="50441" x14ac:dyDescent="0.2"/>
    <row r="50442" x14ac:dyDescent="0.2"/>
    <row r="50443" x14ac:dyDescent="0.2"/>
    <row r="50444" x14ac:dyDescent="0.2"/>
    <row r="50445" x14ac:dyDescent="0.2"/>
    <row r="50446" x14ac:dyDescent="0.2"/>
    <row r="50447" x14ac:dyDescent="0.2"/>
    <row r="50448" x14ac:dyDescent="0.2"/>
    <row r="50449" x14ac:dyDescent="0.2"/>
    <row r="50450" x14ac:dyDescent="0.2"/>
    <row r="50451" x14ac:dyDescent="0.2"/>
    <row r="50452" x14ac:dyDescent="0.2"/>
    <row r="50453" x14ac:dyDescent="0.2"/>
    <row r="50454" x14ac:dyDescent="0.2"/>
    <row r="50455" x14ac:dyDescent="0.2"/>
    <row r="50456" x14ac:dyDescent="0.2"/>
    <row r="50457" x14ac:dyDescent="0.2"/>
    <row r="50458" x14ac:dyDescent="0.2"/>
    <row r="50459" x14ac:dyDescent="0.2"/>
    <row r="50460" x14ac:dyDescent="0.2"/>
    <row r="50461" x14ac:dyDescent="0.2"/>
    <row r="50462" x14ac:dyDescent="0.2"/>
    <row r="50463" x14ac:dyDescent="0.2"/>
    <row r="50464" x14ac:dyDescent="0.2"/>
    <row r="50465" x14ac:dyDescent="0.2"/>
    <row r="50466" x14ac:dyDescent="0.2"/>
    <row r="50467" x14ac:dyDescent="0.2"/>
    <row r="50468" x14ac:dyDescent="0.2"/>
    <row r="50469" x14ac:dyDescent="0.2"/>
    <row r="50470" x14ac:dyDescent="0.2"/>
    <row r="50471" x14ac:dyDescent="0.2"/>
    <row r="50472" x14ac:dyDescent="0.2"/>
    <row r="50473" x14ac:dyDescent="0.2"/>
    <row r="50474" x14ac:dyDescent="0.2"/>
    <row r="50475" x14ac:dyDescent="0.2"/>
    <row r="50476" x14ac:dyDescent="0.2"/>
    <row r="50477" x14ac:dyDescent="0.2"/>
    <row r="50478" x14ac:dyDescent="0.2"/>
    <row r="50479" x14ac:dyDescent="0.2"/>
    <row r="50480" x14ac:dyDescent="0.2"/>
    <row r="50481" x14ac:dyDescent="0.2"/>
    <row r="50482" x14ac:dyDescent="0.2"/>
    <row r="50483" x14ac:dyDescent="0.2"/>
    <row r="50484" x14ac:dyDescent="0.2"/>
    <row r="50485" x14ac:dyDescent="0.2"/>
    <row r="50486" x14ac:dyDescent="0.2"/>
    <row r="50487" x14ac:dyDescent="0.2"/>
    <row r="50488" x14ac:dyDescent="0.2"/>
    <row r="50489" x14ac:dyDescent="0.2"/>
    <row r="50490" x14ac:dyDescent="0.2"/>
    <row r="50491" x14ac:dyDescent="0.2"/>
    <row r="50492" x14ac:dyDescent="0.2"/>
    <row r="50493" x14ac:dyDescent="0.2"/>
    <row r="50494" x14ac:dyDescent="0.2"/>
    <row r="50495" x14ac:dyDescent="0.2"/>
    <row r="50496" x14ac:dyDescent="0.2"/>
    <row r="50497" x14ac:dyDescent="0.2"/>
    <row r="50498" x14ac:dyDescent="0.2"/>
    <row r="50499" x14ac:dyDescent="0.2"/>
    <row r="50500" x14ac:dyDescent="0.2"/>
    <row r="50501" x14ac:dyDescent="0.2"/>
    <row r="50502" x14ac:dyDescent="0.2"/>
    <row r="50503" x14ac:dyDescent="0.2"/>
    <row r="50504" x14ac:dyDescent="0.2"/>
    <row r="50505" x14ac:dyDescent="0.2"/>
    <row r="50506" x14ac:dyDescent="0.2"/>
    <row r="50507" x14ac:dyDescent="0.2"/>
    <row r="50508" x14ac:dyDescent="0.2"/>
    <row r="50509" x14ac:dyDescent="0.2"/>
    <row r="50510" x14ac:dyDescent="0.2"/>
    <row r="50511" x14ac:dyDescent="0.2"/>
    <row r="50512" x14ac:dyDescent="0.2"/>
    <row r="50513" x14ac:dyDescent="0.2"/>
    <row r="50514" x14ac:dyDescent="0.2"/>
    <row r="50515" x14ac:dyDescent="0.2"/>
    <row r="50516" x14ac:dyDescent="0.2"/>
    <row r="50517" x14ac:dyDescent="0.2"/>
    <row r="50518" x14ac:dyDescent="0.2"/>
    <row r="50519" x14ac:dyDescent="0.2"/>
    <row r="50520" x14ac:dyDescent="0.2"/>
    <row r="50521" x14ac:dyDescent="0.2"/>
    <row r="50522" x14ac:dyDescent="0.2"/>
    <row r="50523" x14ac:dyDescent="0.2"/>
    <row r="50524" x14ac:dyDescent="0.2"/>
    <row r="50525" x14ac:dyDescent="0.2"/>
    <row r="50526" x14ac:dyDescent="0.2"/>
    <row r="50527" x14ac:dyDescent="0.2"/>
    <row r="50528" x14ac:dyDescent="0.2"/>
    <row r="50529" x14ac:dyDescent="0.2"/>
    <row r="50530" x14ac:dyDescent="0.2"/>
    <row r="50531" x14ac:dyDescent="0.2"/>
    <row r="50532" x14ac:dyDescent="0.2"/>
    <row r="50533" x14ac:dyDescent="0.2"/>
    <row r="50534" x14ac:dyDescent="0.2"/>
    <row r="50535" x14ac:dyDescent="0.2"/>
    <row r="50536" x14ac:dyDescent="0.2"/>
    <row r="50537" x14ac:dyDescent="0.2"/>
    <row r="50538" x14ac:dyDescent="0.2"/>
    <row r="50539" x14ac:dyDescent="0.2"/>
    <row r="50540" x14ac:dyDescent="0.2"/>
    <row r="50541" x14ac:dyDescent="0.2"/>
    <row r="50542" x14ac:dyDescent="0.2"/>
    <row r="50543" x14ac:dyDescent="0.2"/>
    <row r="50544" x14ac:dyDescent="0.2"/>
    <row r="50545" x14ac:dyDescent="0.2"/>
    <row r="50546" x14ac:dyDescent="0.2"/>
    <row r="50547" x14ac:dyDescent="0.2"/>
    <row r="50548" x14ac:dyDescent="0.2"/>
    <row r="50549" x14ac:dyDescent="0.2"/>
    <row r="50550" x14ac:dyDescent="0.2"/>
    <row r="50551" x14ac:dyDescent="0.2"/>
    <row r="50552" x14ac:dyDescent="0.2"/>
    <row r="50553" x14ac:dyDescent="0.2"/>
    <row r="50554" x14ac:dyDescent="0.2"/>
    <row r="50555" x14ac:dyDescent="0.2"/>
    <row r="50556" x14ac:dyDescent="0.2"/>
    <row r="50557" x14ac:dyDescent="0.2"/>
    <row r="50558" x14ac:dyDescent="0.2"/>
    <row r="50559" x14ac:dyDescent="0.2"/>
    <row r="50560" x14ac:dyDescent="0.2"/>
    <row r="50561" x14ac:dyDescent="0.2"/>
    <row r="50562" x14ac:dyDescent="0.2"/>
    <row r="50563" x14ac:dyDescent="0.2"/>
    <row r="50564" x14ac:dyDescent="0.2"/>
    <row r="50565" x14ac:dyDescent="0.2"/>
    <row r="50566" x14ac:dyDescent="0.2"/>
    <row r="50567" x14ac:dyDescent="0.2"/>
    <row r="50568" x14ac:dyDescent="0.2"/>
    <row r="50569" x14ac:dyDescent="0.2"/>
    <row r="50570" x14ac:dyDescent="0.2"/>
    <row r="50571" x14ac:dyDescent="0.2"/>
    <row r="50572" x14ac:dyDescent="0.2"/>
    <row r="50573" x14ac:dyDescent="0.2"/>
    <row r="50574" x14ac:dyDescent="0.2"/>
    <row r="50575" x14ac:dyDescent="0.2"/>
    <row r="50576" x14ac:dyDescent="0.2"/>
    <row r="50577" x14ac:dyDescent="0.2"/>
    <row r="50578" x14ac:dyDescent="0.2"/>
    <row r="50579" x14ac:dyDescent="0.2"/>
    <row r="50580" x14ac:dyDescent="0.2"/>
    <row r="50581" x14ac:dyDescent="0.2"/>
    <row r="50582" x14ac:dyDescent="0.2"/>
    <row r="50583" x14ac:dyDescent="0.2"/>
    <row r="50584" x14ac:dyDescent="0.2"/>
    <row r="50585" x14ac:dyDescent="0.2"/>
    <row r="50586" x14ac:dyDescent="0.2"/>
    <row r="50587" x14ac:dyDescent="0.2"/>
    <row r="50588" x14ac:dyDescent="0.2"/>
    <row r="50589" x14ac:dyDescent="0.2"/>
    <row r="50590" x14ac:dyDescent="0.2"/>
    <row r="50591" x14ac:dyDescent="0.2"/>
    <row r="50592" x14ac:dyDescent="0.2"/>
    <row r="50593" x14ac:dyDescent="0.2"/>
    <row r="50594" x14ac:dyDescent="0.2"/>
    <row r="50595" x14ac:dyDescent="0.2"/>
    <row r="50596" x14ac:dyDescent="0.2"/>
    <row r="50597" x14ac:dyDescent="0.2"/>
    <row r="50598" x14ac:dyDescent="0.2"/>
    <row r="50599" x14ac:dyDescent="0.2"/>
    <row r="50600" x14ac:dyDescent="0.2"/>
    <row r="50601" x14ac:dyDescent="0.2"/>
    <row r="50602" x14ac:dyDescent="0.2"/>
    <row r="50603" x14ac:dyDescent="0.2"/>
    <row r="50604" x14ac:dyDescent="0.2"/>
    <row r="50605" x14ac:dyDescent="0.2"/>
    <row r="50606" x14ac:dyDescent="0.2"/>
    <row r="50607" x14ac:dyDescent="0.2"/>
    <row r="50608" x14ac:dyDescent="0.2"/>
    <row r="50609" x14ac:dyDescent="0.2"/>
    <row r="50610" x14ac:dyDescent="0.2"/>
    <row r="50611" x14ac:dyDescent="0.2"/>
    <row r="50612" x14ac:dyDescent="0.2"/>
    <row r="50613" x14ac:dyDescent="0.2"/>
    <row r="50614" x14ac:dyDescent="0.2"/>
    <row r="50615" x14ac:dyDescent="0.2"/>
    <row r="50616" x14ac:dyDescent="0.2"/>
    <row r="50617" x14ac:dyDescent="0.2"/>
    <row r="50618" x14ac:dyDescent="0.2"/>
    <row r="50619" x14ac:dyDescent="0.2"/>
    <row r="50620" x14ac:dyDescent="0.2"/>
    <row r="50621" x14ac:dyDescent="0.2"/>
    <row r="50622" x14ac:dyDescent="0.2"/>
    <row r="50623" x14ac:dyDescent="0.2"/>
    <row r="50624" x14ac:dyDescent="0.2"/>
    <row r="50625" x14ac:dyDescent="0.2"/>
    <row r="50626" x14ac:dyDescent="0.2"/>
    <row r="50627" x14ac:dyDescent="0.2"/>
    <row r="50628" x14ac:dyDescent="0.2"/>
    <row r="50629" x14ac:dyDescent="0.2"/>
    <row r="50630" x14ac:dyDescent="0.2"/>
    <row r="50631" x14ac:dyDescent="0.2"/>
    <row r="50632" x14ac:dyDescent="0.2"/>
    <row r="50633" x14ac:dyDescent="0.2"/>
    <row r="50634" x14ac:dyDescent="0.2"/>
    <row r="50635" x14ac:dyDescent="0.2"/>
    <row r="50636" x14ac:dyDescent="0.2"/>
    <row r="50637" x14ac:dyDescent="0.2"/>
    <row r="50638" x14ac:dyDescent="0.2"/>
    <row r="50639" x14ac:dyDescent="0.2"/>
    <row r="50640" x14ac:dyDescent="0.2"/>
    <row r="50641" x14ac:dyDescent="0.2"/>
    <row r="50642" x14ac:dyDescent="0.2"/>
    <row r="50643" x14ac:dyDescent="0.2"/>
    <row r="50644" x14ac:dyDescent="0.2"/>
    <row r="50645" x14ac:dyDescent="0.2"/>
    <row r="50646" x14ac:dyDescent="0.2"/>
    <row r="50647" x14ac:dyDescent="0.2"/>
    <row r="50648" x14ac:dyDescent="0.2"/>
    <row r="50649" x14ac:dyDescent="0.2"/>
    <row r="50650" x14ac:dyDescent="0.2"/>
    <row r="50651" x14ac:dyDescent="0.2"/>
    <row r="50652" x14ac:dyDescent="0.2"/>
    <row r="50653" x14ac:dyDescent="0.2"/>
    <row r="50654" x14ac:dyDescent="0.2"/>
    <row r="50655" x14ac:dyDescent="0.2"/>
    <row r="50656" x14ac:dyDescent="0.2"/>
    <row r="50657" x14ac:dyDescent="0.2"/>
    <row r="50658" x14ac:dyDescent="0.2"/>
    <row r="50659" x14ac:dyDescent="0.2"/>
    <row r="50660" x14ac:dyDescent="0.2"/>
    <row r="50661" x14ac:dyDescent="0.2"/>
    <row r="50662" x14ac:dyDescent="0.2"/>
    <row r="50663" x14ac:dyDescent="0.2"/>
    <row r="50664" x14ac:dyDescent="0.2"/>
    <row r="50665" x14ac:dyDescent="0.2"/>
    <row r="50666" x14ac:dyDescent="0.2"/>
    <row r="50667" x14ac:dyDescent="0.2"/>
    <row r="50668" x14ac:dyDescent="0.2"/>
    <row r="50669" x14ac:dyDescent="0.2"/>
    <row r="50670" x14ac:dyDescent="0.2"/>
    <row r="50671" x14ac:dyDescent="0.2"/>
    <row r="50672" x14ac:dyDescent="0.2"/>
    <row r="50673" x14ac:dyDescent="0.2"/>
    <row r="50674" x14ac:dyDescent="0.2"/>
    <row r="50675" x14ac:dyDescent="0.2"/>
    <row r="50676" x14ac:dyDescent="0.2"/>
    <row r="50677" x14ac:dyDescent="0.2"/>
    <row r="50678" x14ac:dyDescent="0.2"/>
    <row r="50679" x14ac:dyDescent="0.2"/>
    <row r="50680" x14ac:dyDescent="0.2"/>
    <row r="50681" x14ac:dyDescent="0.2"/>
    <row r="50682" x14ac:dyDescent="0.2"/>
    <row r="50683" x14ac:dyDescent="0.2"/>
    <row r="50684" x14ac:dyDescent="0.2"/>
    <row r="50685" x14ac:dyDescent="0.2"/>
    <row r="50686" x14ac:dyDescent="0.2"/>
    <row r="50687" x14ac:dyDescent="0.2"/>
    <row r="50688" x14ac:dyDescent="0.2"/>
    <row r="50689" x14ac:dyDescent="0.2"/>
    <row r="50690" x14ac:dyDescent="0.2"/>
    <row r="50691" x14ac:dyDescent="0.2"/>
    <row r="50692" x14ac:dyDescent="0.2"/>
    <row r="50693" x14ac:dyDescent="0.2"/>
    <row r="50694" x14ac:dyDescent="0.2"/>
    <row r="50695" x14ac:dyDescent="0.2"/>
    <row r="50696" x14ac:dyDescent="0.2"/>
    <row r="50697" x14ac:dyDescent="0.2"/>
    <row r="50698" x14ac:dyDescent="0.2"/>
    <row r="50699" x14ac:dyDescent="0.2"/>
    <row r="50700" x14ac:dyDescent="0.2"/>
    <row r="50701" x14ac:dyDescent="0.2"/>
    <row r="50702" x14ac:dyDescent="0.2"/>
    <row r="50703" x14ac:dyDescent="0.2"/>
    <row r="50704" x14ac:dyDescent="0.2"/>
    <row r="50705" x14ac:dyDescent="0.2"/>
    <row r="50706" x14ac:dyDescent="0.2"/>
    <row r="50707" x14ac:dyDescent="0.2"/>
    <row r="50708" x14ac:dyDescent="0.2"/>
    <row r="50709" x14ac:dyDescent="0.2"/>
    <row r="50710" x14ac:dyDescent="0.2"/>
    <row r="50711" x14ac:dyDescent="0.2"/>
    <row r="50712" x14ac:dyDescent="0.2"/>
    <row r="50713" x14ac:dyDescent="0.2"/>
    <row r="50714" x14ac:dyDescent="0.2"/>
    <row r="50715" x14ac:dyDescent="0.2"/>
    <row r="50716" x14ac:dyDescent="0.2"/>
    <row r="50717" x14ac:dyDescent="0.2"/>
    <row r="50718" x14ac:dyDescent="0.2"/>
    <row r="50719" x14ac:dyDescent="0.2"/>
    <row r="50720" x14ac:dyDescent="0.2"/>
    <row r="50721" x14ac:dyDescent="0.2"/>
    <row r="50722" x14ac:dyDescent="0.2"/>
    <row r="50723" x14ac:dyDescent="0.2"/>
    <row r="50724" x14ac:dyDescent="0.2"/>
    <row r="50725" x14ac:dyDescent="0.2"/>
    <row r="50726" x14ac:dyDescent="0.2"/>
    <row r="50727" x14ac:dyDescent="0.2"/>
    <row r="50728" x14ac:dyDescent="0.2"/>
    <row r="50729" x14ac:dyDescent="0.2"/>
    <row r="50730" x14ac:dyDescent="0.2"/>
    <row r="50731" x14ac:dyDescent="0.2"/>
    <row r="50732" x14ac:dyDescent="0.2"/>
    <row r="50733" x14ac:dyDescent="0.2"/>
    <row r="50734" x14ac:dyDescent="0.2"/>
    <row r="50735" x14ac:dyDescent="0.2"/>
    <row r="50736" x14ac:dyDescent="0.2"/>
    <row r="50737" x14ac:dyDescent="0.2"/>
    <row r="50738" x14ac:dyDescent="0.2"/>
    <row r="50739" x14ac:dyDescent="0.2"/>
    <row r="50740" x14ac:dyDescent="0.2"/>
    <row r="50741" x14ac:dyDescent="0.2"/>
    <row r="50742" x14ac:dyDescent="0.2"/>
    <row r="50743" x14ac:dyDescent="0.2"/>
    <row r="50744" x14ac:dyDescent="0.2"/>
    <row r="50745" x14ac:dyDescent="0.2"/>
    <row r="50746" x14ac:dyDescent="0.2"/>
    <row r="50747" x14ac:dyDescent="0.2"/>
    <row r="50748" x14ac:dyDescent="0.2"/>
    <row r="50749" x14ac:dyDescent="0.2"/>
    <row r="50750" x14ac:dyDescent="0.2"/>
    <row r="50751" x14ac:dyDescent="0.2"/>
    <row r="50752" x14ac:dyDescent="0.2"/>
    <row r="50753" x14ac:dyDescent="0.2"/>
    <row r="50754" x14ac:dyDescent="0.2"/>
    <row r="50755" x14ac:dyDescent="0.2"/>
    <row r="50756" x14ac:dyDescent="0.2"/>
    <row r="50757" x14ac:dyDescent="0.2"/>
    <row r="50758" x14ac:dyDescent="0.2"/>
    <row r="50759" x14ac:dyDescent="0.2"/>
    <row r="50760" x14ac:dyDescent="0.2"/>
    <row r="50761" x14ac:dyDescent="0.2"/>
    <row r="50762" x14ac:dyDescent="0.2"/>
    <row r="50763" x14ac:dyDescent="0.2"/>
    <row r="50764" x14ac:dyDescent="0.2"/>
    <row r="50765" x14ac:dyDescent="0.2"/>
    <row r="50766" x14ac:dyDescent="0.2"/>
    <row r="50767" x14ac:dyDescent="0.2"/>
    <row r="50768" x14ac:dyDescent="0.2"/>
    <row r="50769" x14ac:dyDescent="0.2"/>
    <row r="50770" x14ac:dyDescent="0.2"/>
    <row r="50771" x14ac:dyDescent="0.2"/>
    <row r="50772" x14ac:dyDescent="0.2"/>
    <row r="50773" x14ac:dyDescent="0.2"/>
    <row r="50774" x14ac:dyDescent="0.2"/>
    <row r="50775" x14ac:dyDescent="0.2"/>
    <row r="50776" x14ac:dyDescent="0.2"/>
    <row r="50777" x14ac:dyDescent="0.2"/>
    <row r="50778" x14ac:dyDescent="0.2"/>
    <row r="50779" x14ac:dyDescent="0.2"/>
    <row r="50780" x14ac:dyDescent="0.2"/>
    <row r="50781" x14ac:dyDescent="0.2"/>
    <row r="50782" x14ac:dyDescent="0.2"/>
    <row r="50783" x14ac:dyDescent="0.2"/>
    <row r="50784" x14ac:dyDescent="0.2"/>
    <row r="50785" x14ac:dyDescent="0.2"/>
    <row r="50786" x14ac:dyDescent="0.2"/>
    <row r="50787" x14ac:dyDescent="0.2"/>
    <row r="50788" x14ac:dyDescent="0.2"/>
    <row r="50789" x14ac:dyDescent="0.2"/>
    <row r="50790" x14ac:dyDescent="0.2"/>
    <row r="50791" x14ac:dyDescent="0.2"/>
    <row r="50792" x14ac:dyDescent="0.2"/>
    <row r="50793" x14ac:dyDescent="0.2"/>
    <row r="50794" x14ac:dyDescent="0.2"/>
    <row r="50795" x14ac:dyDescent="0.2"/>
    <row r="50796" x14ac:dyDescent="0.2"/>
    <row r="50797" x14ac:dyDescent="0.2"/>
    <row r="50798" x14ac:dyDescent="0.2"/>
    <row r="50799" x14ac:dyDescent="0.2"/>
    <row r="50800" x14ac:dyDescent="0.2"/>
    <row r="50801" x14ac:dyDescent="0.2"/>
    <row r="50802" x14ac:dyDescent="0.2"/>
    <row r="50803" x14ac:dyDescent="0.2"/>
    <row r="50804" x14ac:dyDescent="0.2"/>
    <row r="50805" x14ac:dyDescent="0.2"/>
    <row r="50806" x14ac:dyDescent="0.2"/>
    <row r="50807" x14ac:dyDescent="0.2"/>
    <row r="50808" x14ac:dyDescent="0.2"/>
    <row r="50809" x14ac:dyDescent="0.2"/>
    <row r="50810" x14ac:dyDescent="0.2"/>
    <row r="50811" x14ac:dyDescent="0.2"/>
    <row r="50812" x14ac:dyDescent="0.2"/>
    <row r="50813" x14ac:dyDescent="0.2"/>
    <row r="50814" x14ac:dyDescent="0.2"/>
    <row r="50815" x14ac:dyDescent="0.2"/>
    <row r="50816" x14ac:dyDescent="0.2"/>
    <row r="50817" x14ac:dyDescent="0.2"/>
    <row r="50818" x14ac:dyDescent="0.2"/>
    <row r="50819" x14ac:dyDescent="0.2"/>
    <row r="50820" x14ac:dyDescent="0.2"/>
    <row r="50821" x14ac:dyDescent="0.2"/>
    <row r="50822" x14ac:dyDescent="0.2"/>
    <row r="50823" x14ac:dyDescent="0.2"/>
    <row r="50824" x14ac:dyDescent="0.2"/>
    <row r="50825" x14ac:dyDescent="0.2"/>
    <row r="50826" x14ac:dyDescent="0.2"/>
    <row r="50827" x14ac:dyDescent="0.2"/>
    <row r="50828" x14ac:dyDescent="0.2"/>
    <row r="50829" x14ac:dyDescent="0.2"/>
    <row r="50830" x14ac:dyDescent="0.2"/>
    <row r="50831" x14ac:dyDescent="0.2"/>
    <row r="50832" x14ac:dyDescent="0.2"/>
    <row r="50833" x14ac:dyDescent="0.2"/>
    <row r="50834" x14ac:dyDescent="0.2"/>
    <row r="50835" x14ac:dyDescent="0.2"/>
    <row r="50836" x14ac:dyDescent="0.2"/>
    <row r="50837" x14ac:dyDescent="0.2"/>
    <row r="50838" x14ac:dyDescent="0.2"/>
    <row r="50839" x14ac:dyDescent="0.2"/>
    <row r="50840" x14ac:dyDescent="0.2"/>
    <row r="50841" x14ac:dyDescent="0.2"/>
    <row r="50842" x14ac:dyDescent="0.2"/>
    <row r="50843" x14ac:dyDescent="0.2"/>
    <row r="50844" x14ac:dyDescent="0.2"/>
    <row r="50845" x14ac:dyDescent="0.2"/>
    <row r="50846" x14ac:dyDescent="0.2"/>
    <row r="50847" x14ac:dyDescent="0.2"/>
    <row r="50848" x14ac:dyDescent="0.2"/>
    <row r="50849" x14ac:dyDescent="0.2"/>
    <row r="50850" x14ac:dyDescent="0.2"/>
    <row r="50851" x14ac:dyDescent="0.2"/>
    <row r="50852" x14ac:dyDescent="0.2"/>
    <row r="50853" x14ac:dyDescent="0.2"/>
    <row r="50854" x14ac:dyDescent="0.2"/>
    <row r="50855" x14ac:dyDescent="0.2"/>
    <row r="50856" x14ac:dyDescent="0.2"/>
    <row r="50857" x14ac:dyDescent="0.2"/>
    <row r="50858" x14ac:dyDescent="0.2"/>
    <row r="50859" x14ac:dyDescent="0.2"/>
    <row r="50860" x14ac:dyDescent="0.2"/>
    <row r="50861" x14ac:dyDescent="0.2"/>
    <row r="50862" x14ac:dyDescent="0.2"/>
    <row r="50863" x14ac:dyDescent="0.2"/>
    <row r="50864" x14ac:dyDescent="0.2"/>
    <row r="50865" x14ac:dyDescent="0.2"/>
    <row r="50866" x14ac:dyDescent="0.2"/>
    <row r="50867" x14ac:dyDescent="0.2"/>
    <row r="50868" x14ac:dyDescent="0.2"/>
    <row r="50869" x14ac:dyDescent="0.2"/>
    <row r="50870" x14ac:dyDescent="0.2"/>
    <row r="50871" x14ac:dyDescent="0.2"/>
    <row r="50872" x14ac:dyDescent="0.2"/>
    <row r="50873" x14ac:dyDescent="0.2"/>
    <row r="50874" x14ac:dyDescent="0.2"/>
    <row r="50875" x14ac:dyDescent="0.2"/>
    <row r="50876" x14ac:dyDescent="0.2"/>
    <row r="50877" x14ac:dyDescent="0.2"/>
    <row r="50878" x14ac:dyDescent="0.2"/>
    <row r="50879" x14ac:dyDescent="0.2"/>
    <row r="50880" x14ac:dyDescent="0.2"/>
    <row r="50881" x14ac:dyDescent="0.2"/>
    <row r="50882" x14ac:dyDescent="0.2"/>
    <row r="50883" x14ac:dyDescent="0.2"/>
    <row r="50884" x14ac:dyDescent="0.2"/>
    <row r="50885" x14ac:dyDescent="0.2"/>
    <row r="50886" x14ac:dyDescent="0.2"/>
    <row r="50887" x14ac:dyDescent="0.2"/>
    <row r="50888" x14ac:dyDescent="0.2"/>
    <row r="50889" x14ac:dyDescent="0.2"/>
    <row r="50890" x14ac:dyDescent="0.2"/>
    <row r="50891" x14ac:dyDescent="0.2"/>
    <row r="50892" x14ac:dyDescent="0.2"/>
    <row r="50893" x14ac:dyDescent="0.2"/>
    <row r="50894" x14ac:dyDescent="0.2"/>
    <row r="50895" x14ac:dyDescent="0.2"/>
    <row r="50896" x14ac:dyDescent="0.2"/>
    <row r="50897" x14ac:dyDescent="0.2"/>
    <row r="50898" x14ac:dyDescent="0.2"/>
    <row r="50899" x14ac:dyDescent="0.2"/>
    <row r="50900" x14ac:dyDescent="0.2"/>
    <row r="50901" x14ac:dyDescent="0.2"/>
    <row r="50902" x14ac:dyDescent="0.2"/>
    <row r="50903" x14ac:dyDescent="0.2"/>
    <row r="50904" x14ac:dyDescent="0.2"/>
    <row r="50905" x14ac:dyDescent="0.2"/>
    <row r="50906" x14ac:dyDescent="0.2"/>
    <row r="50907" x14ac:dyDescent="0.2"/>
    <row r="50908" x14ac:dyDescent="0.2"/>
    <row r="50909" x14ac:dyDescent="0.2"/>
    <row r="50910" x14ac:dyDescent="0.2"/>
    <row r="50911" x14ac:dyDescent="0.2"/>
    <row r="50912" x14ac:dyDescent="0.2"/>
    <row r="50913" x14ac:dyDescent="0.2"/>
    <row r="50914" x14ac:dyDescent="0.2"/>
    <row r="50915" x14ac:dyDescent="0.2"/>
    <row r="50916" x14ac:dyDescent="0.2"/>
    <row r="50917" x14ac:dyDescent="0.2"/>
    <row r="50918" x14ac:dyDescent="0.2"/>
    <row r="50919" x14ac:dyDescent="0.2"/>
    <row r="50920" x14ac:dyDescent="0.2"/>
    <row r="50921" x14ac:dyDescent="0.2"/>
    <row r="50922" x14ac:dyDescent="0.2"/>
    <row r="50923" x14ac:dyDescent="0.2"/>
    <row r="50924" x14ac:dyDescent="0.2"/>
    <row r="50925" x14ac:dyDescent="0.2"/>
    <row r="50926" x14ac:dyDescent="0.2"/>
    <row r="50927" x14ac:dyDescent="0.2"/>
    <row r="50928" x14ac:dyDescent="0.2"/>
    <row r="50929" x14ac:dyDescent="0.2"/>
    <row r="50930" x14ac:dyDescent="0.2"/>
    <row r="50931" x14ac:dyDescent="0.2"/>
    <row r="50932" x14ac:dyDescent="0.2"/>
    <row r="50933" x14ac:dyDescent="0.2"/>
    <row r="50934" x14ac:dyDescent="0.2"/>
    <row r="50935" x14ac:dyDescent="0.2"/>
    <row r="50936" x14ac:dyDescent="0.2"/>
    <row r="50937" x14ac:dyDescent="0.2"/>
    <row r="50938" x14ac:dyDescent="0.2"/>
    <row r="50939" x14ac:dyDescent="0.2"/>
    <row r="50940" x14ac:dyDescent="0.2"/>
    <row r="50941" x14ac:dyDescent="0.2"/>
    <row r="50942" x14ac:dyDescent="0.2"/>
    <row r="50943" x14ac:dyDescent="0.2"/>
    <row r="50944" x14ac:dyDescent="0.2"/>
    <row r="50945" x14ac:dyDescent="0.2"/>
    <row r="50946" x14ac:dyDescent="0.2"/>
    <row r="50947" x14ac:dyDescent="0.2"/>
    <row r="50948" x14ac:dyDescent="0.2"/>
    <row r="50949" x14ac:dyDescent="0.2"/>
    <row r="50950" x14ac:dyDescent="0.2"/>
    <row r="50951" x14ac:dyDescent="0.2"/>
    <row r="50952" x14ac:dyDescent="0.2"/>
    <row r="50953" x14ac:dyDescent="0.2"/>
    <row r="50954" x14ac:dyDescent="0.2"/>
    <row r="50955" x14ac:dyDescent="0.2"/>
    <row r="50956" x14ac:dyDescent="0.2"/>
    <row r="50957" x14ac:dyDescent="0.2"/>
    <row r="50958" x14ac:dyDescent="0.2"/>
    <row r="50959" x14ac:dyDescent="0.2"/>
    <row r="50960" x14ac:dyDescent="0.2"/>
    <row r="50961" x14ac:dyDescent="0.2"/>
    <row r="50962" x14ac:dyDescent="0.2"/>
    <row r="50963" x14ac:dyDescent="0.2"/>
    <row r="50964" x14ac:dyDescent="0.2"/>
    <row r="50965" x14ac:dyDescent="0.2"/>
    <row r="50966" x14ac:dyDescent="0.2"/>
    <row r="50967" x14ac:dyDescent="0.2"/>
    <row r="50968" x14ac:dyDescent="0.2"/>
    <row r="50969" x14ac:dyDescent="0.2"/>
    <row r="50970" x14ac:dyDescent="0.2"/>
    <row r="50971" x14ac:dyDescent="0.2"/>
    <row r="50972" x14ac:dyDescent="0.2"/>
    <row r="50973" x14ac:dyDescent="0.2"/>
    <row r="50974" x14ac:dyDescent="0.2"/>
    <row r="50975" x14ac:dyDescent="0.2"/>
    <row r="50976" x14ac:dyDescent="0.2"/>
    <row r="50977" x14ac:dyDescent="0.2"/>
    <row r="50978" x14ac:dyDescent="0.2"/>
    <row r="50979" x14ac:dyDescent="0.2"/>
    <row r="50980" x14ac:dyDescent="0.2"/>
    <row r="50981" x14ac:dyDescent="0.2"/>
    <row r="50982" x14ac:dyDescent="0.2"/>
    <row r="50983" x14ac:dyDescent="0.2"/>
    <row r="50984" x14ac:dyDescent="0.2"/>
    <row r="50985" x14ac:dyDescent="0.2"/>
    <row r="50986" x14ac:dyDescent="0.2"/>
    <row r="50987" x14ac:dyDescent="0.2"/>
    <row r="50988" x14ac:dyDescent="0.2"/>
    <row r="50989" x14ac:dyDescent="0.2"/>
    <row r="50990" x14ac:dyDescent="0.2"/>
    <row r="50991" x14ac:dyDescent="0.2"/>
    <row r="50992" x14ac:dyDescent="0.2"/>
    <row r="50993" x14ac:dyDescent="0.2"/>
    <row r="50994" x14ac:dyDescent="0.2"/>
    <row r="50995" x14ac:dyDescent="0.2"/>
    <row r="50996" x14ac:dyDescent="0.2"/>
    <row r="50997" x14ac:dyDescent="0.2"/>
    <row r="50998" x14ac:dyDescent="0.2"/>
    <row r="50999" x14ac:dyDescent="0.2"/>
    <row r="51000" x14ac:dyDescent="0.2"/>
    <row r="51001" x14ac:dyDescent="0.2"/>
    <row r="51002" x14ac:dyDescent="0.2"/>
    <row r="51003" x14ac:dyDescent="0.2"/>
    <row r="51004" x14ac:dyDescent="0.2"/>
    <row r="51005" x14ac:dyDescent="0.2"/>
    <row r="51006" x14ac:dyDescent="0.2"/>
    <row r="51007" x14ac:dyDescent="0.2"/>
    <row r="51008" x14ac:dyDescent="0.2"/>
    <row r="51009" x14ac:dyDescent="0.2"/>
    <row r="51010" x14ac:dyDescent="0.2"/>
    <row r="51011" x14ac:dyDescent="0.2"/>
    <row r="51012" x14ac:dyDescent="0.2"/>
    <row r="51013" x14ac:dyDescent="0.2"/>
    <row r="51014" x14ac:dyDescent="0.2"/>
    <row r="51015" x14ac:dyDescent="0.2"/>
    <row r="51016" x14ac:dyDescent="0.2"/>
    <row r="51017" x14ac:dyDescent="0.2"/>
    <row r="51018" x14ac:dyDescent="0.2"/>
    <row r="51019" x14ac:dyDescent="0.2"/>
    <row r="51020" x14ac:dyDescent="0.2"/>
    <row r="51021" x14ac:dyDescent="0.2"/>
    <row r="51022" x14ac:dyDescent="0.2"/>
    <row r="51023" x14ac:dyDescent="0.2"/>
    <row r="51024" x14ac:dyDescent="0.2"/>
    <row r="51025" x14ac:dyDescent="0.2"/>
    <row r="51026" x14ac:dyDescent="0.2"/>
    <row r="51027" x14ac:dyDescent="0.2"/>
    <row r="51028" x14ac:dyDescent="0.2"/>
    <row r="51029" x14ac:dyDescent="0.2"/>
    <row r="51030" x14ac:dyDescent="0.2"/>
    <row r="51031" x14ac:dyDescent="0.2"/>
    <row r="51032" x14ac:dyDescent="0.2"/>
    <row r="51033" x14ac:dyDescent="0.2"/>
    <row r="51034" x14ac:dyDescent="0.2"/>
    <row r="51035" x14ac:dyDescent="0.2"/>
    <row r="51036" x14ac:dyDescent="0.2"/>
    <row r="51037" x14ac:dyDescent="0.2"/>
    <row r="51038" x14ac:dyDescent="0.2"/>
    <row r="51039" x14ac:dyDescent="0.2"/>
    <row r="51040" x14ac:dyDescent="0.2"/>
    <row r="51041" x14ac:dyDescent="0.2"/>
    <row r="51042" x14ac:dyDescent="0.2"/>
    <row r="51043" x14ac:dyDescent="0.2"/>
    <row r="51044" x14ac:dyDescent="0.2"/>
    <row r="51045" x14ac:dyDescent="0.2"/>
    <row r="51046" x14ac:dyDescent="0.2"/>
    <row r="51047" x14ac:dyDescent="0.2"/>
    <row r="51048" x14ac:dyDescent="0.2"/>
    <row r="51049" x14ac:dyDescent="0.2"/>
    <row r="51050" x14ac:dyDescent="0.2"/>
    <row r="51051" x14ac:dyDescent="0.2"/>
    <row r="51052" x14ac:dyDescent="0.2"/>
    <row r="51053" x14ac:dyDescent="0.2"/>
    <row r="51054" x14ac:dyDescent="0.2"/>
    <row r="51055" x14ac:dyDescent="0.2"/>
    <row r="51056" x14ac:dyDescent="0.2"/>
    <row r="51057" x14ac:dyDescent="0.2"/>
    <row r="51058" x14ac:dyDescent="0.2"/>
    <row r="51059" x14ac:dyDescent="0.2"/>
    <row r="51060" x14ac:dyDescent="0.2"/>
    <row r="51061" x14ac:dyDescent="0.2"/>
    <row r="51062" x14ac:dyDescent="0.2"/>
    <row r="51063" x14ac:dyDescent="0.2"/>
    <row r="51064" x14ac:dyDescent="0.2"/>
    <row r="51065" x14ac:dyDescent="0.2"/>
    <row r="51066" x14ac:dyDescent="0.2"/>
    <row r="51067" x14ac:dyDescent="0.2"/>
    <row r="51068" x14ac:dyDescent="0.2"/>
    <row r="51069" x14ac:dyDescent="0.2"/>
    <row r="51070" x14ac:dyDescent="0.2"/>
    <row r="51071" x14ac:dyDescent="0.2"/>
    <row r="51072" x14ac:dyDescent="0.2"/>
    <row r="51073" x14ac:dyDescent="0.2"/>
    <row r="51074" x14ac:dyDescent="0.2"/>
    <row r="51075" x14ac:dyDescent="0.2"/>
    <row r="51076" x14ac:dyDescent="0.2"/>
    <row r="51077" x14ac:dyDescent="0.2"/>
    <row r="51078" x14ac:dyDescent="0.2"/>
    <row r="51079" x14ac:dyDescent="0.2"/>
    <row r="51080" x14ac:dyDescent="0.2"/>
    <row r="51081" x14ac:dyDescent="0.2"/>
    <row r="51082" x14ac:dyDescent="0.2"/>
    <row r="51083" x14ac:dyDescent="0.2"/>
    <row r="51084" x14ac:dyDescent="0.2"/>
    <row r="51085" x14ac:dyDescent="0.2"/>
    <row r="51086" x14ac:dyDescent="0.2"/>
    <row r="51087" x14ac:dyDescent="0.2"/>
    <row r="51088" x14ac:dyDescent="0.2"/>
    <row r="51089" x14ac:dyDescent="0.2"/>
    <row r="51090" x14ac:dyDescent="0.2"/>
    <row r="51091" x14ac:dyDescent="0.2"/>
    <row r="51092" x14ac:dyDescent="0.2"/>
    <row r="51093" x14ac:dyDescent="0.2"/>
    <row r="51094" x14ac:dyDescent="0.2"/>
    <row r="51095" x14ac:dyDescent="0.2"/>
    <row r="51096" x14ac:dyDescent="0.2"/>
    <row r="51097" x14ac:dyDescent="0.2"/>
    <row r="51098" x14ac:dyDescent="0.2"/>
    <row r="51099" x14ac:dyDescent="0.2"/>
    <row r="51100" x14ac:dyDescent="0.2"/>
    <row r="51101" x14ac:dyDescent="0.2"/>
    <row r="51102" x14ac:dyDescent="0.2"/>
    <row r="51103" x14ac:dyDescent="0.2"/>
    <row r="51104" x14ac:dyDescent="0.2"/>
    <row r="51105" x14ac:dyDescent="0.2"/>
    <row r="51106" x14ac:dyDescent="0.2"/>
    <row r="51107" x14ac:dyDescent="0.2"/>
    <row r="51108" x14ac:dyDescent="0.2"/>
    <row r="51109" x14ac:dyDescent="0.2"/>
    <row r="51110" x14ac:dyDescent="0.2"/>
    <row r="51111" x14ac:dyDescent="0.2"/>
    <row r="51112" x14ac:dyDescent="0.2"/>
    <row r="51113" x14ac:dyDescent="0.2"/>
    <row r="51114" x14ac:dyDescent="0.2"/>
    <row r="51115" x14ac:dyDescent="0.2"/>
    <row r="51116" x14ac:dyDescent="0.2"/>
    <row r="51117" x14ac:dyDescent="0.2"/>
    <row r="51118" x14ac:dyDescent="0.2"/>
    <row r="51119" x14ac:dyDescent="0.2"/>
    <row r="51120" x14ac:dyDescent="0.2"/>
    <row r="51121" x14ac:dyDescent="0.2"/>
    <row r="51122" x14ac:dyDescent="0.2"/>
    <row r="51123" x14ac:dyDescent="0.2"/>
    <row r="51124" x14ac:dyDescent="0.2"/>
    <row r="51125" x14ac:dyDescent="0.2"/>
    <row r="51126" x14ac:dyDescent="0.2"/>
    <row r="51127" x14ac:dyDescent="0.2"/>
    <row r="51128" x14ac:dyDescent="0.2"/>
    <row r="51129" x14ac:dyDescent="0.2"/>
    <row r="51130" x14ac:dyDescent="0.2"/>
    <row r="51131" x14ac:dyDescent="0.2"/>
    <row r="51132" x14ac:dyDescent="0.2"/>
    <row r="51133" x14ac:dyDescent="0.2"/>
    <row r="51134" x14ac:dyDescent="0.2"/>
    <row r="51135" x14ac:dyDescent="0.2"/>
    <row r="51136" x14ac:dyDescent="0.2"/>
    <row r="51137" x14ac:dyDescent="0.2"/>
    <row r="51138" x14ac:dyDescent="0.2"/>
    <row r="51139" x14ac:dyDescent="0.2"/>
    <row r="51140" x14ac:dyDescent="0.2"/>
    <row r="51141" x14ac:dyDescent="0.2"/>
    <row r="51142" x14ac:dyDescent="0.2"/>
    <row r="51143" x14ac:dyDescent="0.2"/>
    <row r="51144" x14ac:dyDescent="0.2"/>
    <row r="51145" x14ac:dyDescent="0.2"/>
    <row r="51146" x14ac:dyDescent="0.2"/>
    <row r="51147" x14ac:dyDescent="0.2"/>
    <row r="51148" x14ac:dyDescent="0.2"/>
    <row r="51149" x14ac:dyDescent="0.2"/>
    <row r="51150" x14ac:dyDescent="0.2"/>
    <row r="51151" x14ac:dyDescent="0.2"/>
    <row r="51152" x14ac:dyDescent="0.2"/>
    <row r="51153" x14ac:dyDescent="0.2"/>
    <row r="51154" x14ac:dyDescent="0.2"/>
    <row r="51155" x14ac:dyDescent="0.2"/>
    <row r="51156" x14ac:dyDescent="0.2"/>
    <row r="51157" x14ac:dyDescent="0.2"/>
    <row r="51158" x14ac:dyDescent="0.2"/>
    <row r="51159" x14ac:dyDescent="0.2"/>
    <row r="51160" x14ac:dyDescent="0.2"/>
    <row r="51161" x14ac:dyDescent="0.2"/>
    <row r="51162" x14ac:dyDescent="0.2"/>
    <row r="51163" x14ac:dyDescent="0.2"/>
    <row r="51164" x14ac:dyDescent="0.2"/>
    <row r="51165" x14ac:dyDescent="0.2"/>
    <row r="51166" x14ac:dyDescent="0.2"/>
    <row r="51167" x14ac:dyDescent="0.2"/>
    <row r="51168" x14ac:dyDescent="0.2"/>
    <row r="51169" x14ac:dyDescent="0.2"/>
    <row r="51170" x14ac:dyDescent="0.2"/>
    <row r="51171" x14ac:dyDescent="0.2"/>
    <row r="51172" x14ac:dyDescent="0.2"/>
    <row r="51173" x14ac:dyDescent="0.2"/>
    <row r="51174" x14ac:dyDescent="0.2"/>
    <row r="51175" x14ac:dyDescent="0.2"/>
    <row r="51176" x14ac:dyDescent="0.2"/>
    <row r="51177" x14ac:dyDescent="0.2"/>
    <row r="51178" x14ac:dyDescent="0.2"/>
    <row r="51179" x14ac:dyDescent="0.2"/>
    <row r="51180" x14ac:dyDescent="0.2"/>
    <row r="51181" x14ac:dyDescent="0.2"/>
    <row r="51182" x14ac:dyDescent="0.2"/>
    <row r="51183" x14ac:dyDescent="0.2"/>
    <row r="51184" x14ac:dyDescent="0.2"/>
    <row r="51185" x14ac:dyDescent="0.2"/>
    <row r="51186" x14ac:dyDescent="0.2"/>
    <row r="51187" x14ac:dyDescent="0.2"/>
    <row r="51188" x14ac:dyDescent="0.2"/>
    <row r="51189" x14ac:dyDescent="0.2"/>
    <row r="51190" x14ac:dyDescent="0.2"/>
    <row r="51191" x14ac:dyDescent="0.2"/>
    <row r="51192" x14ac:dyDescent="0.2"/>
    <row r="51193" x14ac:dyDescent="0.2"/>
    <row r="51194" x14ac:dyDescent="0.2"/>
    <row r="51195" x14ac:dyDescent="0.2"/>
    <row r="51196" x14ac:dyDescent="0.2"/>
    <row r="51197" x14ac:dyDescent="0.2"/>
    <row r="51198" x14ac:dyDescent="0.2"/>
    <row r="51199" x14ac:dyDescent="0.2"/>
    <row r="51200" x14ac:dyDescent="0.2"/>
    <row r="51201" x14ac:dyDescent="0.2"/>
    <row r="51202" x14ac:dyDescent="0.2"/>
    <row r="51203" x14ac:dyDescent="0.2"/>
    <row r="51204" x14ac:dyDescent="0.2"/>
    <row r="51205" x14ac:dyDescent="0.2"/>
    <row r="51206" x14ac:dyDescent="0.2"/>
    <row r="51207" x14ac:dyDescent="0.2"/>
    <row r="51208" x14ac:dyDescent="0.2"/>
    <row r="51209" x14ac:dyDescent="0.2"/>
    <row r="51210" x14ac:dyDescent="0.2"/>
    <row r="51211" x14ac:dyDescent="0.2"/>
    <row r="51212" x14ac:dyDescent="0.2"/>
    <row r="51213" x14ac:dyDescent="0.2"/>
    <row r="51214" x14ac:dyDescent="0.2"/>
    <row r="51215" x14ac:dyDescent="0.2"/>
    <row r="51216" x14ac:dyDescent="0.2"/>
    <row r="51217" x14ac:dyDescent="0.2"/>
    <row r="51218" x14ac:dyDescent="0.2"/>
    <row r="51219" x14ac:dyDescent="0.2"/>
    <row r="51220" x14ac:dyDescent="0.2"/>
    <row r="51221" x14ac:dyDescent="0.2"/>
    <row r="51222" x14ac:dyDescent="0.2"/>
    <row r="51223" x14ac:dyDescent="0.2"/>
    <row r="51224" x14ac:dyDescent="0.2"/>
    <row r="51225" x14ac:dyDescent="0.2"/>
    <row r="51226" x14ac:dyDescent="0.2"/>
    <row r="51227" x14ac:dyDescent="0.2"/>
    <row r="51228" x14ac:dyDescent="0.2"/>
    <row r="51229" x14ac:dyDescent="0.2"/>
    <row r="51230" x14ac:dyDescent="0.2"/>
    <row r="51231" x14ac:dyDescent="0.2"/>
    <row r="51232" x14ac:dyDescent="0.2"/>
    <row r="51233" x14ac:dyDescent="0.2"/>
    <row r="51234" x14ac:dyDescent="0.2"/>
    <row r="51235" x14ac:dyDescent="0.2"/>
    <row r="51236" x14ac:dyDescent="0.2"/>
    <row r="51237" x14ac:dyDescent="0.2"/>
    <row r="51238" x14ac:dyDescent="0.2"/>
    <row r="51239" x14ac:dyDescent="0.2"/>
    <row r="51240" x14ac:dyDescent="0.2"/>
    <row r="51241" x14ac:dyDescent="0.2"/>
    <row r="51242" x14ac:dyDescent="0.2"/>
    <row r="51243" x14ac:dyDescent="0.2"/>
    <row r="51244" x14ac:dyDescent="0.2"/>
    <row r="51245" x14ac:dyDescent="0.2"/>
    <row r="51246" x14ac:dyDescent="0.2"/>
    <row r="51247" x14ac:dyDescent="0.2"/>
    <row r="51248" x14ac:dyDescent="0.2"/>
    <row r="51249" x14ac:dyDescent="0.2"/>
    <row r="51250" x14ac:dyDescent="0.2"/>
    <row r="51251" x14ac:dyDescent="0.2"/>
    <row r="51252" x14ac:dyDescent="0.2"/>
    <row r="51253" x14ac:dyDescent="0.2"/>
    <row r="51254" x14ac:dyDescent="0.2"/>
    <row r="51255" x14ac:dyDescent="0.2"/>
    <row r="51256" x14ac:dyDescent="0.2"/>
    <row r="51257" x14ac:dyDescent="0.2"/>
    <row r="51258" x14ac:dyDescent="0.2"/>
    <row r="51259" x14ac:dyDescent="0.2"/>
    <row r="51260" x14ac:dyDescent="0.2"/>
    <row r="51261" x14ac:dyDescent="0.2"/>
    <row r="51262" x14ac:dyDescent="0.2"/>
    <row r="51263" x14ac:dyDescent="0.2"/>
    <row r="51264" x14ac:dyDescent="0.2"/>
    <row r="51265" x14ac:dyDescent="0.2"/>
    <row r="51266" x14ac:dyDescent="0.2"/>
    <row r="51267" x14ac:dyDescent="0.2"/>
    <row r="51268" x14ac:dyDescent="0.2"/>
    <row r="51269" x14ac:dyDescent="0.2"/>
    <row r="51270" x14ac:dyDescent="0.2"/>
    <row r="51271" x14ac:dyDescent="0.2"/>
    <row r="51272" x14ac:dyDescent="0.2"/>
    <row r="51273" x14ac:dyDescent="0.2"/>
    <row r="51274" x14ac:dyDescent="0.2"/>
    <row r="51275" x14ac:dyDescent="0.2"/>
    <row r="51276" x14ac:dyDescent="0.2"/>
    <row r="51277" x14ac:dyDescent="0.2"/>
    <row r="51278" x14ac:dyDescent="0.2"/>
    <row r="51279" x14ac:dyDescent="0.2"/>
    <row r="51280" x14ac:dyDescent="0.2"/>
    <row r="51281" x14ac:dyDescent="0.2"/>
    <row r="51282" x14ac:dyDescent="0.2"/>
    <row r="51283" x14ac:dyDescent="0.2"/>
    <row r="51284" x14ac:dyDescent="0.2"/>
    <row r="51285" x14ac:dyDescent="0.2"/>
    <row r="51286" x14ac:dyDescent="0.2"/>
    <row r="51287" x14ac:dyDescent="0.2"/>
    <row r="51288" x14ac:dyDescent="0.2"/>
    <row r="51289" x14ac:dyDescent="0.2"/>
    <row r="51290" x14ac:dyDescent="0.2"/>
    <row r="51291" x14ac:dyDescent="0.2"/>
    <row r="51292" x14ac:dyDescent="0.2"/>
    <row r="51293" x14ac:dyDescent="0.2"/>
    <row r="51294" x14ac:dyDescent="0.2"/>
    <row r="51295" x14ac:dyDescent="0.2"/>
    <row r="51296" x14ac:dyDescent="0.2"/>
    <row r="51297" x14ac:dyDescent="0.2"/>
    <row r="51298" x14ac:dyDescent="0.2"/>
    <row r="51299" x14ac:dyDescent="0.2"/>
    <row r="51300" x14ac:dyDescent="0.2"/>
    <row r="51301" x14ac:dyDescent="0.2"/>
    <row r="51302" x14ac:dyDescent="0.2"/>
    <row r="51303" x14ac:dyDescent="0.2"/>
    <row r="51304" x14ac:dyDescent="0.2"/>
    <row r="51305" x14ac:dyDescent="0.2"/>
    <row r="51306" x14ac:dyDescent="0.2"/>
    <row r="51307" x14ac:dyDescent="0.2"/>
    <row r="51308" x14ac:dyDescent="0.2"/>
    <row r="51309" x14ac:dyDescent="0.2"/>
    <row r="51310" x14ac:dyDescent="0.2"/>
    <row r="51311" x14ac:dyDescent="0.2"/>
    <row r="51312" x14ac:dyDescent="0.2"/>
    <row r="51313" x14ac:dyDescent="0.2"/>
    <row r="51314" x14ac:dyDescent="0.2"/>
    <row r="51315" x14ac:dyDescent="0.2"/>
    <row r="51316" x14ac:dyDescent="0.2"/>
    <row r="51317" x14ac:dyDescent="0.2"/>
    <row r="51318" x14ac:dyDescent="0.2"/>
    <row r="51319" x14ac:dyDescent="0.2"/>
    <row r="51320" x14ac:dyDescent="0.2"/>
    <row r="51321" x14ac:dyDescent="0.2"/>
    <row r="51322" x14ac:dyDescent="0.2"/>
    <row r="51323" x14ac:dyDescent="0.2"/>
    <row r="51324" x14ac:dyDescent="0.2"/>
    <row r="51325" x14ac:dyDescent="0.2"/>
    <row r="51326" x14ac:dyDescent="0.2"/>
    <row r="51327" x14ac:dyDescent="0.2"/>
    <row r="51328" x14ac:dyDescent="0.2"/>
    <row r="51329" x14ac:dyDescent="0.2"/>
    <row r="51330" x14ac:dyDescent="0.2"/>
    <row r="51331" x14ac:dyDescent="0.2"/>
    <row r="51332" x14ac:dyDescent="0.2"/>
    <row r="51333" x14ac:dyDescent="0.2"/>
    <row r="51334" x14ac:dyDescent="0.2"/>
    <row r="51335" x14ac:dyDescent="0.2"/>
    <row r="51336" x14ac:dyDescent="0.2"/>
    <row r="51337" x14ac:dyDescent="0.2"/>
    <row r="51338" x14ac:dyDescent="0.2"/>
    <row r="51339" x14ac:dyDescent="0.2"/>
    <row r="51340" x14ac:dyDescent="0.2"/>
    <row r="51341" x14ac:dyDescent="0.2"/>
    <row r="51342" x14ac:dyDescent="0.2"/>
    <row r="51343" x14ac:dyDescent="0.2"/>
    <row r="51344" x14ac:dyDescent="0.2"/>
    <row r="51345" x14ac:dyDescent="0.2"/>
    <row r="51346" x14ac:dyDescent="0.2"/>
    <row r="51347" x14ac:dyDescent="0.2"/>
    <row r="51348" x14ac:dyDescent="0.2"/>
    <row r="51349" x14ac:dyDescent="0.2"/>
    <row r="51350" x14ac:dyDescent="0.2"/>
    <row r="51351" x14ac:dyDescent="0.2"/>
    <row r="51352" x14ac:dyDescent="0.2"/>
    <row r="51353" x14ac:dyDescent="0.2"/>
    <row r="51354" x14ac:dyDescent="0.2"/>
    <row r="51355" x14ac:dyDescent="0.2"/>
    <row r="51356" x14ac:dyDescent="0.2"/>
    <row r="51357" x14ac:dyDescent="0.2"/>
    <row r="51358" x14ac:dyDescent="0.2"/>
    <row r="51359" x14ac:dyDescent="0.2"/>
    <row r="51360" x14ac:dyDescent="0.2"/>
    <row r="51361" x14ac:dyDescent="0.2"/>
    <row r="51362" x14ac:dyDescent="0.2"/>
    <row r="51363" x14ac:dyDescent="0.2"/>
    <row r="51364" x14ac:dyDescent="0.2"/>
    <row r="51365" x14ac:dyDescent="0.2"/>
    <row r="51366" x14ac:dyDescent="0.2"/>
    <row r="51367" x14ac:dyDescent="0.2"/>
    <row r="51368" x14ac:dyDescent="0.2"/>
    <row r="51369" x14ac:dyDescent="0.2"/>
    <row r="51370" x14ac:dyDescent="0.2"/>
    <row r="51371" x14ac:dyDescent="0.2"/>
    <row r="51372" x14ac:dyDescent="0.2"/>
    <row r="51373" x14ac:dyDescent="0.2"/>
    <row r="51374" x14ac:dyDescent="0.2"/>
    <row r="51375" x14ac:dyDescent="0.2"/>
    <row r="51376" x14ac:dyDescent="0.2"/>
    <row r="51377" x14ac:dyDescent="0.2"/>
    <row r="51378" x14ac:dyDescent="0.2"/>
    <row r="51379" x14ac:dyDescent="0.2"/>
    <row r="51380" x14ac:dyDescent="0.2"/>
    <row r="51381" x14ac:dyDescent="0.2"/>
    <row r="51382" x14ac:dyDescent="0.2"/>
    <row r="51383" x14ac:dyDescent="0.2"/>
    <row r="51384" x14ac:dyDescent="0.2"/>
    <row r="51385" x14ac:dyDescent="0.2"/>
    <row r="51386" x14ac:dyDescent="0.2"/>
    <row r="51387" x14ac:dyDescent="0.2"/>
    <row r="51388" x14ac:dyDescent="0.2"/>
    <row r="51389" x14ac:dyDescent="0.2"/>
    <row r="51390" x14ac:dyDescent="0.2"/>
    <row r="51391" x14ac:dyDescent="0.2"/>
    <row r="51392" x14ac:dyDescent="0.2"/>
    <row r="51393" x14ac:dyDescent="0.2"/>
    <row r="51394" x14ac:dyDescent="0.2"/>
    <row r="51395" x14ac:dyDescent="0.2"/>
    <row r="51396" x14ac:dyDescent="0.2"/>
    <row r="51397" x14ac:dyDescent="0.2"/>
    <row r="51398" x14ac:dyDescent="0.2"/>
    <row r="51399" x14ac:dyDescent="0.2"/>
    <row r="51400" x14ac:dyDescent="0.2"/>
    <row r="51401" x14ac:dyDescent="0.2"/>
    <row r="51402" x14ac:dyDescent="0.2"/>
    <row r="51403" x14ac:dyDescent="0.2"/>
    <row r="51404" x14ac:dyDescent="0.2"/>
    <row r="51405" x14ac:dyDescent="0.2"/>
    <row r="51406" x14ac:dyDescent="0.2"/>
    <row r="51407" x14ac:dyDescent="0.2"/>
    <row r="51408" x14ac:dyDescent="0.2"/>
    <row r="51409" x14ac:dyDescent="0.2"/>
    <row r="51410" x14ac:dyDescent="0.2"/>
    <row r="51411" x14ac:dyDescent="0.2"/>
    <row r="51412" x14ac:dyDescent="0.2"/>
    <row r="51413" x14ac:dyDescent="0.2"/>
    <row r="51414" x14ac:dyDescent="0.2"/>
    <row r="51415" x14ac:dyDescent="0.2"/>
    <row r="51416" x14ac:dyDescent="0.2"/>
    <row r="51417" x14ac:dyDescent="0.2"/>
    <row r="51418" x14ac:dyDescent="0.2"/>
    <row r="51419" x14ac:dyDescent="0.2"/>
    <row r="51420" x14ac:dyDescent="0.2"/>
    <row r="51421" x14ac:dyDescent="0.2"/>
    <row r="51422" x14ac:dyDescent="0.2"/>
    <row r="51423" x14ac:dyDescent="0.2"/>
    <row r="51424" x14ac:dyDescent="0.2"/>
    <row r="51425" x14ac:dyDescent="0.2"/>
    <row r="51426" x14ac:dyDescent="0.2"/>
    <row r="51427" x14ac:dyDescent="0.2"/>
    <row r="51428" x14ac:dyDescent="0.2"/>
    <row r="51429" x14ac:dyDescent="0.2"/>
    <row r="51430" x14ac:dyDescent="0.2"/>
    <row r="51431" x14ac:dyDescent="0.2"/>
    <row r="51432" x14ac:dyDescent="0.2"/>
    <row r="51433" x14ac:dyDescent="0.2"/>
    <row r="51434" x14ac:dyDescent="0.2"/>
    <row r="51435" x14ac:dyDescent="0.2"/>
    <row r="51436" x14ac:dyDescent="0.2"/>
    <row r="51437" x14ac:dyDescent="0.2"/>
    <row r="51438" x14ac:dyDescent="0.2"/>
    <row r="51439" x14ac:dyDescent="0.2"/>
    <row r="51440" x14ac:dyDescent="0.2"/>
    <row r="51441" x14ac:dyDescent="0.2"/>
    <row r="51442" x14ac:dyDescent="0.2"/>
    <row r="51443" x14ac:dyDescent="0.2"/>
    <row r="51444" x14ac:dyDescent="0.2"/>
    <row r="51445" x14ac:dyDescent="0.2"/>
    <row r="51446" x14ac:dyDescent="0.2"/>
    <row r="51447" x14ac:dyDescent="0.2"/>
    <row r="51448" x14ac:dyDescent="0.2"/>
    <row r="51449" x14ac:dyDescent="0.2"/>
    <row r="51450" x14ac:dyDescent="0.2"/>
    <row r="51451" x14ac:dyDescent="0.2"/>
    <row r="51452" x14ac:dyDescent="0.2"/>
    <row r="51453" x14ac:dyDescent="0.2"/>
    <row r="51454" x14ac:dyDescent="0.2"/>
    <row r="51455" x14ac:dyDescent="0.2"/>
    <row r="51456" x14ac:dyDescent="0.2"/>
    <row r="51457" x14ac:dyDescent="0.2"/>
    <row r="51458" x14ac:dyDescent="0.2"/>
    <row r="51459" x14ac:dyDescent="0.2"/>
    <row r="51460" x14ac:dyDescent="0.2"/>
    <row r="51461" x14ac:dyDescent="0.2"/>
    <row r="51462" x14ac:dyDescent="0.2"/>
    <row r="51463" x14ac:dyDescent="0.2"/>
    <row r="51464" x14ac:dyDescent="0.2"/>
    <row r="51465" x14ac:dyDescent="0.2"/>
    <row r="51466" x14ac:dyDescent="0.2"/>
    <row r="51467" x14ac:dyDescent="0.2"/>
    <row r="51468" x14ac:dyDescent="0.2"/>
    <row r="51469" x14ac:dyDescent="0.2"/>
    <row r="51470" x14ac:dyDescent="0.2"/>
    <row r="51471" x14ac:dyDescent="0.2"/>
    <row r="51472" x14ac:dyDescent="0.2"/>
    <row r="51473" x14ac:dyDescent="0.2"/>
    <row r="51474" x14ac:dyDescent="0.2"/>
    <row r="51475" x14ac:dyDescent="0.2"/>
    <row r="51476" x14ac:dyDescent="0.2"/>
    <row r="51477" x14ac:dyDescent="0.2"/>
    <row r="51478" x14ac:dyDescent="0.2"/>
    <row r="51479" x14ac:dyDescent="0.2"/>
    <row r="51480" x14ac:dyDescent="0.2"/>
    <row r="51481" x14ac:dyDescent="0.2"/>
    <row r="51482" x14ac:dyDescent="0.2"/>
    <row r="51483" x14ac:dyDescent="0.2"/>
    <row r="51484" x14ac:dyDescent="0.2"/>
    <row r="51485" x14ac:dyDescent="0.2"/>
    <row r="51486" x14ac:dyDescent="0.2"/>
    <row r="51487" x14ac:dyDescent="0.2"/>
    <row r="51488" x14ac:dyDescent="0.2"/>
    <row r="51489" x14ac:dyDescent="0.2"/>
    <row r="51490" x14ac:dyDescent="0.2"/>
    <row r="51491" x14ac:dyDescent="0.2"/>
    <row r="51492" x14ac:dyDescent="0.2"/>
    <row r="51493" x14ac:dyDescent="0.2"/>
    <row r="51494" x14ac:dyDescent="0.2"/>
    <row r="51495" x14ac:dyDescent="0.2"/>
    <row r="51496" x14ac:dyDescent="0.2"/>
    <row r="51497" x14ac:dyDescent="0.2"/>
    <row r="51498" x14ac:dyDescent="0.2"/>
    <row r="51499" x14ac:dyDescent="0.2"/>
    <row r="51500" x14ac:dyDescent="0.2"/>
    <row r="51501" x14ac:dyDescent="0.2"/>
    <row r="51502" x14ac:dyDescent="0.2"/>
    <row r="51503" x14ac:dyDescent="0.2"/>
    <row r="51504" x14ac:dyDescent="0.2"/>
    <row r="51505" x14ac:dyDescent="0.2"/>
    <row r="51506" x14ac:dyDescent="0.2"/>
    <row r="51507" x14ac:dyDescent="0.2"/>
    <row r="51508" x14ac:dyDescent="0.2"/>
    <row r="51509" x14ac:dyDescent="0.2"/>
    <row r="51510" x14ac:dyDescent="0.2"/>
    <row r="51511" x14ac:dyDescent="0.2"/>
    <row r="51512" x14ac:dyDescent="0.2"/>
    <row r="51513" x14ac:dyDescent="0.2"/>
    <row r="51514" x14ac:dyDescent="0.2"/>
    <row r="51515" x14ac:dyDescent="0.2"/>
    <row r="51516" x14ac:dyDescent="0.2"/>
    <row r="51517" x14ac:dyDescent="0.2"/>
    <row r="51518" x14ac:dyDescent="0.2"/>
    <row r="51519" x14ac:dyDescent="0.2"/>
    <row r="51520" x14ac:dyDescent="0.2"/>
    <row r="51521" x14ac:dyDescent="0.2"/>
    <row r="51522" x14ac:dyDescent="0.2"/>
    <row r="51523" x14ac:dyDescent="0.2"/>
    <row r="51524" x14ac:dyDescent="0.2"/>
    <row r="51525" x14ac:dyDescent="0.2"/>
    <row r="51526" x14ac:dyDescent="0.2"/>
    <row r="51527" x14ac:dyDescent="0.2"/>
    <row r="51528" x14ac:dyDescent="0.2"/>
    <row r="51529" x14ac:dyDescent="0.2"/>
    <row r="51530" x14ac:dyDescent="0.2"/>
    <row r="51531" x14ac:dyDescent="0.2"/>
    <row r="51532" x14ac:dyDescent="0.2"/>
    <row r="51533" x14ac:dyDescent="0.2"/>
    <row r="51534" x14ac:dyDescent="0.2"/>
    <row r="51535" x14ac:dyDescent="0.2"/>
    <row r="51536" x14ac:dyDescent="0.2"/>
    <row r="51537" x14ac:dyDescent="0.2"/>
    <row r="51538" x14ac:dyDescent="0.2"/>
    <row r="51539" x14ac:dyDescent="0.2"/>
    <row r="51540" x14ac:dyDescent="0.2"/>
    <row r="51541" x14ac:dyDescent="0.2"/>
    <row r="51542" x14ac:dyDescent="0.2"/>
    <row r="51543" x14ac:dyDescent="0.2"/>
    <row r="51544" x14ac:dyDescent="0.2"/>
    <row r="51545" x14ac:dyDescent="0.2"/>
    <row r="51546" x14ac:dyDescent="0.2"/>
    <row r="51547" x14ac:dyDescent="0.2"/>
    <row r="51548" x14ac:dyDescent="0.2"/>
    <row r="51549" x14ac:dyDescent="0.2"/>
    <row r="51550" x14ac:dyDescent="0.2"/>
    <row r="51551" x14ac:dyDescent="0.2"/>
    <row r="51552" x14ac:dyDescent="0.2"/>
    <row r="51553" x14ac:dyDescent="0.2"/>
    <row r="51554" x14ac:dyDescent="0.2"/>
    <row r="51555" x14ac:dyDescent="0.2"/>
    <row r="51556" x14ac:dyDescent="0.2"/>
    <row r="51557" x14ac:dyDescent="0.2"/>
    <row r="51558" x14ac:dyDescent="0.2"/>
    <row r="51559" x14ac:dyDescent="0.2"/>
    <row r="51560" x14ac:dyDescent="0.2"/>
    <row r="51561" x14ac:dyDescent="0.2"/>
    <row r="51562" x14ac:dyDescent="0.2"/>
    <row r="51563" x14ac:dyDescent="0.2"/>
    <row r="51564" x14ac:dyDescent="0.2"/>
    <row r="51565" x14ac:dyDescent="0.2"/>
    <row r="51566" x14ac:dyDescent="0.2"/>
    <row r="51567" x14ac:dyDescent="0.2"/>
    <row r="51568" x14ac:dyDescent="0.2"/>
    <row r="51569" x14ac:dyDescent="0.2"/>
    <row r="51570" x14ac:dyDescent="0.2"/>
    <row r="51571" x14ac:dyDescent="0.2"/>
    <row r="51572" x14ac:dyDescent="0.2"/>
    <row r="51573" x14ac:dyDescent="0.2"/>
    <row r="51574" x14ac:dyDescent="0.2"/>
    <row r="51575" x14ac:dyDescent="0.2"/>
    <row r="51576" x14ac:dyDescent="0.2"/>
    <row r="51577" x14ac:dyDescent="0.2"/>
    <row r="51578" x14ac:dyDescent="0.2"/>
    <row r="51579" x14ac:dyDescent="0.2"/>
    <row r="51580" x14ac:dyDescent="0.2"/>
    <row r="51581" x14ac:dyDescent="0.2"/>
    <row r="51582" x14ac:dyDescent="0.2"/>
    <row r="51583" x14ac:dyDescent="0.2"/>
    <row r="51584" x14ac:dyDescent="0.2"/>
    <row r="51585" x14ac:dyDescent="0.2"/>
    <row r="51586" x14ac:dyDescent="0.2"/>
    <row r="51587" x14ac:dyDescent="0.2"/>
    <row r="51588" x14ac:dyDescent="0.2"/>
    <row r="51589" x14ac:dyDescent="0.2"/>
    <row r="51590" x14ac:dyDescent="0.2"/>
    <row r="51591" x14ac:dyDescent="0.2"/>
    <row r="51592" x14ac:dyDescent="0.2"/>
    <row r="51593" x14ac:dyDescent="0.2"/>
    <row r="51594" x14ac:dyDescent="0.2"/>
    <row r="51595" x14ac:dyDescent="0.2"/>
    <row r="51596" x14ac:dyDescent="0.2"/>
    <row r="51597" x14ac:dyDescent="0.2"/>
    <row r="51598" x14ac:dyDescent="0.2"/>
    <row r="51599" x14ac:dyDescent="0.2"/>
    <row r="51600" x14ac:dyDescent="0.2"/>
    <row r="51601" x14ac:dyDescent="0.2"/>
    <row r="51602" x14ac:dyDescent="0.2"/>
    <row r="51603" x14ac:dyDescent="0.2"/>
    <row r="51604" x14ac:dyDescent="0.2"/>
    <row r="51605" x14ac:dyDescent="0.2"/>
    <row r="51606" x14ac:dyDescent="0.2"/>
    <row r="51607" x14ac:dyDescent="0.2"/>
    <row r="51608" x14ac:dyDescent="0.2"/>
    <row r="51609" x14ac:dyDescent="0.2"/>
    <row r="51610" x14ac:dyDescent="0.2"/>
    <row r="51611" x14ac:dyDescent="0.2"/>
    <row r="51612" x14ac:dyDescent="0.2"/>
    <row r="51613" x14ac:dyDescent="0.2"/>
    <row r="51614" x14ac:dyDescent="0.2"/>
    <row r="51615" x14ac:dyDescent="0.2"/>
    <row r="51616" x14ac:dyDescent="0.2"/>
    <row r="51617" x14ac:dyDescent="0.2"/>
    <row r="51618" x14ac:dyDescent="0.2"/>
    <row r="51619" x14ac:dyDescent="0.2"/>
    <row r="51620" x14ac:dyDescent="0.2"/>
    <row r="51621" x14ac:dyDescent="0.2"/>
    <row r="51622" x14ac:dyDescent="0.2"/>
    <row r="51623" x14ac:dyDescent="0.2"/>
    <row r="51624" x14ac:dyDescent="0.2"/>
    <row r="51625" x14ac:dyDescent="0.2"/>
    <row r="51626" x14ac:dyDescent="0.2"/>
    <row r="51627" x14ac:dyDescent="0.2"/>
    <row r="51628" x14ac:dyDescent="0.2"/>
    <row r="51629" x14ac:dyDescent="0.2"/>
    <row r="51630" x14ac:dyDescent="0.2"/>
    <row r="51631" x14ac:dyDescent="0.2"/>
    <row r="51632" x14ac:dyDescent="0.2"/>
    <row r="51633" x14ac:dyDescent="0.2"/>
    <row r="51634" x14ac:dyDescent="0.2"/>
    <row r="51635" x14ac:dyDescent="0.2"/>
    <row r="51636" x14ac:dyDescent="0.2"/>
    <row r="51637" x14ac:dyDescent="0.2"/>
    <row r="51638" x14ac:dyDescent="0.2"/>
    <row r="51639" x14ac:dyDescent="0.2"/>
    <row r="51640" x14ac:dyDescent="0.2"/>
    <row r="51641" x14ac:dyDescent="0.2"/>
    <row r="51642" x14ac:dyDescent="0.2"/>
    <row r="51643" x14ac:dyDescent="0.2"/>
    <row r="51644" x14ac:dyDescent="0.2"/>
    <row r="51645" x14ac:dyDescent="0.2"/>
    <row r="51646" x14ac:dyDescent="0.2"/>
    <row r="51647" x14ac:dyDescent="0.2"/>
    <row r="51648" x14ac:dyDescent="0.2"/>
    <row r="51649" x14ac:dyDescent="0.2"/>
    <row r="51650" x14ac:dyDescent="0.2"/>
    <row r="51651" x14ac:dyDescent="0.2"/>
    <row r="51652" x14ac:dyDescent="0.2"/>
    <row r="51653" x14ac:dyDescent="0.2"/>
    <row r="51654" x14ac:dyDescent="0.2"/>
    <row r="51655" x14ac:dyDescent="0.2"/>
    <row r="51656" x14ac:dyDescent="0.2"/>
    <row r="51657" x14ac:dyDescent="0.2"/>
    <row r="51658" x14ac:dyDescent="0.2"/>
    <row r="51659" x14ac:dyDescent="0.2"/>
    <row r="51660" x14ac:dyDescent="0.2"/>
    <row r="51661" x14ac:dyDescent="0.2"/>
    <row r="51662" x14ac:dyDescent="0.2"/>
    <row r="51663" x14ac:dyDescent="0.2"/>
    <row r="51664" x14ac:dyDescent="0.2"/>
    <row r="51665" x14ac:dyDescent="0.2"/>
    <row r="51666" x14ac:dyDescent="0.2"/>
    <row r="51667" x14ac:dyDescent="0.2"/>
    <row r="51668" x14ac:dyDescent="0.2"/>
    <row r="51669" x14ac:dyDescent="0.2"/>
    <row r="51670" x14ac:dyDescent="0.2"/>
    <row r="51671" x14ac:dyDescent="0.2"/>
    <row r="51672" x14ac:dyDescent="0.2"/>
    <row r="51673" x14ac:dyDescent="0.2"/>
    <row r="51674" x14ac:dyDescent="0.2"/>
    <row r="51675" x14ac:dyDescent="0.2"/>
    <row r="51676" x14ac:dyDescent="0.2"/>
    <row r="51677" x14ac:dyDescent="0.2"/>
    <row r="51678" x14ac:dyDescent="0.2"/>
    <row r="51679" x14ac:dyDescent="0.2"/>
    <row r="51680" x14ac:dyDescent="0.2"/>
    <row r="51681" x14ac:dyDescent="0.2"/>
    <row r="51682" x14ac:dyDescent="0.2"/>
    <row r="51683" x14ac:dyDescent="0.2"/>
    <row r="51684" x14ac:dyDescent="0.2"/>
    <row r="51685" x14ac:dyDescent="0.2"/>
    <row r="51686" x14ac:dyDescent="0.2"/>
    <row r="51687" x14ac:dyDescent="0.2"/>
    <row r="51688" x14ac:dyDescent="0.2"/>
    <row r="51689" x14ac:dyDescent="0.2"/>
    <row r="51690" x14ac:dyDescent="0.2"/>
    <row r="51691" x14ac:dyDescent="0.2"/>
    <row r="51692" x14ac:dyDescent="0.2"/>
    <row r="51693" x14ac:dyDescent="0.2"/>
    <row r="51694" x14ac:dyDescent="0.2"/>
    <row r="51695" x14ac:dyDescent="0.2"/>
    <row r="51696" x14ac:dyDescent="0.2"/>
    <row r="51697" x14ac:dyDescent="0.2"/>
    <row r="51698" x14ac:dyDescent="0.2"/>
    <row r="51699" x14ac:dyDescent="0.2"/>
    <row r="51700" x14ac:dyDescent="0.2"/>
    <row r="51701" x14ac:dyDescent="0.2"/>
    <row r="51702" x14ac:dyDescent="0.2"/>
    <row r="51703" x14ac:dyDescent="0.2"/>
    <row r="51704" x14ac:dyDescent="0.2"/>
    <row r="51705" x14ac:dyDescent="0.2"/>
    <row r="51706" x14ac:dyDescent="0.2"/>
    <row r="51707" x14ac:dyDescent="0.2"/>
    <row r="51708" x14ac:dyDescent="0.2"/>
    <row r="51709" x14ac:dyDescent="0.2"/>
    <row r="51710" x14ac:dyDescent="0.2"/>
    <row r="51711" x14ac:dyDescent="0.2"/>
    <row r="51712" x14ac:dyDescent="0.2"/>
    <row r="51713" x14ac:dyDescent="0.2"/>
    <row r="51714" x14ac:dyDescent="0.2"/>
    <row r="51715" x14ac:dyDescent="0.2"/>
    <row r="51716" x14ac:dyDescent="0.2"/>
    <row r="51717" x14ac:dyDescent="0.2"/>
    <row r="51718" x14ac:dyDescent="0.2"/>
    <row r="51719" x14ac:dyDescent="0.2"/>
    <row r="51720" x14ac:dyDescent="0.2"/>
    <row r="51721" x14ac:dyDescent="0.2"/>
    <row r="51722" x14ac:dyDescent="0.2"/>
    <row r="51723" x14ac:dyDescent="0.2"/>
    <row r="51724" x14ac:dyDescent="0.2"/>
    <row r="51725" x14ac:dyDescent="0.2"/>
    <row r="51726" x14ac:dyDescent="0.2"/>
    <row r="51727" x14ac:dyDescent="0.2"/>
    <row r="51728" x14ac:dyDescent="0.2"/>
    <row r="51729" x14ac:dyDescent="0.2"/>
    <row r="51730" x14ac:dyDescent="0.2"/>
    <row r="51731" x14ac:dyDescent="0.2"/>
    <row r="51732" x14ac:dyDescent="0.2"/>
    <row r="51733" x14ac:dyDescent="0.2"/>
    <row r="51734" x14ac:dyDescent="0.2"/>
    <row r="51735" x14ac:dyDescent="0.2"/>
    <row r="51736" x14ac:dyDescent="0.2"/>
    <row r="51737" x14ac:dyDescent="0.2"/>
    <row r="51738" x14ac:dyDescent="0.2"/>
    <row r="51739" x14ac:dyDescent="0.2"/>
    <row r="51740" x14ac:dyDescent="0.2"/>
    <row r="51741" x14ac:dyDescent="0.2"/>
    <row r="51742" x14ac:dyDescent="0.2"/>
    <row r="51743" x14ac:dyDescent="0.2"/>
    <row r="51744" x14ac:dyDescent="0.2"/>
    <row r="51745" x14ac:dyDescent="0.2"/>
    <row r="51746" x14ac:dyDescent="0.2"/>
    <row r="51747" x14ac:dyDescent="0.2"/>
    <row r="51748" x14ac:dyDescent="0.2"/>
    <row r="51749" x14ac:dyDescent="0.2"/>
    <row r="51750" x14ac:dyDescent="0.2"/>
    <row r="51751" x14ac:dyDescent="0.2"/>
    <row r="51752" x14ac:dyDescent="0.2"/>
    <row r="51753" x14ac:dyDescent="0.2"/>
    <row r="51754" x14ac:dyDescent="0.2"/>
    <row r="51755" x14ac:dyDescent="0.2"/>
    <row r="51756" x14ac:dyDescent="0.2"/>
    <row r="51757" x14ac:dyDescent="0.2"/>
    <row r="51758" x14ac:dyDescent="0.2"/>
    <row r="51759" x14ac:dyDescent="0.2"/>
    <row r="51760" x14ac:dyDescent="0.2"/>
    <row r="51761" x14ac:dyDescent="0.2"/>
    <row r="51762" x14ac:dyDescent="0.2"/>
    <row r="51763" x14ac:dyDescent="0.2"/>
    <row r="51764" x14ac:dyDescent="0.2"/>
    <row r="51765" x14ac:dyDescent="0.2"/>
    <row r="51766" x14ac:dyDescent="0.2"/>
    <row r="51767" x14ac:dyDescent="0.2"/>
    <row r="51768" x14ac:dyDescent="0.2"/>
    <row r="51769" x14ac:dyDescent="0.2"/>
    <row r="51770" x14ac:dyDescent="0.2"/>
    <row r="51771" x14ac:dyDescent="0.2"/>
    <row r="51772" x14ac:dyDescent="0.2"/>
    <row r="51773" x14ac:dyDescent="0.2"/>
    <row r="51774" x14ac:dyDescent="0.2"/>
    <row r="51775" x14ac:dyDescent="0.2"/>
    <row r="51776" x14ac:dyDescent="0.2"/>
    <row r="51777" x14ac:dyDescent="0.2"/>
    <row r="51778" x14ac:dyDescent="0.2"/>
    <row r="51779" x14ac:dyDescent="0.2"/>
    <row r="51780" x14ac:dyDescent="0.2"/>
    <row r="51781" x14ac:dyDescent="0.2"/>
    <row r="51782" x14ac:dyDescent="0.2"/>
    <row r="51783" x14ac:dyDescent="0.2"/>
    <row r="51784" x14ac:dyDescent="0.2"/>
    <row r="51785" x14ac:dyDescent="0.2"/>
    <row r="51786" x14ac:dyDescent="0.2"/>
    <row r="51787" x14ac:dyDescent="0.2"/>
    <row r="51788" x14ac:dyDescent="0.2"/>
    <row r="51789" x14ac:dyDescent="0.2"/>
    <row r="51790" x14ac:dyDescent="0.2"/>
    <row r="51791" x14ac:dyDescent="0.2"/>
    <row r="51792" x14ac:dyDescent="0.2"/>
    <row r="51793" x14ac:dyDescent="0.2"/>
    <row r="51794" x14ac:dyDescent="0.2"/>
    <row r="51795" x14ac:dyDescent="0.2"/>
    <row r="51796" x14ac:dyDescent="0.2"/>
    <row r="51797" x14ac:dyDescent="0.2"/>
    <row r="51798" x14ac:dyDescent="0.2"/>
    <row r="51799" x14ac:dyDescent="0.2"/>
    <row r="51800" x14ac:dyDescent="0.2"/>
    <row r="51801" x14ac:dyDescent="0.2"/>
    <row r="51802" x14ac:dyDescent="0.2"/>
    <row r="51803" x14ac:dyDescent="0.2"/>
    <row r="51804" x14ac:dyDescent="0.2"/>
    <row r="51805" x14ac:dyDescent="0.2"/>
    <row r="51806" x14ac:dyDescent="0.2"/>
    <row r="51807" x14ac:dyDescent="0.2"/>
    <row r="51808" x14ac:dyDescent="0.2"/>
    <row r="51809" x14ac:dyDescent="0.2"/>
    <row r="51810" x14ac:dyDescent="0.2"/>
    <row r="51811" x14ac:dyDescent="0.2"/>
    <row r="51812" x14ac:dyDescent="0.2"/>
    <row r="51813" x14ac:dyDescent="0.2"/>
    <row r="51814" x14ac:dyDescent="0.2"/>
    <row r="51815" x14ac:dyDescent="0.2"/>
    <row r="51816" x14ac:dyDescent="0.2"/>
    <row r="51817" x14ac:dyDescent="0.2"/>
    <row r="51818" x14ac:dyDescent="0.2"/>
    <row r="51819" x14ac:dyDescent="0.2"/>
    <row r="51820" x14ac:dyDescent="0.2"/>
    <row r="51821" x14ac:dyDescent="0.2"/>
    <row r="51822" x14ac:dyDescent="0.2"/>
    <row r="51823" x14ac:dyDescent="0.2"/>
    <row r="51824" x14ac:dyDescent="0.2"/>
    <row r="51825" x14ac:dyDescent="0.2"/>
    <row r="51826" x14ac:dyDescent="0.2"/>
    <row r="51827" x14ac:dyDescent="0.2"/>
    <row r="51828" x14ac:dyDescent="0.2"/>
    <row r="51829" x14ac:dyDescent="0.2"/>
    <row r="51830" x14ac:dyDescent="0.2"/>
    <row r="51831" x14ac:dyDescent="0.2"/>
    <row r="51832" x14ac:dyDescent="0.2"/>
    <row r="51833" x14ac:dyDescent="0.2"/>
    <row r="51834" x14ac:dyDescent="0.2"/>
    <row r="51835" x14ac:dyDescent="0.2"/>
    <row r="51836" x14ac:dyDescent="0.2"/>
    <row r="51837" x14ac:dyDescent="0.2"/>
    <row r="51838" x14ac:dyDescent="0.2"/>
    <row r="51839" x14ac:dyDescent="0.2"/>
    <row r="51840" x14ac:dyDescent="0.2"/>
    <row r="51841" x14ac:dyDescent="0.2"/>
    <row r="51842" x14ac:dyDescent="0.2"/>
    <row r="51843" x14ac:dyDescent="0.2"/>
    <row r="51844" x14ac:dyDescent="0.2"/>
    <row r="51845" x14ac:dyDescent="0.2"/>
    <row r="51846" x14ac:dyDescent="0.2"/>
    <row r="51847" x14ac:dyDescent="0.2"/>
    <row r="51848" x14ac:dyDescent="0.2"/>
    <row r="51849" x14ac:dyDescent="0.2"/>
    <row r="51850" x14ac:dyDescent="0.2"/>
    <row r="51851" x14ac:dyDescent="0.2"/>
    <row r="51852" x14ac:dyDescent="0.2"/>
    <row r="51853" x14ac:dyDescent="0.2"/>
    <row r="51854" x14ac:dyDescent="0.2"/>
    <row r="51855" x14ac:dyDescent="0.2"/>
    <row r="51856" x14ac:dyDescent="0.2"/>
    <row r="51857" x14ac:dyDescent="0.2"/>
    <row r="51858" x14ac:dyDescent="0.2"/>
    <row r="51859" x14ac:dyDescent="0.2"/>
    <row r="51860" x14ac:dyDescent="0.2"/>
    <row r="51861" x14ac:dyDescent="0.2"/>
    <row r="51862" x14ac:dyDescent="0.2"/>
    <row r="51863" x14ac:dyDescent="0.2"/>
    <row r="51864" x14ac:dyDescent="0.2"/>
    <row r="51865" x14ac:dyDescent="0.2"/>
    <row r="51866" x14ac:dyDescent="0.2"/>
    <row r="51867" x14ac:dyDescent="0.2"/>
    <row r="51868" x14ac:dyDescent="0.2"/>
    <row r="51869" x14ac:dyDescent="0.2"/>
    <row r="51870" x14ac:dyDescent="0.2"/>
    <row r="51871" x14ac:dyDescent="0.2"/>
    <row r="51872" x14ac:dyDescent="0.2"/>
    <row r="51873" x14ac:dyDescent="0.2"/>
    <row r="51874" x14ac:dyDescent="0.2"/>
    <row r="51875" x14ac:dyDescent="0.2"/>
    <row r="51876" x14ac:dyDescent="0.2"/>
    <row r="51877" x14ac:dyDescent="0.2"/>
    <row r="51878" x14ac:dyDescent="0.2"/>
    <row r="51879" x14ac:dyDescent="0.2"/>
    <row r="51880" x14ac:dyDescent="0.2"/>
    <row r="51881" x14ac:dyDescent="0.2"/>
    <row r="51882" x14ac:dyDescent="0.2"/>
    <row r="51883" x14ac:dyDescent="0.2"/>
    <row r="51884" x14ac:dyDescent="0.2"/>
    <row r="51885" x14ac:dyDescent="0.2"/>
    <row r="51886" x14ac:dyDescent="0.2"/>
    <row r="51887" x14ac:dyDescent="0.2"/>
    <row r="51888" x14ac:dyDescent="0.2"/>
    <row r="51889" x14ac:dyDescent="0.2"/>
    <row r="51890" x14ac:dyDescent="0.2"/>
    <row r="51891" x14ac:dyDescent="0.2"/>
    <row r="51892" x14ac:dyDescent="0.2"/>
    <row r="51893" x14ac:dyDescent="0.2"/>
    <row r="51894" x14ac:dyDescent="0.2"/>
    <row r="51895" x14ac:dyDescent="0.2"/>
    <row r="51896" x14ac:dyDescent="0.2"/>
    <row r="51897" x14ac:dyDescent="0.2"/>
    <row r="51898" x14ac:dyDescent="0.2"/>
    <row r="51899" x14ac:dyDescent="0.2"/>
    <row r="51900" x14ac:dyDescent="0.2"/>
    <row r="51901" x14ac:dyDescent="0.2"/>
    <row r="51902" x14ac:dyDescent="0.2"/>
    <row r="51903" x14ac:dyDescent="0.2"/>
    <row r="51904" x14ac:dyDescent="0.2"/>
    <row r="51905" x14ac:dyDescent="0.2"/>
    <row r="51906" x14ac:dyDescent="0.2"/>
    <row r="51907" x14ac:dyDescent="0.2"/>
    <row r="51908" x14ac:dyDescent="0.2"/>
    <row r="51909" x14ac:dyDescent="0.2"/>
    <row r="51910" x14ac:dyDescent="0.2"/>
    <row r="51911" x14ac:dyDescent="0.2"/>
    <row r="51912" x14ac:dyDescent="0.2"/>
    <row r="51913" x14ac:dyDescent="0.2"/>
    <row r="51914" x14ac:dyDescent="0.2"/>
    <row r="51915" x14ac:dyDescent="0.2"/>
    <row r="51916" x14ac:dyDescent="0.2"/>
    <row r="51917" x14ac:dyDescent="0.2"/>
    <row r="51918" x14ac:dyDescent="0.2"/>
    <row r="51919" x14ac:dyDescent="0.2"/>
    <row r="51920" x14ac:dyDescent="0.2"/>
    <row r="51921" x14ac:dyDescent="0.2"/>
    <row r="51922" x14ac:dyDescent="0.2"/>
    <row r="51923" x14ac:dyDescent="0.2"/>
    <row r="51924" x14ac:dyDescent="0.2"/>
    <row r="51925" x14ac:dyDescent="0.2"/>
    <row r="51926" x14ac:dyDescent="0.2"/>
    <row r="51927" x14ac:dyDescent="0.2"/>
    <row r="51928" x14ac:dyDescent="0.2"/>
    <row r="51929" x14ac:dyDescent="0.2"/>
    <row r="51930" x14ac:dyDescent="0.2"/>
    <row r="51931" x14ac:dyDescent="0.2"/>
    <row r="51932" x14ac:dyDescent="0.2"/>
    <row r="51933" x14ac:dyDescent="0.2"/>
    <row r="51934" x14ac:dyDescent="0.2"/>
    <row r="51935" x14ac:dyDescent="0.2"/>
    <row r="51936" x14ac:dyDescent="0.2"/>
    <row r="51937" x14ac:dyDescent="0.2"/>
    <row r="51938" x14ac:dyDescent="0.2"/>
    <row r="51939" x14ac:dyDescent="0.2"/>
    <row r="51940" x14ac:dyDescent="0.2"/>
    <row r="51941" x14ac:dyDescent="0.2"/>
    <row r="51942" x14ac:dyDescent="0.2"/>
    <row r="51943" x14ac:dyDescent="0.2"/>
    <row r="51944" x14ac:dyDescent="0.2"/>
    <row r="51945" x14ac:dyDescent="0.2"/>
    <row r="51946" x14ac:dyDescent="0.2"/>
    <row r="51947" x14ac:dyDescent="0.2"/>
    <row r="51948" x14ac:dyDescent="0.2"/>
    <row r="51949" x14ac:dyDescent="0.2"/>
    <row r="51950" x14ac:dyDescent="0.2"/>
    <row r="51951" x14ac:dyDescent="0.2"/>
    <row r="51952" x14ac:dyDescent="0.2"/>
    <row r="51953" x14ac:dyDescent="0.2"/>
    <row r="51954" x14ac:dyDescent="0.2"/>
    <row r="51955" x14ac:dyDescent="0.2"/>
    <row r="51956" x14ac:dyDescent="0.2"/>
    <row r="51957" x14ac:dyDescent="0.2"/>
    <row r="51958" x14ac:dyDescent="0.2"/>
    <row r="51959" x14ac:dyDescent="0.2"/>
    <row r="51960" x14ac:dyDescent="0.2"/>
    <row r="51961" x14ac:dyDescent="0.2"/>
    <row r="51962" x14ac:dyDescent="0.2"/>
    <row r="51963" x14ac:dyDescent="0.2"/>
    <row r="51964" x14ac:dyDescent="0.2"/>
    <row r="51965" x14ac:dyDescent="0.2"/>
    <row r="51966" x14ac:dyDescent="0.2"/>
    <row r="51967" x14ac:dyDescent="0.2"/>
    <row r="51968" x14ac:dyDescent="0.2"/>
    <row r="51969" x14ac:dyDescent="0.2"/>
    <row r="51970" x14ac:dyDescent="0.2"/>
    <row r="51971" x14ac:dyDescent="0.2"/>
    <row r="51972" x14ac:dyDescent="0.2"/>
    <row r="51973" x14ac:dyDescent="0.2"/>
    <row r="51974" x14ac:dyDescent="0.2"/>
    <row r="51975" x14ac:dyDescent="0.2"/>
    <row r="51976" x14ac:dyDescent="0.2"/>
    <row r="51977" x14ac:dyDescent="0.2"/>
    <row r="51978" x14ac:dyDescent="0.2"/>
    <row r="51979" x14ac:dyDescent="0.2"/>
    <row r="51980" x14ac:dyDescent="0.2"/>
    <row r="51981" x14ac:dyDescent="0.2"/>
    <row r="51982" x14ac:dyDescent="0.2"/>
    <row r="51983" x14ac:dyDescent="0.2"/>
    <row r="51984" x14ac:dyDescent="0.2"/>
    <row r="51985" x14ac:dyDescent="0.2"/>
    <row r="51986" x14ac:dyDescent="0.2"/>
    <row r="51987" x14ac:dyDescent="0.2"/>
    <row r="51988" x14ac:dyDescent="0.2"/>
    <row r="51989" x14ac:dyDescent="0.2"/>
    <row r="51990" x14ac:dyDescent="0.2"/>
    <row r="51991" x14ac:dyDescent="0.2"/>
    <row r="51992" x14ac:dyDescent="0.2"/>
    <row r="51993" x14ac:dyDescent="0.2"/>
    <row r="51994" x14ac:dyDescent="0.2"/>
    <row r="51995" x14ac:dyDescent="0.2"/>
    <row r="51996" x14ac:dyDescent="0.2"/>
    <row r="51997" x14ac:dyDescent="0.2"/>
    <row r="51998" x14ac:dyDescent="0.2"/>
    <row r="51999" x14ac:dyDescent="0.2"/>
    <row r="52000" x14ac:dyDescent="0.2"/>
    <row r="52001" x14ac:dyDescent="0.2"/>
    <row r="52002" x14ac:dyDescent="0.2"/>
    <row r="52003" x14ac:dyDescent="0.2"/>
    <row r="52004" x14ac:dyDescent="0.2"/>
    <row r="52005" x14ac:dyDescent="0.2"/>
    <row r="52006" x14ac:dyDescent="0.2"/>
    <row r="52007" x14ac:dyDescent="0.2"/>
    <row r="52008" x14ac:dyDescent="0.2"/>
    <row r="52009" x14ac:dyDescent="0.2"/>
    <row r="52010" x14ac:dyDescent="0.2"/>
    <row r="52011" x14ac:dyDescent="0.2"/>
    <row r="52012" x14ac:dyDescent="0.2"/>
    <row r="52013" x14ac:dyDescent="0.2"/>
    <row r="52014" x14ac:dyDescent="0.2"/>
    <row r="52015" x14ac:dyDescent="0.2"/>
    <row r="52016" x14ac:dyDescent="0.2"/>
    <row r="52017" x14ac:dyDescent="0.2"/>
    <row r="52018" x14ac:dyDescent="0.2"/>
    <row r="52019" x14ac:dyDescent="0.2"/>
    <row r="52020" x14ac:dyDescent="0.2"/>
    <row r="52021" x14ac:dyDescent="0.2"/>
    <row r="52022" x14ac:dyDescent="0.2"/>
    <row r="52023" x14ac:dyDescent="0.2"/>
    <row r="52024" x14ac:dyDescent="0.2"/>
    <row r="52025" x14ac:dyDescent="0.2"/>
    <row r="52026" x14ac:dyDescent="0.2"/>
    <row r="52027" x14ac:dyDescent="0.2"/>
    <row r="52028" x14ac:dyDescent="0.2"/>
    <row r="52029" x14ac:dyDescent="0.2"/>
    <row r="52030" x14ac:dyDescent="0.2"/>
    <row r="52031" x14ac:dyDescent="0.2"/>
    <row r="52032" x14ac:dyDescent="0.2"/>
    <row r="52033" x14ac:dyDescent="0.2"/>
    <row r="52034" x14ac:dyDescent="0.2"/>
    <row r="52035" x14ac:dyDescent="0.2"/>
    <row r="52036" x14ac:dyDescent="0.2"/>
    <row r="52037" x14ac:dyDescent="0.2"/>
    <row r="52038" x14ac:dyDescent="0.2"/>
    <row r="52039" x14ac:dyDescent="0.2"/>
    <row r="52040" x14ac:dyDescent="0.2"/>
    <row r="52041" x14ac:dyDescent="0.2"/>
    <row r="52042" x14ac:dyDescent="0.2"/>
    <row r="52043" x14ac:dyDescent="0.2"/>
    <row r="52044" x14ac:dyDescent="0.2"/>
    <row r="52045" x14ac:dyDescent="0.2"/>
    <row r="52046" x14ac:dyDescent="0.2"/>
    <row r="52047" x14ac:dyDescent="0.2"/>
    <row r="52048" x14ac:dyDescent="0.2"/>
    <row r="52049" x14ac:dyDescent="0.2"/>
    <row r="52050" x14ac:dyDescent="0.2"/>
    <row r="52051" x14ac:dyDescent="0.2"/>
    <row r="52052" x14ac:dyDescent="0.2"/>
    <row r="52053" x14ac:dyDescent="0.2"/>
    <row r="52054" x14ac:dyDescent="0.2"/>
    <row r="52055" x14ac:dyDescent="0.2"/>
    <row r="52056" x14ac:dyDescent="0.2"/>
    <row r="52057" x14ac:dyDescent="0.2"/>
    <row r="52058" x14ac:dyDescent="0.2"/>
    <row r="52059" x14ac:dyDescent="0.2"/>
    <row r="52060" x14ac:dyDescent="0.2"/>
    <row r="52061" x14ac:dyDescent="0.2"/>
    <row r="52062" x14ac:dyDescent="0.2"/>
    <row r="52063" x14ac:dyDescent="0.2"/>
    <row r="52064" x14ac:dyDescent="0.2"/>
    <row r="52065" x14ac:dyDescent="0.2"/>
    <row r="52066" x14ac:dyDescent="0.2"/>
    <row r="52067" x14ac:dyDescent="0.2"/>
    <row r="52068" x14ac:dyDescent="0.2"/>
    <row r="52069" x14ac:dyDescent="0.2"/>
    <row r="52070" x14ac:dyDescent="0.2"/>
    <row r="52071" x14ac:dyDescent="0.2"/>
    <row r="52072" x14ac:dyDescent="0.2"/>
    <row r="52073" x14ac:dyDescent="0.2"/>
    <row r="52074" x14ac:dyDescent="0.2"/>
    <row r="52075" x14ac:dyDescent="0.2"/>
    <row r="52076" x14ac:dyDescent="0.2"/>
    <row r="52077" x14ac:dyDescent="0.2"/>
    <row r="52078" x14ac:dyDescent="0.2"/>
    <row r="52079" x14ac:dyDescent="0.2"/>
    <row r="52080" x14ac:dyDescent="0.2"/>
    <row r="52081" x14ac:dyDescent="0.2"/>
    <row r="52082" x14ac:dyDescent="0.2"/>
    <row r="52083" x14ac:dyDescent="0.2"/>
    <row r="52084" x14ac:dyDescent="0.2"/>
    <row r="52085" x14ac:dyDescent="0.2"/>
    <row r="52086" x14ac:dyDescent="0.2"/>
    <row r="52087" x14ac:dyDescent="0.2"/>
    <row r="52088" x14ac:dyDescent="0.2"/>
    <row r="52089" x14ac:dyDescent="0.2"/>
    <row r="52090" x14ac:dyDescent="0.2"/>
    <row r="52091" x14ac:dyDescent="0.2"/>
    <row r="52092" x14ac:dyDescent="0.2"/>
    <row r="52093" x14ac:dyDescent="0.2"/>
    <row r="52094" x14ac:dyDescent="0.2"/>
    <row r="52095" x14ac:dyDescent="0.2"/>
    <row r="52096" x14ac:dyDescent="0.2"/>
    <row r="52097" x14ac:dyDescent="0.2"/>
    <row r="52098" x14ac:dyDescent="0.2"/>
    <row r="52099" x14ac:dyDescent="0.2"/>
    <row r="52100" x14ac:dyDescent="0.2"/>
    <row r="52101" x14ac:dyDescent="0.2"/>
    <row r="52102" x14ac:dyDescent="0.2"/>
    <row r="52103" x14ac:dyDescent="0.2"/>
    <row r="52104" x14ac:dyDescent="0.2"/>
    <row r="52105" x14ac:dyDescent="0.2"/>
    <row r="52106" x14ac:dyDescent="0.2"/>
    <row r="52107" x14ac:dyDescent="0.2"/>
    <row r="52108" x14ac:dyDescent="0.2"/>
    <row r="52109" x14ac:dyDescent="0.2"/>
    <row r="52110" x14ac:dyDescent="0.2"/>
    <row r="52111" x14ac:dyDescent="0.2"/>
    <row r="52112" x14ac:dyDescent="0.2"/>
    <row r="52113" x14ac:dyDescent="0.2"/>
    <row r="52114" x14ac:dyDescent="0.2"/>
    <row r="52115" x14ac:dyDescent="0.2"/>
    <row r="52116" x14ac:dyDescent="0.2"/>
    <row r="52117" x14ac:dyDescent="0.2"/>
    <row r="52118" x14ac:dyDescent="0.2"/>
    <row r="52119" x14ac:dyDescent="0.2"/>
    <row r="52120" x14ac:dyDescent="0.2"/>
    <row r="52121" x14ac:dyDescent="0.2"/>
    <row r="52122" x14ac:dyDescent="0.2"/>
    <row r="52123" x14ac:dyDescent="0.2"/>
    <row r="52124" x14ac:dyDescent="0.2"/>
    <row r="52125" x14ac:dyDescent="0.2"/>
    <row r="52126" x14ac:dyDescent="0.2"/>
    <row r="52127" x14ac:dyDescent="0.2"/>
    <row r="52128" x14ac:dyDescent="0.2"/>
    <row r="52129" x14ac:dyDescent="0.2"/>
    <row r="52130" x14ac:dyDescent="0.2"/>
    <row r="52131" x14ac:dyDescent="0.2"/>
    <row r="52132" x14ac:dyDescent="0.2"/>
    <row r="52133" x14ac:dyDescent="0.2"/>
    <row r="52134" x14ac:dyDescent="0.2"/>
    <row r="52135" x14ac:dyDescent="0.2"/>
    <row r="52136" x14ac:dyDescent="0.2"/>
    <row r="52137" x14ac:dyDescent="0.2"/>
    <row r="52138" x14ac:dyDescent="0.2"/>
    <row r="52139" x14ac:dyDescent="0.2"/>
    <row r="52140" x14ac:dyDescent="0.2"/>
    <row r="52141" x14ac:dyDescent="0.2"/>
    <row r="52142" x14ac:dyDescent="0.2"/>
    <row r="52143" x14ac:dyDescent="0.2"/>
    <row r="52144" x14ac:dyDescent="0.2"/>
    <row r="52145" x14ac:dyDescent="0.2"/>
    <row r="52146" x14ac:dyDescent="0.2"/>
    <row r="52147" x14ac:dyDescent="0.2"/>
    <row r="52148" x14ac:dyDescent="0.2"/>
    <row r="52149" x14ac:dyDescent="0.2"/>
    <row r="52150" x14ac:dyDescent="0.2"/>
    <row r="52151" x14ac:dyDescent="0.2"/>
    <row r="52152" x14ac:dyDescent="0.2"/>
    <row r="52153" x14ac:dyDescent="0.2"/>
    <row r="52154" x14ac:dyDescent="0.2"/>
    <row r="52155" x14ac:dyDescent="0.2"/>
    <row r="52156" x14ac:dyDescent="0.2"/>
    <row r="52157" x14ac:dyDescent="0.2"/>
    <row r="52158" x14ac:dyDescent="0.2"/>
    <row r="52159" x14ac:dyDescent="0.2"/>
    <row r="52160" x14ac:dyDescent="0.2"/>
    <row r="52161" x14ac:dyDescent="0.2"/>
    <row r="52162" x14ac:dyDescent="0.2"/>
    <row r="52163" x14ac:dyDescent="0.2"/>
    <row r="52164" x14ac:dyDescent="0.2"/>
    <row r="52165" x14ac:dyDescent="0.2"/>
    <row r="52166" x14ac:dyDescent="0.2"/>
    <row r="52167" x14ac:dyDescent="0.2"/>
    <row r="52168" x14ac:dyDescent="0.2"/>
    <row r="52169" x14ac:dyDescent="0.2"/>
    <row r="52170" x14ac:dyDescent="0.2"/>
    <row r="52171" x14ac:dyDescent="0.2"/>
    <row r="52172" x14ac:dyDescent="0.2"/>
    <row r="52173" x14ac:dyDescent="0.2"/>
    <row r="52174" x14ac:dyDescent="0.2"/>
    <row r="52175" x14ac:dyDescent="0.2"/>
    <row r="52176" x14ac:dyDescent="0.2"/>
    <row r="52177" x14ac:dyDescent="0.2"/>
    <row r="52178" x14ac:dyDescent="0.2"/>
    <row r="52179" x14ac:dyDescent="0.2"/>
    <row r="52180" x14ac:dyDescent="0.2"/>
    <row r="52181" x14ac:dyDescent="0.2"/>
    <row r="52182" x14ac:dyDescent="0.2"/>
    <row r="52183" x14ac:dyDescent="0.2"/>
    <row r="52184" x14ac:dyDescent="0.2"/>
    <row r="52185" x14ac:dyDescent="0.2"/>
    <row r="52186" x14ac:dyDescent="0.2"/>
    <row r="52187" x14ac:dyDescent="0.2"/>
    <row r="52188" x14ac:dyDescent="0.2"/>
    <row r="52189" x14ac:dyDescent="0.2"/>
    <row r="52190" x14ac:dyDescent="0.2"/>
    <row r="52191" x14ac:dyDescent="0.2"/>
    <row r="52192" x14ac:dyDescent="0.2"/>
    <row r="52193" x14ac:dyDescent="0.2"/>
    <row r="52194" x14ac:dyDescent="0.2"/>
    <row r="52195" x14ac:dyDescent="0.2"/>
    <row r="52196" x14ac:dyDescent="0.2"/>
    <row r="52197" x14ac:dyDescent="0.2"/>
    <row r="52198" x14ac:dyDescent="0.2"/>
    <row r="52199" x14ac:dyDescent="0.2"/>
    <row r="52200" x14ac:dyDescent="0.2"/>
    <row r="52201" x14ac:dyDescent="0.2"/>
    <row r="52202" x14ac:dyDescent="0.2"/>
    <row r="52203" x14ac:dyDescent="0.2"/>
    <row r="52204" x14ac:dyDescent="0.2"/>
    <row r="52205" x14ac:dyDescent="0.2"/>
    <row r="52206" x14ac:dyDescent="0.2"/>
    <row r="52207" x14ac:dyDescent="0.2"/>
    <row r="52208" x14ac:dyDescent="0.2"/>
    <row r="52209" x14ac:dyDescent="0.2"/>
    <row r="52210" x14ac:dyDescent="0.2"/>
    <row r="52211" x14ac:dyDescent="0.2"/>
    <row r="52212" x14ac:dyDescent="0.2"/>
    <row r="52213" x14ac:dyDescent="0.2"/>
    <row r="52214" x14ac:dyDescent="0.2"/>
    <row r="52215" x14ac:dyDescent="0.2"/>
    <row r="52216" x14ac:dyDescent="0.2"/>
    <row r="52217" x14ac:dyDescent="0.2"/>
    <row r="52218" x14ac:dyDescent="0.2"/>
    <row r="52219" x14ac:dyDescent="0.2"/>
    <row r="52220" x14ac:dyDescent="0.2"/>
    <row r="52221" x14ac:dyDescent="0.2"/>
    <row r="52222" x14ac:dyDescent="0.2"/>
    <row r="52223" x14ac:dyDescent="0.2"/>
    <row r="52224" x14ac:dyDescent="0.2"/>
    <row r="52225" x14ac:dyDescent="0.2"/>
    <row r="52226" x14ac:dyDescent="0.2"/>
    <row r="52227" x14ac:dyDescent="0.2"/>
    <row r="52228" x14ac:dyDescent="0.2"/>
    <row r="52229" x14ac:dyDescent="0.2"/>
    <row r="52230" x14ac:dyDescent="0.2"/>
    <row r="52231" x14ac:dyDescent="0.2"/>
    <row r="52232" x14ac:dyDescent="0.2"/>
    <row r="52233" x14ac:dyDescent="0.2"/>
    <row r="52234" x14ac:dyDescent="0.2"/>
    <row r="52235" x14ac:dyDescent="0.2"/>
    <row r="52236" x14ac:dyDescent="0.2"/>
    <row r="52237" x14ac:dyDescent="0.2"/>
    <row r="52238" x14ac:dyDescent="0.2"/>
    <row r="52239" x14ac:dyDescent="0.2"/>
    <row r="52240" x14ac:dyDescent="0.2"/>
    <row r="52241" x14ac:dyDescent="0.2"/>
    <row r="52242" x14ac:dyDescent="0.2"/>
    <row r="52243" x14ac:dyDescent="0.2"/>
    <row r="52244" x14ac:dyDescent="0.2"/>
    <row r="52245" x14ac:dyDescent="0.2"/>
    <row r="52246" x14ac:dyDescent="0.2"/>
    <row r="52247" x14ac:dyDescent="0.2"/>
    <row r="52248" x14ac:dyDescent="0.2"/>
    <row r="52249" x14ac:dyDescent="0.2"/>
    <row r="52250" x14ac:dyDescent="0.2"/>
    <row r="52251" x14ac:dyDescent="0.2"/>
    <row r="52252" x14ac:dyDescent="0.2"/>
    <row r="52253" x14ac:dyDescent="0.2"/>
    <row r="52254" x14ac:dyDescent="0.2"/>
    <row r="52255" x14ac:dyDescent="0.2"/>
    <row r="52256" x14ac:dyDescent="0.2"/>
    <row r="52257" x14ac:dyDescent="0.2"/>
    <row r="52258" x14ac:dyDescent="0.2"/>
    <row r="52259" x14ac:dyDescent="0.2"/>
    <row r="52260" x14ac:dyDescent="0.2"/>
    <row r="52261" x14ac:dyDescent="0.2"/>
    <row r="52262" x14ac:dyDescent="0.2"/>
    <row r="52263" x14ac:dyDescent="0.2"/>
    <row r="52264" x14ac:dyDescent="0.2"/>
    <row r="52265" x14ac:dyDescent="0.2"/>
    <row r="52266" x14ac:dyDescent="0.2"/>
    <row r="52267" x14ac:dyDescent="0.2"/>
    <row r="52268" x14ac:dyDescent="0.2"/>
    <row r="52269" x14ac:dyDescent="0.2"/>
    <row r="52270" x14ac:dyDescent="0.2"/>
    <row r="52271" x14ac:dyDescent="0.2"/>
    <row r="52272" x14ac:dyDescent="0.2"/>
    <row r="52273" x14ac:dyDescent="0.2"/>
    <row r="52274" x14ac:dyDescent="0.2"/>
    <row r="52275" x14ac:dyDescent="0.2"/>
    <row r="52276" x14ac:dyDescent="0.2"/>
    <row r="52277" x14ac:dyDescent="0.2"/>
    <row r="52278" x14ac:dyDescent="0.2"/>
    <row r="52279" x14ac:dyDescent="0.2"/>
    <row r="52280" x14ac:dyDescent="0.2"/>
    <row r="52281" x14ac:dyDescent="0.2"/>
    <row r="52282" x14ac:dyDescent="0.2"/>
    <row r="52283" x14ac:dyDescent="0.2"/>
    <row r="52284" x14ac:dyDescent="0.2"/>
    <row r="52285" x14ac:dyDescent="0.2"/>
    <row r="52286" x14ac:dyDescent="0.2"/>
    <row r="52287" x14ac:dyDescent="0.2"/>
    <row r="52288" x14ac:dyDescent="0.2"/>
    <row r="52289" x14ac:dyDescent="0.2"/>
    <row r="52290" x14ac:dyDescent="0.2"/>
    <row r="52291" x14ac:dyDescent="0.2"/>
    <row r="52292" x14ac:dyDescent="0.2"/>
    <row r="52293" x14ac:dyDescent="0.2"/>
    <row r="52294" x14ac:dyDescent="0.2"/>
    <row r="52295" x14ac:dyDescent="0.2"/>
    <row r="52296" x14ac:dyDescent="0.2"/>
    <row r="52297" x14ac:dyDescent="0.2"/>
    <row r="52298" x14ac:dyDescent="0.2"/>
    <row r="52299" x14ac:dyDescent="0.2"/>
    <row r="52300" x14ac:dyDescent="0.2"/>
    <row r="52301" x14ac:dyDescent="0.2"/>
    <row r="52302" x14ac:dyDescent="0.2"/>
    <row r="52303" x14ac:dyDescent="0.2"/>
    <row r="52304" x14ac:dyDescent="0.2"/>
    <row r="52305" x14ac:dyDescent="0.2"/>
    <row r="52306" x14ac:dyDescent="0.2"/>
    <row r="52307" x14ac:dyDescent="0.2"/>
    <row r="52308" x14ac:dyDescent="0.2"/>
    <row r="52309" x14ac:dyDescent="0.2"/>
    <row r="52310" x14ac:dyDescent="0.2"/>
    <row r="52311" x14ac:dyDescent="0.2"/>
    <row r="52312" x14ac:dyDescent="0.2"/>
    <row r="52313" x14ac:dyDescent="0.2"/>
    <row r="52314" x14ac:dyDescent="0.2"/>
    <row r="52315" x14ac:dyDescent="0.2"/>
    <row r="52316" x14ac:dyDescent="0.2"/>
    <row r="52317" x14ac:dyDescent="0.2"/>
    <row r="52318" x14ac:dyDescent="0.2"/>
    <row r="52319" x14ac:dyDescent="0.2"/>
    <row r="52320" x14ac:dyDescent="0.2"/>
    <row r="52321" x14ac:dyDescent="0.2"/>
    <row r="52322" x14ac:dyDescent="0.2"/>
    <row r="52323" x14ac:dyDescent="0.2"/>
    <row r="52324" x14ac:dyDescent="0.2"/>
    <row r="52325" x14ac:dyDescent="0.2"/>
    <row r="52326" x14ac:dyDescent="0.2"/>
    <row r="52327" x14ac:dyDescent="0.2"/>
    <row r="52328" x14ac:dyDescent="0.2"/>
    <row r="52329" x14ac:dyDescent="0.2"/>
    <row r="52330" x14ac:dyDescent="0.2"/>
    <row r="52331" x14ac:dyDescent="0.2"/>
    <row r="52332" x14ac:dyDescent="0.2"/>
    <row r="52333" x14ac:dyDescent="0.2"/>
    <row r="52334" x14ac:dyDescent="0.2"/>
    <row r="52335" x14ac:dyDescent="0.2"/>
    <row r="52336" x14ac:dyDescent="0.2"/>
    <row r="52337" x14ac:dyDescent="0.2"/>
    <row r="52338" x14ac:dyDescent="0.2"/>
    <row r="52339" x14ac:dyDescent="0.2"/>
    <row r="52340" x14ac:dyDescent="0.2"/>
    <row r="52341" x14ac:dyDescent="0.2"/>
    <row r="52342" x14ac:dyDescent="0.2"/>
    <row r="52343" x14ac:dyDescent="0.2"/>
    <row r="52344" x14ac:dyDescent="0.2"/>
    <row r="52345" x14ac:dyDescent="0.2"/>
    <row r="52346" x14ac:dyDescent="0.2"/>
    <row r="52347" x14ac:dyDescent="0.2"/>
    <row r="52348" x14ac:dyDescent="0.2"/>
    <row r="52349" x14ac:dyDescent="0.2"/>
    <row r="52350" x14ac:dyDescent="0.2"/>
    <row r="52351" x14ac:dyDescent="0.2"/>
    <row r="52352" x14ac:dyDescent="0.2"/>
    <row r="52353" x14ac:dyDescent="0.2"/>
    <row r="52354" x14ac:dyDescent="0.2"/>
    <row r="52355" x14ac:dyDescent="0.2"/>
    <row r="52356" x14ac:dyDescent="0.2"/>
    <row r="52357" x14ac:dyDescent="0.2"/>
    <row r="52358" x14ac:dyDescent="0.2"/>
    <row r="52359" x14ac:dyDescent="0.2"/>
    <row r="52360" x14ac:dyDescent="0.2"/>
    <row r="52361" x14ac:dyDescent="0.2"/>
    <row r="52362" x14ac:dyDescent="0.2"/>
    <row r="52363" x14ac:dyDescent="0.2"/>
    <row r="52364" x14ac:dyDescent="0.2"/>
    <row r="52365" x14ac:dyDescent="0.2"/>
    <row r="52366" x14ac:dyDescent="0.2"/>
    <row r="52367" x14ac:dyDescent="0.2"/>
    <row r="52368" x14ac:dyDescent="0.2"/>
    <row r="52369" x14ac:dyDescent="0.2"/>
    <row r="52370" x14ac:dyDescent="0.2"/>
    <row r="52371" x14ac:dyDescent="0.2"/>
    <row r="52372" x14ac:dyDescent="0.2"/>
    <row r="52373" x14ac:dyDescent="0.2"/>
    <row r="52374" x14ac:dyDescent="0.2"/>
    <row r="52375" x14ac:dyDescent="0.2"/>
    <row r="52376" x14ac:dyDescent="0.2"/>
    <row r="52377" x14ac:dyDescent="0.2"/>
    <row r="52378" x14ac:dyDescent="0.2"/>
    <row r="52379" x14ac:dyDescent="0.2"/>
    <row r="52380" x14ac:dyDescent="0.2"/>
    <row r="52381" x14ac:dyDescent="0.2"/>
    <row r="52382" x14ac:dyDescent="0.2"/>
    <row r="52383" x14ac:dyDescent="0.2"/>
    <row r="52384" x14ac:dyDescent="0.2"/>
    <row r="52385" x14ac:dyDescent="0.2"/>
    <row r="52386" x14ac:dyDescent="0.2"/>
    <row r="52387" x14ac:dyDescent="0.2"/>
    <row r="52388" x14ac:dyDescent="0.2"/>
    <row r="52389" x14ac:dyDescent="0.2"/>
    <row r="52390" x14ac:dyDescent="0.2"/>
    <row r="52391" x14ac:dyDescent="0.2"/>
    <row r="52392" x14ac:dyDescent="0.2"/>
    <row r="52393" x14ac:dyDescent="0.2"/>
    <row r="52394" x14ac:dyDescent="0.2"/>
    <row r="52395" x14ac:dyDescent="0.2"/>
    <row r="52396" x14ac:dyDescent="0.2"/>
    <row r="52397" x14ac:dyDescent="0.2"/>
    <row r="52398" x14ac:dyDescent="0.2"/>
    <row r="52399" x14ac:dyDescent="0.2"/>
    <row r="52400" x14ac:dyDescent="0.2"/>
    <row r="52401" x14ac:dyDescent="0.2"/>
    <row r="52402" x14ac:dyDescent="0.2"/>
    <row r="52403" x14ac:dyDescent="0.2"/>
    <row r="52404" x14ac:dyDescent="0.2"/>
    <row r="52405" x14ac:dyDescent="0.2"/>
    <row r="52406" x14ac:dyDescent="0.2"/>
    <row r="52407" x14ac:dyDescent="0.2"/>
    <row r="52408" x14ac:dyDescent="0.2"/>
    <row r="52409" x14ac:dyDescent="0.2"/>
    <row r="52410" x14ac:dyDescent="0.2"/>
    <row r="52411" x14ac:dyDescent="0.2"/>
    <row r="52412" x14ac:dyDescent="0.2"/>
    <row r="52413" x14ac:dyDescent="0.2"/>
    <row r="52414" x14ac:dyDescent="0.2"/>
    <row r="52415" x14ac:dyDescent="0.2"/>
    <row r="52416" x14ac:dyDescent="0.2"/>
    <row r="52417" x14ac:dyDescent="0.2"/>
    <row r="52418" x14ac:dyDescent="0.2"/>
    <row r="52419" x14ac:dyDescent="0.2"/>
    <row r="52420" x14ac:dyDescent="0.2"/>
    <row r="52421" x14ac:dyDescent="0.2"/>
    <row r="52422" x14ac:dyDescent="0.2"/>
    <row r="52423" x14ac:dyDescent="0.2"/>
    <row r="52424" x14ac:dyDescent="0.2"/>
    <row r="52425" x14ac:dyDescent="0.2"/>
    <row r="52426" x14ac:dyDescent="0.2"/>
    <row r="52427" x14ac:dyDescent="0.2"/>
    <row r="52428" x14ac:dyDescent="0.2"/>
    <row r="52429" x14ac:dyDescent="0.2"/>
    <row r="52430" x14ac:dyDescent="0.2"/>
    <row r="52431" x14ac:dyDescent="0.2"/>
    <row r="52432" x14ac:dyDescent="0.2"/>
    <row r="52433" x14ac:dyDescent="0.2"/>
    <row r="52434" x14ac:dyDescent="0.2"/>
    <row r="52435" x14ac:dyDescent="0.2"/>
    <row r="52436" x14ac:dyDescent="0.2"/>
    <row r="52437" x14ac:dyDescent="0.2"/>
    <row r="52438" x14ac:dyDescent="0.2"/>
    <row r="52439" x14ac:dyDescent="0.2"/>
    <row r="52440" x14ac:dyDescent="0.2"/>
    <row r="52441" x14ac:dyDescent="0.2"/>
    <row r="52442" x14ac:dyDescent="0.2"/>
    <row r="52443" x14ac:dyDescent="0.2"/>
    <row r="52444" x14ac:dyDescent="0.2"/>
    <row r="52445" x14ac:dyDescent="0.2"/>
    <row r="52446" x14ac:dyDescent="0.2"/>
    <row r="52447" x14ac:dyDescent="0.2"/>
    <row r="52448" x14ac:dyDescent="0.2"/>
    <row r="52449" x14ac:dyDescent="0.2"/>
    <row r="52450" x14ac:dyDescent="0.2"/>
    <row r="52451" x14ac:dyDescent="0.2"/>
    <row r="52452" x14ac:dyDescent="0.2"/>
    <row r="52453" x14ac:dyDescent="0.2"/>
    <row r="52454" x14ac:dyDescent="0.2"/>
    <row r="52455" x14ac:dyDescent="0.2"/>
    <row r="52456" x14ac:dyDescent="0.2"/>
    <row r="52457" x14ac:dyDescent="0.2"/>
    <row r="52458" x14ac:dyDescent="0.2"/>
    <row r="52459" x14ac:dyDescent="0.2"/>
    <row r="52460" x14ac:dyDescent="0.2"/>
    <row r="52461" x14ac:dyDescent="0.2"/>
    <row r="52462" x14ac:dyDescent="0.2"/>
    <row r="52463" x14ac:dyDescent="0.2"/>
    <row r="52464" x14ac:dyDescent="0.2"/>
    <row r="52465" x14ac:dyDescent="0.2"/>
    <row r="52466" x14ac:dyDescent="0.2"/>
    <row r="52467" x14ac:dyDescent="0.2"/>
    <row r="52468" x14ac:dyDescent="0.2"/>
    <row r="52469" x14ac:dyDescent="0.2"/>
    <row r="52470" x14ac:dyDescent="0.2"/>
    <row r="52471" x14ac:dyDescent="0.2"/>
    <row r="52472" x14ac:dyDescent="0.2"/>
    <row r="52473" x14ac:dyDescent="0.2"/>
    <row r="52474" x14ac:dyDescent="0.2"/>
    <row r="52475" x14ac:dyDescent="0.2"/>
    <row r="52476" x14ac:dyDescent="0.2"/>
    <row r="52477" x14ac:dyDescent="0.2"/>
    <row r="52478" x14ac:dyDescent="0.2"/>
    <row r="52479" x14ac:dyDescent="0.2"/>
    <row r="52480" x14ac:dyDescent="0.2"/>
    <row r="52481" x14ac:dyDescent="0.2"/>
    <row r="52482" x14ac:dyDescent="0.2"/>
    <row r="52483" x14ac:dyDescent="0.2"/>
    <row r="52484" x14ac:dyDescent="0.2"/>
    <row r="52485" x14ac:dyDescent="0.2"/>
    <row r="52486" x14ac:dyDescent="0.2"/>
    <row r="52487" x14ac:dyDescent="0.2"/>
    <row r="52488" x14ac:dyDescent="0.2"/>
    <row r="52489" x14ac:dyDescent="0.2"/>
    <row r="52490" x14ac:dyDescent="0.2"/>
    <row r="52491" x14ac:dyDescent="0.2"/>
    <row r="52492" x14ac:dyDescent="0.2"/>
    <row r="52493" x14ac:dyDescent="0.2"/>
    <row r="52494" x14ac:dyDescent="0.2"/>
    <row r="52495" x14ac:dyDescent="0.2"/>
    <row r="52496" x14ac:dyDescent="0.2"/>
    <row r="52497" x14ac:dyDescent="0.2"/>
    <row r="52498" x14ac:dyDescent="0.2"/>
    <row r="52499" x14ac:dyDescent="0.2"/>
    <row r="52500" x14ac:dyDescent="0.2"/>
    <row r="52501" x14ac:dyDescent="0.2"/>
    <row r="52502" x14ac:dyDescent="0.2"/>
    <row r="52503" x14ac:dyDescent="0.2"/>
    <row r="52504" x14ac:dyDescent="0.2"/>
    <row r="52505" x14ac:dyDescent="0.2"/>
    <row r="52506" x14ac:dyDescent="0.2"/>
    <row r="52507" x14ac:dyDescent="0.2"/>
    <row r="52508" x14ac:dyDescent="0.2"/>
    <row r="52509" x14ac:dyDescent="0.2"/>
    <row r="52510" x14ac:dyDescent="0.2"/>
    <row r="52511" x14ac:dyDescent="0.2"/>
    <row r="52512" x14ac:dyDescent="0.2"/>
    <row r="52513" x14ac:dyDescent="0.2"/>
    <row r="52514" x14ac:dyDescent="0.2"/>
    <row r="52515" x14ac:dyDescent="0.2"/>
    <row r="52516" x14ac:dyDescent="0.2"/>
    <row r="52517" x14ac:dyDescent="0.2"/>
    <row r="52518" x14ac:dyDescent="0.2"/>
    <row r="52519" x14ac:dyDescent="0.2"/>
    <row r="52520" x14ac:dyDescent="0.2"/>
    <row r="52521" x14ac:dyDescent="0.2"/>
    <row r="52522" x14ac:dyDescent="0.2"/>
    <row r="52523" x14ac:dyDescent="0.2"/>
    <row r="52524" x14ac:dyDescent="0.2"/>
    <row r="52525" x14ac:dyDescent="0.2"/>
    <row r="52526" x14ac:dyDescent="0.2"/>
    <row r="52527" x14ac:dyDescent="0.2"/>
    <row r="52528" x14ac:dyDescent="0.2"/>
    <row r="52529" x14ac:dyDescent="0.2"/>
    <row r="52530" x14ac:dyDescent="0.2"/>
    <row r="52531" x14ac:dyDescent="0.2"/>
    <row r="52532" x14ac:dyDescent="0.2"/>
    <row r="52533" x14ac:dyDescent="0.2"/>
    <row r="52534" x14ac:dyDescent="0.2"/>
    <row r="52535" x14ac:dyDescent="0.2"/>
    <row r="52536" x14ac:dyDescent="0.2"/>
    <row r="52537" x14ac:dyDescent="0.2"/>
    <row r="52538" x14ac:dyDescent="0.2"/>
    <row r="52539" x14ac:dyDescent="0.2"/>
    <row r="52540" x14ac:dyDescent="0.2"/>
    <row r="52541" x14ac:dyDescent="0.2"/>
    <row r="52542" x14ac:dyDescent="0.2"/>
    <row r="52543" x14ac:dyDescent="0.2"/>
    <row r="52544" x14ac:dyDescent="0.2"/>
    <row r="52545" x14ac:dyDescent="0.2"/>
    <row r="52546" x14ac:dyDescent="0.2"/>
    <row r="52547" x14ac:dyDescent="0.2"/>
    <row r="52548" x14ac:dyDescent="0.2"/>
    <row r="52549" x14ac:dyDescent="0.2"/>
    <row r="52550" x14ac:dyDescent="0.2"/>
    <row r="52551" x14ac:dyDescent="0.2"/>
    <row r="52552" x14ac:dyDescent="0.2"/>
    <row r="52553" x14ac:dyDescent="0.2"/>
    <row r="52554" x14ac:dyDescent="0.2"/>
    <row r="52555" x14ac:dyDescent="0.2"/>
    <row r="52556" x14ac:dyDescent="0.2"/>
    <row r="52557" x14ac:dyDescent="0.2"/>
    <row r="52558" x14ac:dyDescent="0.2"/>
    <row r="52559" x14ac:dyDescent="0.2"/>
    <row r="52560" x14ac:dyDescent="0.2"/>
    <row r="52561" x14ac:dyDescent="0.2"/>
    <row r="52562" x14ac:dyDescent="0.2"/>
    <row r="52563" x14ac:dyDescent="0.2"/>
    <row r="52564" x14ac:dyDescent="0.2"/>
    <row r="52565" x14ac:dyDescent="0.2"/>
    <row r="52566" x14ac:dyDescent="0.2"/>
    <row r="52567" x14ac:dyDescent="0.2"/>
    <row r="52568" x14ac:dyDescent="0.2"/>
    <row r="52569" x14ac:dyDescent="0.2"/>
    <row r="52570" x14ac:dyDescent="0.2"/>
    <row r="52571" x14ac:dyDescent="0.2"/>
    <row r="52572" x14ac:dyDescent="0.2"/>
    <row r="52573" x14ac:dyDescent="0.2"/>
    <row r="52574" x14ac:dyDescent="0.2"/>
    <row r="52575" x14ac:dyDescent="0.2"/>
    <row r="52576" x14ac:dyDescent="0.2"/>
    <row r="52577" x14ac:dyDescent="0.2"/>
    <row r="52578" x14ac:dyDescent="0.2"/>
    <row r="52579" x14ac:dyDescent="0.2"/>
    <row r="52580" x14ac:dyDescent="0.2"/>
    <row r="52581" x14ac:dyDescent="0.2"/>
    <row r="52582" x14ac:dyDescent="0.2"/>
    <row r="52583" x14ac:dyDescent="0.2"/>
    <row r="52584" x14ac:dyDescent="0.2"/>
    <row r="52585" x14ac:dyDescent="0.2"/>
    <row r="52586" x14ac:dyDescent="0.2"/>
    <row r="52587" x14ac:dyDescent="0.2"/>
    <row r="52588" x14ac:dyDescent="0.2"/>
    <row r="52589" x14ac:dyDescent="0.2"/>
    <row r="52590" x14ac:dyDescent="0.2"/>
    <row r="52591" x14ac:dyDescent="0.2"/>
    <row r="52592" x14ac:dyDescent="0.2"/>
    <row r="52593" x14ac:dyDescent="0.2"/>
    <row r="52594" x14ac:dyDescent="0.2"/>
    <row r="52595" x14ac:dyDescent="0.2"/>
    <row r="52596" x14ac:dyDescent="0.2"/>
    <row r="52597" x14ac:dyDescent="0.2"/>
    <row r="52598" x14ac:dyDescent="0.2"/>
    <row r="52599" x14ac:dyDescent="0.2"/>
    <row r="52600" x14ac:dyDescent="0.2"/>
    <row r="52601" x14ac:dyDescent="0.2"/>
    <row r="52602" x14ac:dyDescent="0.2"/>
    <row r="52603" x14ac:dyDescent="0.2"/>
    <row r="52604" x14ac:dyDescent="0.2"/>
    <row r="52605" x14ac:dyDescent="0.2"/>
    <row r="52606" x14ac:dyDescent="0.2"/>
    <row r="52607" x14ac:dyDescent="0.2"/>
    <row r="52608" x14ac:dyDescent="0.2"/>
    <row r="52609" x14ac:dyDescent="0.2"/>
    <row r="52610" x14ac:dyDescent="0.2"/>
    <row r="52611" x14ac:dyDescent="0.2"/>
    <row r="52612" x14ac:dyDescent="0.2"/>
    <row r="52613" x14ac:dyDescent="0.2"/>
    <row r="52614" x14ac:dyDescent="0.2"/>
    <row r="52615" x14ac:dyDescent="0.2"/>
    <row r="52616" x14ac:dyDescent="0.2"/>
    <row r="52617" x14ac:dyDescent="0.2"/>
    <row r="52618" x14ac:dyDescent="0.2"/>
    <row r="52619" x14ac:dyDescent="0.2"/>
    <row r="52620" x14ac:dyDescent="0.2"/>
    <row r="52621" x14ac:dyDescent="0.2"/>
    <row r="52622" x14ac:dyDescent="0.2"/>
    <row r="52623" x14ac:dyDescent="0.2"/>
    <row r="52624" x14ac:dyDescent="0.2"/>
    <row r="52625" x14ac:dyDescent="0.2"/>
    <row r="52626" x14ac:dyDescent="0.2"/>
    <row r="52627" x14ac:dyDescent="0.2"/>
    <row r="52628" x14ac:dyDescent="0.2"/>
    <row r="52629" x14ac:dyDescent="0.2"/>
    <row r="52630" x14ac:dyDescent="0.2"/>
    <row r="52631" x14ac:dyDescent="0.2"/>
    <row r="52632" x14ac:dyDescent="0.2"/>
    <row r="52633" x14ac:dyDescent="0.2"/>
    <row r="52634" x14ac:dyDescent="0.2"/>
    <row r="52635" x14ac:dyDescent="0.2"/>
    <row r="52636" x14ac:dyDescent="0.2"/>
    <row r="52637" x14ac:dyDescent="0.2"/>
    <row r="52638" x14ac:dyDescent="0.2"/>
    <row r="52639" x14ac:dyDescent="0.2"/>
    <row r="52640" x14ac:dyDescent="0.2"/>
    <row r="52641" x14ac:dyDescent="0.2"/>
    <row r="52642" x14ac:dyDescent="0.2"/>
    <row r="52643" x14ac:dyDescent="0.2"/>
    <row r="52644" x14ac:dyDescent="0.2"/>
    <row r="52645" x14ac:dyDescent="0.2"/>
    <row r="52646" x14ac:dyDescent="0.2"/>
    <row r="52647" x14ac:dyDescent="0.2"/>
    <row r="52648" x14ac:dyDescent="0.2"/>
    <row r="52649" x14ac:dyDescent="0.2"/>
    <row r="52650" x14ac:dyDescent="0.2"/>
    <row r="52651" x14ac:dyDescent="0.2"/>
    <row r="52652" x14ac:dyDescent="0.2"/>
    <row r="52653" x14ac:dyDescent="0.2"/>
    <row r="52654" x14ac:dyDescent="0.2"/>
    <row r="52655" x14ac:dyDescent="0.2"/>
    <row r="52656" x14ac:dyDescent="0.2"/>
    <row r="52657" x14ac:dyDescent="0.2"/>
    <row r="52658" x14ac:dyDescent="0.2"/>
    <row r="52659" x14ac:dyDescent="0.2"/>
    <row r="52660" x14ac:dyDescent="0.2"/>
    <row r="52661" x14ac:dyDescent="0.2"/>
    <row r="52662" x14ac:dyDescent="0.2"/>
    <row r="52663" x14ac:dyDescent="0.2"/>
    <row r="52664" x14ac:dyDescent="0.2"/>
    <row r="52665" x14ac:dyDescent="0.2"/>
    <row r="52666" x14ac:dyDescent="0.2"/>
    <row r="52667" x14ac:dyDescent="0.2"/>
    <row r="52668" x14ac:dyDescent="0.2"/>
    <row r="52669" x14ac:dyDescent="0.2"/>
    <row r="52670" x14ac:dyDescent="0.2"/>
    <row r="52671" x14ac:dyDescent="0.2"/>
    <row r="52672" x14ac:dyDescent="0.2"/>
    <row r="52673" x14ac:dyDescent="0.2"/>
    <row r="52674" x14ac:dyDescent="0.2"/>
    <row r="52675" x14ac:dyDescent="0.2"/>
    <row r="52676" x14ac:dyDescent="0.2"/>
    <row r="52677" x14ac:dyDescent="0.2"/>
    <row r="52678" x14ac:dyDescent="0.2"/>
    <row r="52679" x14ac:dyDescent="0.2"/>
    <row r="52680" x14ac:dyDescent="0.2"/>
    <row r="52681" x14ac:dyDescent="0.2"/>
    <row r="52682" x14ac:dyDescent="0.2"/>
    <row r="52683" x14ac:dyDescent="0.2"/>
    <row r="52684" x14ac:dyDescent="0.2"/>
    <row r="52685" x14ac:dyDescent="0.2"/>
    <row r="52686" x14ac:dyDescent="0.2"/>
    <row r="52687" x14ac:dyDescent="0.2"/>
    <row r="52688" x14ac:dyDescent="0.2"/>
    <row r="52689" x14ac:dyDescent="0.2"/>
    <row r="52690" x14ac:dyDescent="0.2"/>
    <row r="52691" x14ac:dyDescent="0.2"/>
    <row r="52692" x14ac:dyDescent="0.2"/>
    <row r="52693" x14ac:dyDescent="0.2"/>
    <row r="52694" x14ac:dyDescent="0.2"/>
    <row r="52695" x14ac:dyDescent="0.2"/>
    <row r="52696" x14ac:dyDescent="0.2"/>
    <row r="52697" x14ac:dyDescent="0.2"/>
    <row r="52698" x14ac:dyDescent="0.2"/>
    <row r="52699" x14ac:dyDescent="0.2"/>
    <row r="52700" x14ac:dyDescent="0.2"/>
    <row r="52701" x14ac:dyDescent="0.2"/>
    <row r="52702" x14ac:dyDescent="0.2"/>
    <row r="52703" x14ac:dyDescent="0.2"/>
    <row r="52704" x14ac:dyDescent="0.2"/>
    <row r="52705" x14ac:dyDescent="0.2"/>
    <row r="52706" x14ac:dyDescent="0.2"/>
    <row r="52707" x14ac:dyDescent="0.2"/>
    <row r="52708" x14ac:dyDescent="0.2"/>
    <row r="52709" x14ac:dyDescent="0.2"/>
    <row r="52710" x14ac:dyDescent="0.2"/>
    <row r="52711" x14ac:dyDescent="0.2"/>
    <row r="52712" x14ac:dyDescent="0.2"/>
    <row r="52713" x14ac:dyDescent="0.2"/>
    <row r="52714" x14ac:dyDescent="0.2"/>
    <row r="52715" x14ac:dyDescent="0.2"/>
    <row r="52716" x14ac:dyDescent="0.2"/>
    <row r="52717" x14ac:dyDescent="0.2"/>
    <row r="52718" x14ac:dyDescent="0.2"/>
    <row r="52719" x14ac:dyDescent="0.2"/>
    <row r="52720" x14ac:dyDescent="0.2"/>
    <row r="52721" x14ac:dyDescent="0.2"/>
    <row r="52722" x14ac:dyDescent="0.2"/>
    <row r="52723" x14ac:dyDescent="0.2"/>
    <row r="52724" x14ac:dyDescent="0.2"/>
    <row r="52725" x14ac:dyDescent="0.2"/>
    <row r="52726" x14ac:dyDescent="0.2"/>
    <row r="52727" x14ac:dyDescent="0.2"/>
    <row r="52728" x14ac:dyDescent="0.2"/>
    <row r="52729" x14ac:dyDescent="0.2"/>
    <row r="52730" x14ac:dyDescent="0.2"/>
    <row r="52731" x14ac:dyDescent="0.2"/>
    <row r="52732" x14ac:dyDescent="0.2"/>
    <row r="52733" x14ac:dyDescent="0.2"/>
    <row r="52734" x14ac:dyDescent="0.2"/>
    <row r="52735" x14ac:dyDescent="0.2"/>
    <row r="52736" x14ac:dyDescent="0.2"/>
    <row r="52737" x14ac:dyDescent="0.2"/>
    <row r="52738" x14ac:dyDescent="0.2"/>
    <row r="52739" x14ac:dyDescent="0.2"/>
    <row r="52740" x14ac:dyDescent="0.2"/>
    <row r="52741" x14ac:dyDescent="0.2"/>
    <row r="52742" x14ac:dyDescent="0.2"/>
    <row r="52743" x14ac:dyDescent="0.2"/>
    <row r="52744" x14ac:dyDescent="0.2"/>
    <row r="52745" x14ac:dyDescent="0.2"/>
    <row r="52746" x14ac:dyDescent="0.2"/>
    <row r="52747" x14ac:dyDescent="0.2"/>
    <row r="52748" x14ac:dyDescent="0.2"/>
    <row r="52749" x14ac:dyDescent="0.2"/>
    <row r="52750" x14ac:dyDescent="0.2"/>
    <row r="52751" x14ac:dyDescent="0.2"/>
    <row r="52752" x14ac:dyDescent="0.2"/>
    <row r="52753" x14ac:dyDescent="0.2"/>
    <row r="52754" x14ac:dyDescent="0.2"/>
    <row r="52755" x14ac:dyDescent="0.2"/>
    <row r="52756" x14ac:dyDescent="0.2"/>
    <row r="52757" x14ac:dyDescent="0.2"/>
    <row r="52758" x14ac:dyDescent="0.2"/>
    <row r="52759" x14ac:dyDescent="0.2"/>
    <row r="52760" x14ac:dyDescent="0.2"/>
    <row r="52761" x14ac:dyDescent="0.2"/>
    <row r="52762" x14ac:dyDescent="0.2"/>
    <row r="52763" x14ac:dyDescent="0.2"/>
    <row r="52764" x14ac:dyDescent="0.2"/>
    <row r="52765" x14ac:dyDescent="0.2"/>
    <row r="52766" x14ac:dyDescent="0.2"/>
    <row r="52767" x14ac:dyDescent="0.2"/>
    <row r="52768" x14ac:dyDescent="0.2"/>
    <row r="52769" x14ac:dyDescent="0.2"/>
    <row r="52770" x14ac:dyDescent="0.2"/>
    <row r="52771" x14ac:dyDescent="0.2"/>
    <row r="52772" x14ac:dyDescent="0.2"/>
    <row r="52773" x14ac:dyDescent="0.2"/>
    <row r="52774" x14ac:dyDescent="0.2"/>
    <row r="52775" x14ac:dyDescent="0.2"/>
    <row r="52776" x14ac:dyDescent="0.2"/>
    <row r="52777" x14ac:dyDescent="0.2"/>
    <row r="52778" x14ac:dyDescent="0.2"/>
    <row r="52779" x14ac:dyDescent="0.2"/>
    <row r="52780" x14ac:dyDescent="0.2"/>
    <row r="52781" x14ac:dyDescent="0.2"/>
    <row r="52782" x14ac:dyDescent="0.2"/>
    <row r="52783" x14ac:dyDescent="0.2"/>
    <row r="52784" x14ac:dyDescent="0.2"/>
    <row r="52785" x14ac:dyDescent="0.2"/>
    <row r="52786" x14ac:dyDescent="0.2"/>
    <row r="52787" x14ac:dyDescent="0.2"/>
    <row r="52788" x14ac:dyDescent="0.2"/>
    <row r="52789" x14ac:dyDescent="0.2"/>
    <row r="52790" x14ac:dyDescent="0.2"/>
    <row r="52791" x14ac:dyDescent="0.2"/>
    <row r="52792" x14ac:dyDescent="0.2"/>
    <row r="52793" x14ac:dyDescent="0.2"/>
    <row r="52794" x14ac:dyDescent="0.2"/>
    <row r="52795" x14ac:dyDescent="0.2"/>
    <row r="52796" x14ac:dyDescent="0.2"/>
    <row r="52797" x14ac:dyDescent="0.2"/>
    <row r="52798" x14ac:dyDescent="0.2"/>
    <row r="52799" x14ac:dyDescent="0.2"/>
    <row r="52800" x14ac:dyDescent="0.2"/>
    <row r="52801" x14ac:dyDescent="0.2"/>
    <row r="52802" x14ac:dyDescent="0.2"/>
    <row r="52803" x14ac:dyDescent="0.2"/>
    <row r="52804" x14ac:dyDescent="0.2"/>
    <row r="52805" x14ac:dyDescent="0.2"/>
    <row r="52806" x14ac:dyDescent="0.2"/>
    <row r="52807" x14ac:dyDescent="0.2"/>
    <row r="52808" x14ac:dyDescent="0.2"/>
    <row r="52809" x14ac:dyDescent="0.2"/>
    <row r="52810" x14ac:dyDescent="0.2"/>
    <row r="52811" x14ac:dyDescent="0.2"/>
    <row r="52812" x14ac:dyDescent="0.2"/>
    <row r="52813" x14ac:dyDescent="0.2"/>
    <row r="52814" x14ac:dyDescent="0.2"/>
    <row r="52815" x14ac:dyDescent="0.2"/>
    <row r="52816" x14ac:dyDescent="0.2"/>
    <row r="52817" x14ac:dyDescent="0.2"/>
    <row r="52818" x14ac:dyDescent="0.2"/>
    <row r="52819" x14ac:dyDescent="0.2"/>
    <row r="52820" x14ac:dyDescent="0.2"/>
    <row r="52821" x14ac:dyDescent="0.2"/>
    <row r="52822" x14ac:dyDescent="0.2"/>
    <row r="52823" x14ac:dyDescent="0.2"/>
    <row r="52824" x14ac:dyDescent="0.2"/>
    <row r="52825" x14ac:dyDescent="0.2"/>
    <row r="52826" x14ac:dyDescent="0.2"/>
    <row r="52827" x14ac:dyDescent="0.2"/>
    <row r="52828" x14ac:dyDescent="0.2"/>
    <row r="52829" x14ac:dyDescent="0.2"/>
    <row r="52830" x14ac:dyDescent="0.2"/>
    <row r="52831" x14ac:dyDescent="0.2"/>
    <row r="52832" x14ac:dyDescent="0.2"/>
    <row r="52833" x14ac:dyDescent="0.2"/>
    <row r="52834" x14ac:dyDescent="0.2"/>
    <row r="52835" x14ac:dyDescent="0.2"/>
    <row r="52836" x14ac:dyDescent="0.2"/>
    <row r="52837" x14ac:dyDescent="0.2"/>
    <row r="52838" x14ac:dyDescent="0.2"/>
    <row r="52839" x14ac:dyDescent="0.2"/>
    <row r="52840" x14ac:dyDescent="0.2"/>
    <row r="52841" x14ac:dyDescent="0.2"/>
    <row r="52842" x14ac:dyDescent="0.2"/>
    <row r="52843" x14ac:dyDescent="0.2"/>
    <row r="52844" x14ac:dyDescent="0.2"/>
    <row r="52845" x14ac:dyDescent="0.2"/>
    <row r="52846" x14ac:dyDescent="0.2"/>
    <row r="52847" x14ac:dyDescent="0.2"/>
    <row r="52848" x14ac:dyDescent="0.2"/>
    <row r="52849" x14ac:dyDescent="0.2"/>
    <row r="52850" x14ac:dyDescent="0.2"/>
    <row r="52851" x14ac:dyDescent="0.2"/>
    <row r="52852" x14ac:dyDescent="0.2"/>
    <row r="52853" x14ac:dyDescent="0.2"/>
    <row r="52854" x14ac:dyDescent="0.2"/>
    <row r="52855" x14ac:dyDescent="0.2"/>
    <row r="52856" x14ac:dyDescent="0.2"/>
    <row r="52857" x14ac:dyDescent="0.2"/>
    <row r="52858" x14ac:dyDescent="0.2"/>
    <row r="52859" x14ac:dyDescent="0.2"/>
    <row r="52860" x14ac:dyDescent="0.2"/>
    <row r="52861" x14ac:dyDescent="0.2"/>
    <row r="52862" x14ac:dyDescent="0.2"/>
    <row r="52863" x14ac:dyDescent="0.2"/>
    <row r="52864" x14ac:dyDescent="0.2"/>
    <row r="52865" x14ac:dyDescent="0.2"/>
    <row r="52866" x14ac:dyDescent="0.2"/>
    <row r="52867" x14ac:dyDescent="0.2"/>
    <row r="52868" x14ac:dyDescent="0.2"/>
    <row r="52869" x14ac:dyDescent="0.2"/>
    <row r="52870" x14ac:dyDescent="0.2"/>
    <row r="52871" x14ac:dyDescent="0.2"/>
    <row r="52872" x14ac:dyDescent="0.2"/>
    <row r="52873" x14ac:dyDescent="0.2"/>
    <row r="52874" x14ac:dyDescent="0.2"/>
    <row r="52875" x14ac:dyDescent="0.2"/>
    <row r="52876" x14ac:dyDescent="0.2"/>
    <row r="52877" x14ac:dyDescent="0.2"/>
    <row r="52878" x14ac:dyDescent="0.2"/>
    <row r="52879" x14ac:dyDescent="0.2"/>
    <row r="52880" x14ac:dyDescent="0.2"/>
    <row r="52881" x14ac:dyDescent="0.2"/>
    <row r="52882" x14ac:dyDescent="0.2"/>
    <row r="52883" x14ac:dyDescent="0.2"/>
    <row r="52884" x14ac:dyDescent="0.2"/>
    <row r="52885" x14ac:dyDescent="0.2"/>
    <row r="52886" x14ac:dyDescent="0.2"/>
    <row r="52887" x14ac:dyDescent="0.2"/>
    <row r="52888" x14ac:dyDescent="0.2"/>
    <row r="52889" x14ac:dyDescent="0.2"/>
    <row r="52890" x14ac:dyDescent="0.2"/>
    <row r="52891" x14ac:dyDescent="0.2"/>
    <row r="52892" x14ac:dyDescent="0.2"/>
    <row r="52893" x14ac:dyDescent="0.2"/>
    <row r="52894" x14ac:dyDescent="0.2"/>
    <row r="52895" x14ac:dyDescent="0.2"/>
    <row r="52896" x14ac:dyDescent="0.2"/>
    <row r="52897" x14ac:dyDescent="0.2"/>
    <row r="52898" x14ac:dyDescent="0.2"/>
    <row r="52899" x14ac:dyDescent="0.2"/>
    <row r="52900" x14ac:dyDescent="0.2"/>
    <row r="52901" x14ac:dyDescent="0.2"/>
    <row r="52902" x14ac:dyDescent="0.2"/>
    <row r="52903" x14ac:dyDescent="0.2"/>
    <row r="52904" x14ac:dyDescent="0.2"/>
    <row r="52905" x14ac:dyDescent="0.2"/>
    <row r="52906" x14ac:dyDescent="0.2"/>
    <row r="52907" x14ac:dyDescent="0.2"/>
    <row r="52908" x14ac:dyDescent="0.2"/>
    <row r="52909" x14ac:dyDescent="0.2"/>
    <row r="52910" x14ac:dyDescent="0.2"/>
    <row r="52911" x14ac:dyDescent="0.2"/>
    <row r="52912" x14ac:dyDescent="0.2"/>
    <row r="52913" x14ac:dyDescent="0.2"/>
    <row r="52914" x14ac:dyDescent="0.2"/>
    <row r="52915" x14ac:dyDescent="0.2"/>
    <row r="52916" x14ac:dyDescent="0.2"/>
    <row r="52917" x14ac:dyDescent="0.2"/>
    <row r="52918" x14ac:dyDescent="0.2"/>
    <row r="52919" x14ac:dyDescent="0.2"/>
    <row r="52920" x14ac:dyDescent="0.2"/>
    <row r="52921" x14ac:dyDescent="0.2"/>
    <row r="52922" x14ac:dyDescent="0.2"/>
    <row r="52923" x14ac:dyDescent="0.2"/>
    <row r="52924" x14ac:dyDescent="0.2"/>
    <row r="52925" x14ac:dyDescent="0.2"/>
    <row r="52926" x14ac:dyDescent="0.2"/>
    <row r="52927" x14ac:dyDescent="0.2"/>
    <row r="52928" x14ac:dyDescent="0.2"/>
    <row r="52929" x14ac:dyDescent="0.2"/>
    <row r="52930" x14ac:dyDescent="0.2"/>
    <row r="52931" x14ac:dyDescent="0.2"/>
    <row r="52932" x14ac:dyDescent="0.2"/>
    <row r="52933" x14ac:dyDescent="0.2"/>
    <row r="52934" x14ac:dyDescent="0.2"/>
    <row r="52935" x14ac:dyDescent="0.2"/>
    <row r="52936" x14ac:dyDescent="0.2"/>
    <row r="52937" x14ac:dyDescent="0.2"/>
    <row r="52938" x14ac:dyDescent="0.2"/>
    <row r="52939" x14ac:dyDescent="0.2"/>
    <row r="52940" x14ac:dyDescent="0.2"/>
    <row r="52941" x14ac:dyDescent="0.2"/>
    <row r="52942" x14ac:dyDescent="0.2"/>
    <row r="52943" x14ac:dyDescent="0.2"/>
    <row r="52944" x14ac:dyDescent="0.2"/>
    <row r="52945" x14ac:dyDescent="0.2"/>
    <row r="52946" x14ac:dyDescent="0.2"/>
    <row r="52947" x14ac:dyDescent="0.2"/>
    <row r="52948" x14ac:dyDescent="0.2"/>
    <row r="52949" x14ac:dyDescent="0.2"/>
    <row r="52950" x14ac:dyDescent="0.2"/>
    <row r="52951" x14ac:dyDescent="0.2"/>
    <row r="52952" x14ac:dyDescent="0.2"/>
    <row r="52953" x14ac:dyDescent="0.2"/>
    <row r="52954" x14ac:dyDescent="0.2"/>
    <row r="52955" x14ac:dyDescent="0.2"/>
    <row r="52956" x14ac:dyDescent="0.2"/>
    <row r="52957" x14ac:dyDescent="0.2"/>
    <row r="52958" x14ac:dyDescent="0.2"/>
    <row r="52959" x14ac:dyDescent="0.2"/>
    <row r="52960" x14ac:dyDescent="0.2"/>
    <row r="52961" x14ac:dyDescent="0.2"/>
    <row r="52962" x14ac:dyDescent="0.2"/>
    <row r="52963" x14ac:dyDescent="0.2"/>
    <row r="52964" x14ac:dyDescent="0.2"/>
    <row r="52965" x14ac:dyDescent="0.2"/>
    <row r="52966" x14ac:dyDescent="0.2"/>
    <row r="52967" x14ac:dyDescent="0.2"/>
    <row r="52968" x14ac:dyDescent="0.2"/>
    <row r="52969" x14ac:dyDescent="0.2"/>
    <row r="52970" x14ac:dyDescent="0.2"/>
    <row r="52971" x14ac:dyDescent="0.2"/>
    <row r="52972" x14ac:dyDescent="0.2"/>
    <row r="52973" x14ac:dyDescent="0.2"/>
    <row r="52974" x14ac:dyDescent="0.2"/>
    <row r="52975" x14ac:dyDescent="0.2"/>
    <row r="52976" x14ac:dyDescent="0.2"/>
    <row r="52977" x14ac:dyDescent="0.2"/>
    <row r="52978" x14ac:dyDescent="0.2"/>
    <row r="52979" x14ac:dyDescent="0.2"/>
    <row r="52980" x14ac:dyDescent="0.2"/>
    <row r="52981" x14ac:dyDescent="0.2"/>
    <row r="52982" x14ac:dyDescent="0.2"/>
    <row r="52983" x14ac:dyDescent="0.2"/>
    <row r="52984" x14ac:dyDescent="0.2"/>
    <row r="52985" x14ac:dyDescent="0.2"/>
    <row r="52986" x14ac:dyDescent="0.2"/>
    <row r="52987" x14ac:dyDescent="0.2"/>
    <row r="52988" x14ac:dyDescent="0.2"/>
    <row r="52989" x14ac:dyDescent="0.2"/>
    <row r="52990" x14ac:dyDescent="0.2"/>
    <row r="52991" x14ac:dyDescent="0.2"/>
    <row r="52992" x14ac:dyDescent="0.2"/>
    <row r="52993" x14ac:dyDescent="0.2"/>
    <row r="52994" x14ac:dyDescent="0.2"/>
    <row r="52995" x14ac:dyDescent="0.2"/>
    <row r="52996" x14ac:dyDescent="0.2"/>
    <row r="52997" x14ac:dyDescent="0.2"/>
    <row r="52998" x14ac:dyDescent="0.2"/>
    <row r="52999" x14ac:dyDescent="0.2"/>
    <row r="53000" x14ac:dyDescent="0.2"/>
    <row r="53001" x14ac:dyDescent="0.2"/>
    <row r="53002" x14ac:dyDescent="0.2"/>
    <row r="53003" x14ac:dyDescent="0.2"/>
    <row r="53004" x14ac:dyDescent="0.2"/>
    <row r="53005" x14ac:dyDescent="0.2"/>
    <row r="53006" x14ac:dyDescent="0.2"/>
    <row r="53007" x14ac:dyDescent="0.2"/>
    <row r="53008" x14ac:dyDescent="0.2"/>
    <row r="53009" x14ac:dyDescent="0.2"/>
    <row r="53010" x14ac:dyDescent="0.2"/>
    <row r="53011" x14ac:dyDescent="0.2"/>
    <row r="53012" x14ac:dyDescent="0.2"/>
    <row r="53013" x14ac:dyDescent="0.2"/>
    <row r="53014" x14ac:dyDescent="0.2"/>
    <row r="53015" x14ac:dyDescent="0.2"/>
    <row r="53016" x14ac:dyDescent="0.2"/>
    <row r="53017" x14ac:dyDescent="0.2"/>
    <row r="53018" x14ac:dyDescent="0.2"/>
    <row r="53019" x14ac:dyDescent="0.2"/>
    <row r="53020" x14ac:dyDescent="0.2"/>
    <row r="53021" x14ac:dyDescent="0.2"/>
    <row r="53022" x14ac:dyDescent="0.2"/>
    <row r="53023" x14ac:dyDescent="0.2"/>
    <row r="53024" x14ac:dyDescent="0.2"/>
    <row r="53025" x14ac:dyDescent="0.2"/>
    <row r="53026" x14ac:dyDescent="0.2"/>
    <row r="53027" x14ac:dyDescent="0.2"/>
    <row r="53028" x14ac:dyDescent="0.2"/>
    <row r="53029" x14ac:dyDescent="0.2"/>
    <row r="53030" x14ac:dyDescent="0.2"/>
    <row r="53031" x14ac:dyDescent="0.2"/>
    <row r="53032" x14ac:dyDescent="0.2"/>
    <row r="53033" x14ac:dyDescent="0.2"/>
    <row r="53034" x14ac:dyDescent="0.2"/>
    <row r="53035" x14ac:dyDescent="0.2"/>
    <row r="53036" x14ac:dyDescent="0.2"/>
    <row r="53037" x14ac:dyDescent="0.2"/>
    <row r="53038" x14ac:dyDescent="0.2"/>
    <row r="53039" x14ac:dyDescent="0.2"/>
    <row r="53040" x14ac:dyDescent="0.2"/>
    <row r="53041" x14ac:dyDescent="0.2"/>
    <row r="53042" x14ac:dyDescent="0.2"/>
    <row r="53043" x14ac:dyDescent="0.2"/>
    <row r="53044" x14ac:dyDescent="0.2"/>
    <row r="53045" x14ac:dyDescent="0.2"/>
    <row r="53046" x14ac:dyDescent="0.2"/>
    <row r="53047" x14ac:dyDescent="0.2"/>
    <row r="53048" x14ac:dyDescent="0.2"/>
    <row r="53049" x14ac:dyDescent="0.2"/>
    <row r="53050" x14ac:dyDescent="0.2"/>
    <row r="53051" x14ac:dyDescent="0.2"/>
    <row r="53052" x14ac:dyDescent="0.2"/>
    <row r="53053" x14ac:dyDescent="0.2"/>
    <row r="53054" x14ac:dyDescent="0.2"/>
    <row r="53055" x14ac:dyDescent="0.2"/>
    <row r="53056" x14ac:dyDescent="0.2"/>
    <row r="53057" x14ac:dyDescent="0.2"/>
    <row r="53058" x14ac:dyDescent="0.2"/>
    <row r="53059" x14ac:dyDescent="0.2"/>
    <row r="53060" x14ac:dyDescent="0.2"/>
    <row r="53061" x14ac:dyDescent="0.2"/>
    <row r="53062" x14ac:dyDescent="0.2"/>
    <row r="53063" x14ac:dyDescent="0.2"/>
    <row r="53064" x14ac:dyDescent="0.2"/>
    <row r="53065" x14ac:dyDescent="0.2"/>
    <row r="53066" x14ac:dyDescent="0.2"/>
    <row r="53067" x14ac:dyDescent="0.2"/>
    <row r="53068" x14ac:dyDescent="0.2"/>
    <row r="53069" x14ac:dyDescent="0.2"/>
    <row r="53070" x14ac:dyDescent="0.2"/>
    <row r="53071" x14ac:dyDescent="0.2"/>
    <row r="53072" x14ac:dyDescent="0.2"/>
    <row r="53073" x14ac:dyDescent="0.2"/>
    <row r="53074" x14ac:dyDescent="0.2"/>
    <row r="53075" x14ac:dyDescent="0.2"/>
    <row r="53076" x14ac:dyDescent="0.2"/>
    <row r="53077" x14ac:dyDescent="0.2"/>
    <row r="53078" x14ac:dyDescent="0.2"/>
    <row r="53079" x14ac:dyDescent="0.2"/>
    <row r="53080" x14ac:dyDescent="0.2"/>
    <row r="53081" x14ac:dyDescent="0.2"/>
    <row r="53082" x14ac:dyDescent="0.2"/>
    <row r="53083" x14ac:dyDescent="0.2"/>
    <row r="53084" x14ac:dyDescent="0.2"/>
    <row r="53085" x14ac:dyDescent="0.2"/>
    <row r="53086" x14ac:dyDescent="0.2"/>
    <row r="53087" x14ac:dyDescent="0.2"/>
    <row r="53088" x14ac:dyDescent="0.2"/>
    <row r="53089" x14ac:dyDescent="0.2"/>
    <row r="53090" x14ac:dyDescent="0.2"/>
    <row r="53091" x14ac:dyDescent="0.2"/>
    <row r="53092" x14ac:dyDescent="0.2"/>
    <row r="53093" x14ac:dyDescent="0.2"/>
    <row r="53094" x14ac:dyDescent="0.2"/>
    <row r="53095" x14ac:dyDescent="0.2"/>
    <row r="53096" x14ac:dyDescent="0.2"/>
    <row r="53097" x14ac:dyDescent="0.2"/>
    <row r="53098" x14ac:dyDescent="0.2"/>
    <row r="53099" x14ac:dyDescent="0.2"/>
    <row r="53100" x14ac:dyDescent="0.2"/>
    <row r="53101" x14ac:dyDescent="0.2"/>
    <row r="53102" x14ac:dyDescent="0.2"/>
    <row r="53103" x14ac:dyDescent="0.2"/>
    <row r="53104" x14ac:dyDescent="0.2"/>
    <row r="53105" x14ac:dyDescent="0.2"/>
    <row r="53106" x14ac:dyDescent="0.2"/>
    <row r="53107" x14ac:dyDescent="0.2"/>
    <row r="53108" x14ac:dyDescent="0.2"/>
    <row r="53109" x14ac:dyDescent="0.2"/>
    <row r="53110" x14ac:dyDescent="0.2"/>
    <row r="53111" x14ac:dyDescent="0.2"/>
    <row r="53112" x14ac:dyDescent="0.2"/>
    <row r="53113" x14ac:dyDescent="0.2"/>
    <row r="53114" x14ac:dyDescent="0.2"/>
    <row r="53115" x14ac:dyDescent="0.2"/>
    <row r="53116" x14ac:dyDescent="0.2"/>
    <row r="53117" x14ac:dyDescent="0.2"/>
    <row r="53118" x14ac:dyDescent="0.2"/>
    <row r="53119" x14ac:dyDescent="0.2"/>
    <row r="53120" x14ac:dyDescent="0.2"/>
    <row r="53121" x14ac:dyDescent="0.2"/>
    <row r="53122" x14ac:dyDescent="0.2"/>
    <row r="53123" x14ac:dyDescent="0.2"/>
    <row r="53124" x14ac:dyDescent="0.2"/>
    <row r="53125" x14ac:dyDescent="0.2"/>
    <row r="53126" x14ac:dyDescent="0.2"/>
    <row r="53127" x14ac:dyDescent="0.2"/>
    <row r="53128" x14ac:dyDescent="0.2"/>
    <row r="53129" x14ac:dyDescent="0.2"/>
    <row r="53130" x14ac:dyDescent="0.2"/>
    <row r="53131" x14ac:dyDescent="0.2"/>
    <row r="53132" x14ac:dyDescent="0.2"/>
    <row r="53133" x14ac:dyDescent="0.2"/>
    <row r="53134" x14ac:dyDescent="0.2"/>
    <row r="53135" x14ac:dyDescent="0.2"/>
    <row r="53136" x14ac:dyDescent="0.2"/>
    <row r="53137" x14ac:dyDescent="0.2"/>
    <row r="53138" x14ac:dyDescent="0.2"/>
    <row r="53139" x14ac:dyDescent="0.2"/>
    <row r="53140" x14ac:dyDescent="0.2"/>
    <row r="53141" x14ac:dyDescent="0.2"/>
    <row r="53142" x14ac:dyDescent="0.2"/>
    <row r="53143" x14ac:dyDescent="0.2"/>
    <row r="53144" x14ac:dyDescent="0.2"/>
    <row r="53145" x14ac:dyDescent="0.2"/>
    <row r="53146" x14ac:dyDescent="0.2"/>
    <row r="53147" x14ac:dyDescent="0.2"/>
    <row r="53148" x14ac:dyDescent="0.2"/>
    <row r="53149" x14ac:dyDescent="0.2"/>
    <row r="53150" x14ac:dyDescent="0.2"/>
    <row r="53151" x14ac:dyDescent="0.2"/>
    <row r="53152" x14ac:dyDescent="0.2"/>
    <row r="53153" x14ac:dyDescent="0.2"/>
    <row r="53154" x14ac:dyDescent="0.2"/>
    <row r="53155" x14ac:dyDescent="0.2"/>
    <row r="53156" x14ac:dyDescent="0.2"/>
    <row r="53157" x14ac:dyDescent="0.2"/>
    <row r="53158" x14ac:dyDescent="0.2"/>
    <row r="53159" x14ac:dyDescent="0.2"/>
    <row r="53160" x14ac:dyDescent="0.2"/>
    <row r="53161" x14ac:dyDescent="0.2"/>
    <row r="53162" x14ac:dyDescent="0.2"/>
    <row r="53163" x14ac:dyDescent="0.2"/>
    <row r="53164" x14ac:dyDescent="0.2"/>
    <row r="53165" x14ac:dyDescent="0.2"/>
    <row r="53166" x14ac:dyDescent="0.2"/>
    <row r="53167" x14ac:dyDescent="0.2"/>
    <row r="53168" x14ac:dyDescent="0.2"/>
    <row r="53169" x14ac:dyDescent="0.2"/>
    <row r="53170" x14ac:dyDescent="0.2"/>
    <row r="53171" x14ac:dyDescent="0.2"/>
    <row r="53172" x14ac:dyDescent="0.2"/>
    <row r="53173" x14ac:dyDescent="0.2"/>
    <row r="53174" x14ac:dyDescent="0.2"/>
    <row r="53175" x14ac:dyDescent="0.2"/>
    <row r="53176" x14ac:dyDescent="0.2"/>
    <row r="53177" x14ac:dyDescent="0.2"/>
    <row r="53178" x14ac:dyDescent="0.2"/>
    <row r="53179" x14ac:dyDescent="0.2"/>
    <row r="53180" x14ac:dyDescent="0.2"/>
    <row r="53181" x14ac:dyDescent="0.2"/>
    <row r="53182" x14ac:dyDescent="0.2"/>
    <row r="53183" x14ac:dyDescent="0.2"/>
    <row r="53184" x14ac:dyDescent="0.2"/>
    <row r="53185" x14ac:dyDescent="0.2"/>
    <row r="53186" x14ac:dyDescent="0.2"/>
    <row r="53187" x14ac:dyDescent="0.2"/>
    <row r="53188" x14ac:dyDescent="0.2"/>
    <row r="53189" x14ac:dyDescent="0.2"/>
    <row r="53190" x14ac:dyDescent="0.2"/>
    <row r="53191" x14ac:dyDescent="0.2"/>
    <row r="53192" x14ac:dyDescent="0.2"/>
    <row r="53193" x14ac:dyDescent="0.2"/>
    <row r="53194" x14ac:dyDescent="0.2"/>
    <row r="53195" x14ac:dyDescent="0.2"/>
    <row r="53196" x14ac:dyDescent="0.2"/>
    <row r="53197" x14ac:dyDescent="0.2"/>
    <row r="53198" x14ac:dyDescent="0.2"/>
    <row r="53199" x14ac:dyDescent="0.2"/>
    <row r="53200" x14ac:dyDescent="0.2"/>
    <row r="53201" x14ac:dyDescent="0.2"/>
    <row r="53202" x14ac:dyDescent="0.2"/>
    <row r="53203" x14ac:dyDescent="0.2"/>
    <row r="53204" x14ac:dyDescent="0.2"/>
    <row r="53205" x14ac:dyDescent="0.2"/>
    <row r="53206" x14ac:dyDescent="0.2"/>
    <row r="53207" x14ac:dyDescent="0.2"/>
    <row r="53208" x14ac:dyDescent="0.2"/>
    <row r="53209" x14ac:dyDescent="0.2"/>
    <row r="53210" x14ac:dyDescent="0.2"/>
    <row r="53211" x14ac:dyDescent="0.2"/>
    <row r="53212" x14ac:dyDescent="0.2"/>
    <row r="53213" x14ac:dyDescent="0.2"/>
    <row r="53214" x14ac:dyDescent="0.2"/>
    <row r="53215" x14ac:dyDescent="0.2"/>
    <row r="53216" x14ac:dyDescent="0.2"/>
    <row r="53217" x14ac:dyDescent="0.2"/>
    <row r="53218" x14ac:dyDescent="0.2"/>
    <row r="53219" x14ac:dyDescent="0.2"/>
    <row r="53220" x14ac:dyDescent="0.2"/>
    <row r="53221" x14ac:dyDescent="0.2"/>
    <row r="53222" x14ac:dyDescent="0.2"/>
    <row r="53223" x14ac:dyDescent="0.2"/>
    <row r="53224" x14ac:dyDescent="0.2"/>
    <row r="53225" x14ac:dyDescent="0.2"/>
    <row r="53226" x14ac:dyDescent="0.2"/>
    <row r="53227" x14ac:dyDescent="0.2"/>
    <row r="53228" x14ac:dyDescent="0.2"/>
    <row r="53229" x14ac:dyDescent="0.2"/>
    <row r="53230" x14ac:dyDescent="0.2"/>
    <row r="53231" x14ac:dyDescent="0.2"/>
    <row r="53232" x14ac:dyDescent="0.2"/>
    <row r="53233" x14ac:dyDescent="0.2"/>
    <row r="53234" x14ac:dyDescent="0.2"/>
    <row r="53235" x14ac:dyDescent="0.2"/>
    <row r="53236" x14ac:dyDescent="0.2"/>
    <row r="53237" x14ac:dyDescent="0.2"/>
    <row r="53238" x14ac:dyDescent="0.2"/>
    <row r="53239" x14ac:dyDescent="0.2"/>
    <row r="53240" x14ac:dyDescent="0.2"/>
    <row r="53241" x14ac:dyDescent="0.2"/>
    <row r="53242" x14ac:dyDescent="0.2"/>
    <row r="53243" x14ac:dyDescent="0.2"/>
    <row r="53244" x14ac:dyDescent="0.2"/>
    <row r="53245" x14ac:dyDescent="0.2"/>
    <row r="53246" x14ac:dyDescent="0.2"/>
    <row r="53247" x14ac:dyDescent="0.2"/>
    <row r="53248" x14ac:dyDescent="0.2"/>
    <row r="53249" x14ac:dyDescent="0.2"/>
    <row r="53250" x14ac:dyDescent="0.2"/>
    <row r="53251" x14ac:dyDescent="0.2"/>
    <row r="53252" x14ac:dyDescent="0.2"/>
    <row r="53253" x14ac:dyDescent="0.2"/>
    <row r="53254" x14ac:dyDescent="0.2"/>
    <row r="53255" x14ac:dyDescent="0.2"/>
    <row r="53256" x14ac:dyDescent="0.2"/>
    <row r="53257" x14ac:dyDescent="0.2"/>
    <row r="53258" x14ac:dyDescent="0.2"/>
    <row r="53259" x14ac:dyDescent="0.2"/>
    <row r="53260" x14ac:dyDescent="0.2"/>
    <row r="53261" x14ac:dyDescent="0.2"/>
    <row r="53262" x14ac:dyDescent="0.2"/>
    <row r="53263" x14ac:dyDescent="0.2"/>
    <row r="53264" x14ac:dyDescent="0.2"/>
    <row r="53265" x14ac:dyDescent="0.2"/>
    <row r="53266" x14ac:dyDescent="0.2"/>
    <row r="53267" x14ac:dyDescent="0.2"/>
    <row r="53268" x14ac:dyDescent="0.2"/>
    <row r="53269" x14ac:dyDescent="0.2"/>
    <row r="53270" x14ac:dyDescent="0.2"/>
    <row r="53271" x14ac:dyDescent="0.2"/>
    <row r="53272" x14ac:dyDescent="0.2"/>
    <row r="53273" x14ac:dyDescent="0.2"/>
    <row r="53274" x14ac:dyDescent="0.2"/>
    <row r="53275" x14ac:dyDescent="0.2"/>
    <row r="53276" x14ac:dyDescent="0.2"/>
    <row r="53277" x14ac:dyDescent="0.2"/>
    <row r="53278" x14ac:dyDescent="0.2"/>
    <row r="53279" x14ac:dyDescent="0.2"/>
    <row r="53280" x14ac:dyDescent="0.2"/>
    <row r="53281" x14ac:dyDescent="0.2"/>
    <row r="53282" x14ac:dyDescent="0.2"/>
    <row r="53283" x14ac:dyDescent="0.2"/>
    <row r="53284" x14ac:dyDescent="0.2"/>
    <row r="53285" x14ac:dyDescent="0.2"/>
    <row r="53286" x14ac:dyDescent="0.2"/>
    <row r="53287" x14ac:dyDescent="0.2"/>
    <row r="53288" x14ac:dyDescent="0.2"/>
    <row r="53289" x14ac:dyDescent="0.2"/>
    <row r="53290" x14ac:dyDescent="0.2"/>
    <row r="53291" x14ac:dyDescent="0.2"/>
    <row r="53292" x14ac:dyDescent="0.2"/>
    <row r="53293" x14ac:dyDescent="0.2"/>
    <row r="53294" x14ac:dyDescent="0.2"/>
    <row r="53295" x14ac:dyDescent="0.2"/>
    <row r="53296" x14ac:dyDescent="0.2"/>
    <row r="53297" x14ac:dyDescent="0.2"/>
    <row r="53298" x14ac:dyDescent="0.2"/>
    <row r="53299" x14ac:dyDescent="0.2"/>
    <row r="53300" x14ac:dyDescent="0.2"/>
    <row r="53301" x14ac:dyDescent="0.2"/>
    <row r="53302" x14ac:dyDescent="0.2"/>
    <row r="53303" x14ac:dyDescent="0.2"/>
    <row r="53304" x14ac:dyDescent="0.2"/>
    <row r="53305" x14ac:dyDescent="0.2"/>
    <row r="53306" x14ac:dyDescent="0.2"/>
    <row r="53307" x14ac:dyDescent="0.2"/>
    <row r="53308" x14ac:dyDescent="0.2"/>
    <row r="53309" x14ac:dyDescent="0.2"/>
    <row r="53310" x14ac:dyDescent="0.2"/>
    <row r="53311" x14ac:dyDescent="0.2"/>
    <row r="53312" x14ac:dyDescent="0.2"/>
    <row r="53313" x14ac:dyDescent="0.2"/>
    <row r="53314" x14ac:dyDescent="0.2"/>
    <row r="53315" x14ac:dyDescent="0.2"/>
    <row r="53316" x14ac:dyDescent="0.2"/>
    <row r="53317" x14ac:dyDescent="0.2"/>
    <row r="53318" x14ac:dyDescent="0.2"/>
    <row r="53319" x14ac:dyDescent="0.2"/>
    <row r="53320" x14ac:dyDescent="0.2"/>
    <row r="53321" x14ac:dyDescent="0.2"/>
    <row r="53322" x14ac:dyDescent="0.2"/>
    <row r="53323" x14ac:dyDescent="0.2"/>
    <row r="53324" x14ac:dyDescent="0.2"/>
    <row r="53325" x14ac:dyDescent="0.2"/>
    <row r="53326" x14ac:dyDescent="0.2"/>
    <row r="53327" x14ac:dyDescent="0.2"/>
    <row r="53328" x14ac:dyDescent="0.2"/>
    <row r="53329" x14ac:dyDescent="0.2"/>
    <row r="53330" x14ac:dyDescent="0.2"/>
    <row r="53331" x14ac:dyDescent="0.2"/>
    <row r="53332" x14ac:dyDescent="0.2"/>
    <row r="53333" x14ac:dyDescent="0.2"/>
    <row r="53334" x14ac:dyDescent="0.2"/>
    <row r="53335" x14ac:dyDescent="0.2"/>
    <row r="53336" x14ac:dyDescent="0.2"/>
    <row r="53337" x14ac:dyDescent="0.2"/>
    <row r="53338" x14ac:dyDescent="0.2"/>
    <row r="53339" x14ac:dyDescent="0.2"/>
    <row r="53340" x14ac:dyDescent="0.2"/>
    <row r="53341" x14ac:dyDescent="0.2"/>
    <row r="53342" x14ac:dyDescent="0.2"/>
    <row r="53343" x14ac:dyDescent="0.2"/>
    <row r="53344" x14ac:dyDescent="0.2"/>
    <row r="53345" x14ac:dyDescent="0.2"/>
    <row r="53346" x14ac:dyDescent="0.2"/>
    <row r="53347" x14ac:dyDescent="0.2"/>
    <row r="53348" x14ac:dyDescent="0.2"/>
    <row r="53349" x14ac:dyDescent="0.2"/>
    <row r="53350" x14ac:dyDescent="0.2"/>
    <row r="53351" x14ac:dyDescent="0.2"/>
    <row r="53352" x14ac:dyDescent="0.2"/>
    <row r="53353" x14ac:dyDescent="0.2"/>
    <row r="53354" x14ac:dyDescent="0.2"/>
    <row r="53355" x14ac:dyDescent="0.2"/>
    <row r="53356" x14ac:dyDescent="0.2"/>
    <row r="53357" x14ac:dyDescent="0.2"/>
    <row r="53358" x14ac:dyDescent="0.2"/>
    <row r="53359" x14ac:dyDescent="0.2"/>
    <row r="53360" x14ac:dyDescent="0.2"/>
    <row r="53361" x14ac:dyDescent="0.2"/>
    <row r="53362" x14ac:dyDescent="0.2"/>
    <row r="53363" x14ac:dyDescent="0.2"/>
    <row r="53364" x14ac:dyDescent="0.2"/>
    <row r="53365" x14ac:dyDescent="0.2"/>
    <row r="53366" x14ac:dyDescent="0.2"/>
    <row r="53367" x14ac:dyDescent="0.2"/>
    <row r="53368" x14ac:dyDescent="0.2"/>
    <row r="53369" x14ac:dyDescent="0.2"/>
    <row r="53370" x14ac:dyDescent="0.2"/>
    <row r="53371" x14ac:dyDescent="0.2"/>
    <row r="53372" x14ac:dyDescent="0.2"/>
    <row r="53373" x14ac:dyDescent="0.2"/>
    <row r="53374" x14ac:dyDescent="0.2"/>
    <row r="53375" x14ac:dyDescent="0.2"/>
    <row r="53376" x14ac:dyDescent="0.2"/>
    <row r="53377" x14ac:dyDescent="0.2"/>
    <row r="53378" x14ac:dyDescent="0.2"/>
    <row r="53379" x14ac:dyDescent="0.2"/>
    <row r="53380" x14ac:dyDescent="0.2"/>
    <row r="53381" x14ac:dyDescent="0.2"/>
    <row r="53382" x14ac:dyDescent="0.2"/>
    <row r="53383" x14ac:dyDescent="0.2"/>
    <row r="53384" x14ac:dyDescent="0.2"/>
    <row r="53385" x14ac:dyDescent="0.2"/>
    <row r="53386" x14ac:dyDescent="0.2"/>
    <row r="53387" x14ac:dyDescent="0.2"/>
    <row r="53388" x14ac:dyDescent="0.2"/>
    <row r="53389" x14ac:dyDescent="0.2"/>
    <row r="53390" x14ac:dyDescent="0.2"/>
    <row r="53391" x14ac:dyDescent="0.2"/>
    <row r="53392" x14ac:dyDescent="0.2"/>
    <row r="53393" x14ac:dyDescent="0.2"/>
    <row r="53394" x14ac:dyDescent="0.2"/>
    <row r="53395" x14ac:dyDescent="0.2"/>
    <row r="53396" x14ac:dyDescent="0.2"/>
    <row r="53397" x14ac:dyDescent="0.2"/>
    <row r="53398" x14ac:dyDescent="0.2"/>
    <row r="53399" x14ac:dyDescent="0.2"/>
    <row r="53400" x14ac:dyDescent="0.2"/>
    <row r="53401" x14ac:dyDescent="0.2"/>
    <row r="53402" x14ac:dyDescent="0.2"/>
    <row r="53403" x14ac:dyDescent="0.2"/>
    <row r="53404" x14ac:dyDescent="0.2"/>
    <row r="53405" x14ac:dyDescent="0.2"/>
    <row r="53406" x14ac:dyDescent="0.2"/>
    <row r="53407" x14ac:dyDescent="0.2"/>
    <row r="53408" x14ac:dyDescent="0.2"/>
    <row r="53409" x14ac:dyDescent="0.2"/>
    <row r="53410" x14ac:dyDescent="0.2"/>
    <row r="53411" x14ac:dyDescent="0.2"/>
    <row r="53412" x14ac:dyDescent="0.2"/>
    <row r="53413" x14ac:dyDescent="0.2"/>
    <row r="53414" x14ac:dyDescent="0.2"/>
    <row r="53415" x14ac:dyDescent="0.2"/>
    <row r="53416" x14ac:dyDescent="0.2"/>
    <row r="53417" x14ac:dyDescent="0.2"/>
    <row r="53418" x14ac:dyDescent="0.2"/>
    <row r="53419" x14ac:dyDescent="0.2"/>
    <row r="53420" x14ac:dyDescent="0.2"/>
    <row r="53421" x14ac:dyDescent="0.2"/>
    <row r="53422" x14ac:dyDescent="0.2"/>
    <row r="53423" x14ac:dyDescent="0.2"/>
    <row r="53424" x14ac:dyDescent="0.2"/>
    <row r="53425" x14ac:dyDescent="0.2"/>
    <row r="53426" x14ac:dyDescent="0.2"/>
    <row r="53427" x14ac:dyDescent="0.2"/>
    <row r="53428" x14ac:dyDescent="0.2"/>
    <row r="53429" x14ac:dyDescent="0.2"/>
    <row r="53430" x14ac:dyDescent="0.2"/>
    <row r="53431" x14ac:dyDescent="0.2"/>
    <row r="53432" x14ac:dyDescent="0.2"/>
    <row r="53433" x14ac:dyDescent="0.2"/>
    <row r="53434" x14ac:dyDescent="0.2"/>
    <row r="53435" x14ac:dyDescent="0.2"/>
    <row r="53436" x14ac:dyDescent="0.2"/>
    <row r="53437" x14ac:dyDescent="0.2"/>
    <row r="53438" x14ac:dyDescent="0.2"/>
    <row r="53439" x14ac:dyDescent="0.2"/>
    <row r="53440" x14ac:dyDescent="0.2"/>
    <row r="53441" x14ac:dyDescent="0.2"/>
    <row r="53442" x14ac:dyDescent="0.2"/>
    <row r="53443" x14ac:dyDescent="0.2"/>
    <row r="53444" x14ac:dyDescent="0.2"/>
    <row r="53445" x14ac:dyDescent="0.2"/>
    <row r="53446" x14ac:dyDescent="0.2"/>
    <row r="53447" x14ac:dyDescent="0.2"/>
    <row r="53448" x14ac:dyDescent="0.2"/>
    <row r="53449" x14ac:dyDescent="0.2"/>
    <row r="53450" x14ac:dyDescent="0.2"/>
    <row r="53451" x14ac:dyDescent="0.2"/>
    <row r="53452" x14ac:dyDescent="0.2"/>
    <row r="53453" x14ac:dyDescent="0.2"/>
    <row r="53454" x14ac:dyDescent="0.2"/>
    <row r="53455" x14ac:dyDescent="0.2"/>
    <row r="53456" x14ac:dyDescent="0.2"/>
    <row r="53457" x14ac:dyDescent="0.2"/>
    <row r="53458" x14ac:dyDescent="0.2"/>
    <row r="53459" x14ac:dyDescent="0.2"/>
    <row r="53460" x14ac:dyDescent="0.2"/>
    <row r="53461" x14ac:dyDescent="0.2"/>
    <row r="53462" x14ac:dyDescent="0.2"/>
    <row r="53463" x14ac:dyDescent="0.2"/>
    <row r="53464" x14ac:dyDescent="0.2"/>
    <row r="53465" x14ac:dyDescent="0.2"/>
    <row r="53466" x14ac:dyDescent="0.2"/>
    <row r="53467" x14ac:dyDescent="0.2"/>
    <row r="53468" x14ac:dyDescent="0.2"/>
    <row r="53469" x14ac:dyDescent="0.2"/>
    <row r="53470" x14ac:dyDescent="0.2"/>
    <row r="53471" x14ac:dyDescent="0.2"/>
    <row r="53472" x14ac:dyDescent="0.2"/>
    <row r="53473" x14ac:dyDescent="0.2"/>
    <row r="53474" x14ac:dyDescent="0.2"/>
    <row r="53475" x14ac:dyDescent="0.2"/>
    <row r="53476" x14ac:dyDescent="0.2"/>
    <row r="53477" x14ac:dyDescent="0.2"/>
    <row r="53478" x14ac:dyDescent="0.2"/>
    <row r="53479" x14ac:dyDescent="0.2"/>
    <row r="53480" x14ac:dyDescent="0.2"/>
    <row r="53481" x14ac:dyDescent="0.2"/>
    <row r="53482" x14ac:dyDescent="0.2"/>
    <row r="53483" x14ac:dyDescent="0.2"/>
    <row r="53484" x14ac:dyDescent="0.2"/>
    <row r="53485" x14ac:dyDescent="0.2"/>
    <row r="53486" x14ac:dyDescent="0.2"/>
    <row r="53487" x14ac:dyDescent="0.2"/>
    <row r="53488" x14ac:dyDescent="0.2"/>
    <row r="53489" x14ac:dyDescent="0.2"/>
    <row r="53490" x14ac:dyDescent="0.2"/>
    <row r="53491" x14ac:dyDescent="0.2"/>
    <row r="53492" x14ac:dyDescent="0.2"/>
    <row r="53493" x14ac:dyDescent="0.2"/>
    <row r="53494" x14ac:dyDescent="0.2"/>
    <row r="53495" x14ac:dyDescent="0.2"/>
    <row r="53496" x14ac:dyDescent="0.2"/>
    <row r="53497" x14ac:dyDescent="0.2"/>
    <row r="53498" x14ac:dyDescent="0.2"/>
    <row r="53499" x14ac:dyDescent="0.2"/>
    <row r="53500" x14ac:dyDescent="0.2"/>
    <row r="53501" x14ac:dyDescent="0.2"/>
    <row r="53502" x14ac:dyDescent="0.2"/>
    <row r="53503" x14ac:dyDescent="0.2"/>
    <row r="53504" x14ac:dyDescent="0.2"/>
    <row r="53505" x14ac:dyDescent="0.2"/>
    <row r="53506" x14ac:dyDescent="0.2"/>
    <row r="53507" x14ac:dyDescent="0.2"/>
    <row r="53508" x14ac:dyDescent="0.2"/>
    <row r="53509" x14ac:dyDescent="0.2"/>
    <row r="53510" x14ac:dyDescent="0.2"/>
    <row r="53511" x14ac:dyDescent="0.2"/>
    <row r="53512" x14ac:dyDescent="0.2"/>
    <row r="53513" x14ac:dyDescent="0.2"/>
    <row r="53514" x14ac:dyDescent="0.2"/>
    <row r="53515" x14ac:dyDescent="0.2"/>
    <row r="53516" x14ac:dyDescent="0.2"/>
    <row r="53517" x14ac:dyDescent="0.2"/>
    <row r="53518" x14ac:dyDescent="0.2"/>
    <row r="53519" x14ac:dyDescent="0.2"/>
    <row r="53520" x14ac:dyDescent="0.2"/>
    <row r="53521" x14ac:dyDescent="0.2"/>
    <row r="53522" x14ac:dyDescent="0.2"/>
    <row r="53523" x14ac:dyDescent="0.2"/>
    <row r="53524" x14ac:dyDescent="0.2"/>
    <row r="53525" x14ac:dyDescent="0.2"/>
    <row r="53526" x14ac:dyDescent="0.2"/>
    <row r="53527" x14ac:dyDescent="0.2"/>
    <row r="53528" x14ac:dyDescent="0.2"/>
    <row r="53529" x14ac:dyDescent="0.2"/>
    <row r="53530" x14ac:dyDescent="0.2"/>
    <row r="53531" x14ac:dyDescent="0.2"/>
    <row r="53532" x14ac:dyDescent="0.2"/>
    <row r="53533" x14ac:dyDescent="0.2"/>
    <row r="53534" x14ac:dyDescent="0.2"/>
    <row r="53535" x14ac:dyDescent="0.2"/>
    <row r="53536" x14ac:dyDescent="0.2"/>
    <row r="53537" x14ac:dyDescent="0.2"/>
    <row r="53538" x14ac:dyDescent="0.2"/>
    <row r="53539" x14ac:dyDescent="0.2"/>
    <row r="53540" x14ac:dyDescent="0.2"/>
    <row r="53541" x14ac:dyDescent="0.2"/>
    <row r="53542" x14ac:dyDescent="0.2"/>
    <row r="53543" x14ac:dyDescent="0.2"/>
    <row r="53544" x14ac:dyDescent="0.2"/>
    <row r="53545" x14ac:dyDescent="0.2"/>
    <row r="53546" x14ac:dyDescent="0.2"/>
    <row r="53547" x14ac:dyDescent="0.2"/>
    <row r="53548" x14ac:dyDescent="0.2"/>
    <row r="53549" x14ac:dyDescent="0.2"/>
    <row r="53550" x14ac:dyDescent="0.2"/>
    <row r="53551" x14ac:dyDescent="0.2"/>
    <row r="53552" x14ac:dyDescent="0.2"/>
    <row r="53553" x14ac:dyDescent="0.2"/>
    <row r="53554" x14ac:dyDescent="0.2"/>
    <row r="53555" x14ac:dyDescent="0.2"/>
    <row r="53556" x14ac:dyDescent="0.2"/>
    <row r="53557" x14ac:dyDescent="0.2"/>
    <row r="53558" x14ac:dyDescent="0.2"/>
    <row r="53559" x14ac:dyDescent="0.2"/>
    <row r="53560" x14ac:dyDescent="0.2"/>
    <row r="53561" x14ac:dyDescent="0.2"/>
    <row r="53562" x14ac:dyDescent="0.2"/>
    <row r="53563" x14ac:dyDescent="0.2"/>
    <row r="53564" x14ac:dyDescent="0.2"/>
    <row r="53565" x14ac:dyDescent="0.2"/>
    <row r="53566" x14ac:dyDescent="0.2"/>
    <row r="53567" x14ac:dyDescent="0.2"/>
    <row r="53568" x14ac:dyDescent="0.2"/>
    <row r="53569" x14ac:dyDescent="0.2"/>
    <row r="53570" x14ac:dyDescent="0.2"/>
    <row r="53571" x14ac:dyDescent="0.2"/>
    <row r="53572" x14ac:dyDescent="0.2"/>
    <row r="53573" x14ac:dyDescent="0.2"/>
    <row r="53574" x14ac:dyDescent="0.2"/>
    <row r="53575" x14ac:dyDescent="0.2"/>
    <row r="53576" x14ac:dyDescent="0.2"/>
    <row r="53577" x14ac:dyDescent="0.2"/>
    <row r="53578" x14ac:dyDescent="0.2"/>
    <row r="53579" x14ac:dyDescent="0.2"/>
    <row r="53580" x14ac:dyDescent="0.2"/>
    <row r="53581" x14ac:dyDescent="0.2"/>
    <row r="53582" x14ac:dyDescent="0.2"/>
    <row r="53583" x14ac:dyDescent="0.2"/>
    <row r="53584" x14ac:dyDescent="0.2"/>
    <row r="53585" x14ac:dyDescent="0.2"/>
    <row r="53586" x14ac:dyDescent="0.2"/>
    <row r="53587" x14ac:dyDescent="0.2"/>
    <row r="53588" x14ac:dyDescent="0.2"/>
    <row r="53589" x14ac:dyDescent="0.2"/>
    <row r="53590" x14ac:dyDescent="0.2"/>
    <row r="53591" x14ac:dyDescent="0.2"/>
    <row r="53592" x14ac:dyDescent="0.2"/>
    <row r="53593" x14ac:dyDescent="0.2"/>
    <row r="53594" x14ac:dyDescent="0.2"/>
    <row r="53595" x14ac:dyDescent="0.2"/>
    <row r="53596" x14ac:dyDescent="0.2"/>
    <row r="53597" x14ac:dyDescent="0.2"/>
    <row r="53598" x14ac:dyDescent="0.2"/>
    <row r="53599" x14ac:dyDescent="0.2"/>
    <row r="53600" x14ac:dyDescent="0.2"/>
    <row r="53601" x14ac:dyDescent="0.2"/>
    <row r="53602" x14ac:dyDescent="0.2"/>
    <row r="53603" x14ac:dyDescent="0.2"/>
    <row r="53604" x14ac:dyDescent="0.2"/>
    <row r="53605" x14ac:dyDescent="0.2"/>
    <row r="53606" x14ac:dyDescent="0.2"/>
    <row r="53607" x14ac:dyDescent="0.2"/>
    <row r="53608" x14ac:dyDescent="0.2"/>
    <row r="53609" x14ac:dyDescent="0.2"/>
    <row r="53610" x14ac:dyDescent="0.2"/>
    <row r="53611" x14ac:dyDescent="0.2"/>
    <row r="53612" x14ac:dyDescent="0.2"/>
    <row r="53613" x14ac:dyDescent="0.2"/>
    <row r="53614" x14ac:dyDescent="0.2"/>
    <row r="53615" x14ac:dyDescent="0.2"/>
    <row r="53616" x14ac:dyDescent="0.2"/>
    <row r="53617" x14ac:dyDescent="0.2"/>
    <row r="53618" x14ac:dyDescent="0.2"/>
    <row r="53619" x14ac:dyDescent="0.2"/>
    <row r="53620" x14ac:dyDescent="0.2"/>
    <row r="53621" x14ac:dyDescent="0.2"/>
    <row r="53622" x14ac:dyDescent="0.2"/>
    <row r="53623" x14ac:dyDescent="0.2"/>
    <row r="53624" x14ac:dyDescent="0.2"/>
    <row r="53625" x14ac:dyDescent="0.2"/>
    <row r="53626" x14ac:dyDescent="0.2"/>
    <row r="53627" x14ac:dyDescent="0.2"/>
    <row r="53628" x14ac:dyDescent="0.2"/>
    <row r="53629" x14ac:dyDescent="0.2"/>
    <row r="53630" x14ac:dyDescent="0.2"/>
    <row r="53631" x14ac:dyDescent="0.2"/>
    <row r="53632" x14ac:dyDescent="0.2"/>
    <row r="53633" x14ac:dyDescent="0.2"/>
    <row r="53634" x14ac:dyDescent="0.2"/>
    <row r="53635" x14ac:dyDescent="0.2"/>
    <row r="53636" x14ac:dyDescent="0.2"/>
    <row r="53637" x14ac:dyDescent="0.2"/>
    <row r="53638" x14ac:dyDescent="0.2"/>
    <row r="53639" x14ac:dyDescent="0.2"/>
    <row r="53640" x14ac:dyDescent="0.2"/>
    <row r="53641" x14ac:dyDescent="0.2"/>
    <row r="53642" x14ac:dyDescent="0.2"/>
    <row r="53643" x14ac:dyDescent="0.2"/>
    <row r="53644" x14ac:dyDescent="0.2"/>
    <row r="53645" x14ac:dyDescent="0.2"/>
    <row r="53646" x14ac:dyDescent="0.2"/>
    <row r="53647" x14ac:dyDescent="0.2"/>
    <row r="53648" x14ac:dyDescent="0.2"/>
    <row r="53649" x14ac:dyDescent="0.2"/>
    <row r="53650" x14ac:dyDescent="0.2"/>
    <row r="53651" x14ac:dyDescent="0.2"/>
    <row r="53652" x14ac:dyDescent="0.2"/>
    <row r="53653" x14ac:dyDescent="0.2"/>
    <row r="53654" x14ac:dyDescent="0.2"/>
    <row r="53655" x14ac:dyDescent="0.2"/>
    <row r="53656" x14ac:dyDescent="0.2"/>
    <row r="53657" x14ac:dyDescent="0.2"/>
    <row r="53658" x14ac:dyDescent="0.2"/>
    <row r="53659" x14ac:dyDescent="0.2"/>
    <row r="53660" x14ac:dyDescent="0.2"/>
    <row r="53661" x14ac:dyDescent="0.2"/>
    <row r="53662" x14ac:dyDescent="0.2"/>
    <row r="53663" x14ac:dyDescent="0.2"/>
    <row r="53664" x14ac:dyDescent="0.2"/>
    <row r="53665" x14ac:dyDescent="0.2"/>
    <row r="53666" x14ac:dyDescent="0.2"/>
    <row r="53667" x14ac:dyDescent="0.2"/>
    <row r="53668" x14ac:dyDescent="0.2"/>
    <row r="53669" x14ac:dyDescent="0.2"/>
    <row r="53670" x14ac:dyDescent="0.2"/>
    <row r="53671" x14ac:dyDescent="0.2"/>
    <row r="53672" x14ac:dyDescent="0.2"/>
    <row r="53673" x14ac:dyDescent="0.2"/>
    <row r="53674" x14ac:dyDescent="0.2"/>
    <row r="53675" x14ac:dyDescent="0.2"/>
    <row r="53676" x14ac:dyDescent="0.2"/>
    <row r="53677" x14ac:dyDescent="0.2"/>
    <row r="53678" x14ac:dyDescent="0.2"/>
    <row r="53679" x14ac:dyDescent="0.2"/>
    <row r="53680" x14ac:dyDescent="0.2"/>
    <row r="53681" x14ac:dyDescent="0.2"/>
    <row r="53682" x14ac:dyDescent="0.2"/>
    <row r="53683" x14ac:dyDescent="0.2"/>
    <row r="53684" x14ac:dyDescent="0.2"/>
    <row r="53685" x14ac:dyDescent="0.2"/>
    <row r="53686" x14ac:dyDescent="0.2"/>
    <row r="53687" x14ac:dyDescent="0.2"/>
    <row r="53688" x14ac:dyDescent="0.2"/>
    <row r="53689" x14ac:dyDescent="0.2"/>
    <row r="53690" x14ac:dyDescent="0.2"/>
    <row r="53691" x14ac:dyDescent="0.2"/>
    <row r="53692" x14ac:dyDescent="0.2"/>
    <row r="53693" x14ac:dyDescent="0.2"/>
    <row r="53694" x14ac:dyDescent="0.2"/>
    <row r="53695" x14ac:dyDescent="0.2"/>
    <row r="53696" x14ac:dyDescent="0.2"/>
    <row r="53697" x14ac:dyDescent="0.2"/>
    <row r="53698" x14ac:dyDescent="0.2"/>
    <row r="53699" x14ac:dyDescent="0.2"/>
    <row r="53700" x14ac:dyDescent="0.2"/>
    <row r="53701" x14ac:dyDescent="0.2"/>
    <row r="53702" x14ac:dyDescent="0.2"/>
    <row r="53703" x14ac:dyDescent="0.2"/>
    <row r="53704" x14ac:dyDescent="0.2"/>
    <row r="53705" x14ac:dyDescent="0.2"/>
    <row r="53706" x14ac:dyDescent="0.2"/>
    <row r="53707" x14ac:dyDescent="0.2"/>
    <row r="53708" x14ac:dyDescent="0.2"/>
    <row r="53709" x14ac:dyDescent="0.2"/>
    <row r="53710" x14ac:dyDescent="0.2"/>
    <row r="53711" x14ac:dyDescent="0.2"/>
    <row r="53712" x14ac:dyDescent="0.2"/>
    <row r="53713" x14ac:dyDescent="0.2"/>
    <row r="53714" x14ac:dyDescent="0.2"/>
    <row r="53715" x14ac:dyDescent="0.2"/>
    <row r="53716" x14ac:dyDescent="0.2"/>
    <row r="53717" x14ac:dyDescent="0.2"/>
    <row r="53718" x14ac:dyDescent="0.2"/>
    <row r="53719" x14ac:dyDescent="0.2"/>
    <row r="53720" x14ac:dyDescent="0.2"/>
    <row r="53721" x14ac:dyDescent="0.2"/>
    <row r="53722" x14ac:dyDescent="0.2"/>
    <row r="53723" x14ac:dyDescent="0.2"/>
    <row r="53724" x14ac:dyDescent="0.2"/>
    <row r="53725" x14ac:dyDescent="0.2"/>
    <row r="53726" x14ac:dyDescent="0.2"/>
    <row r="53727" x14ac:dyDescent="0.2"/>
    <row r="53728" x14ac:dyDescent="0.2"/>
    <row r="53729" x14ac:dyDescent="0.2"/>
    <row r="53730" x14ac:dyDescent="0.2"/>
    <row r="53731" x14ac:dyDescent="0.2"/>
    <row r="53732" x14ac:dyDescent="0.2"/>
    <row r="53733" x14ac:dyDescent="0.2"/>
    <row r="53734" x14ac:dyDescent="0.2"/>
    <row r="53735" x14ac:dyDescent="0.2"/>
    <row r="53736" x14ac:dyDescent="0.2"/>
    <row r="53737" x14ac:dyDescent="0.2"/>
    <row r="53738" x14ac:dyDescent="0.2"/>
    <row r="53739" x14ac:dyDescent="0.2"/>
    <row r="53740" x14ac:dyDescent="0.2"/>
    <row r="53741" x14ac:dyDescent="0.2"/>
    <row r="53742" x14ac:dyDescent="0.2"/>
    <row r="53743" x14ac:dyDescent="0.2"/>
    <row r="53744" x14ac:dyDescent="0.2"/>
    <row r="53745" x14ac:dyDescent="0.2"/>
    <row r="53746" x14ac:dyDescent="0.2"/>
    <row r="53747" x14ac:dyDescent="0.2"/>
    <row r="53748" x14ac:dyDescent="0.2"/>
    <row r="53749" x14ac:dyDescent="0.2"/>
    <row r="53750" x14ac:dyDescent="0.2"/>
    <row r="53751" x14ac:dyDescent="0.2"/>
    <row r="53752" x14ac:dyDescent="0.2"/>
    <row r="53753" x14ac:dyDescent="0.2"/>
    <row r="53754" x14ac:dyDescent="0.2"/>
    <row r="53755" x14ac:dyDescent="0.2"/>
    <row r="53756" x14ac:dyDescent="0.2"/>
    <row r="53757" x14ac:dyDescent="0.2"/>
    <row r="53758" x14ac:dyDescent="0.2"/>
    <row r="53759" x14ac:dyDescent="0.2"/>
    <row r="53760" x14ac:dyDescent="0.2"/>
    <row r="53761" x14ac:dyDescent="0.2"/>
    <row r="53762" x14ac:dyDescent="0.2"/>
    <row r="53763" x14ac:dyDescent="0.2"/>
    <row r="53764" x14ac:dyDescent="0.2"/>
    <row r="53765" x14ac:dyDescent="0.2"/>
    <row r="53766" x14ac:dyDescent="0.2"/>
    <row r="53767" x14ac:dyDescent="0.2"/>
    <row r="53768" x14ac:dyDescent="0.2"/>
    <row r="53769" x14ac:dyDescent="0.2"/>
    <row r="53770" x14ac:dyDescent="0.2"/>
    <row r="53771" x14ac:dyDescent="0.2"/>
    <row r="53772" x14ac:dyDescent="0.2"/>
    <row r="53773" x14ac:dyDescent="0.2"/>
    <row r="53774" x14ac:dyDescent="0.2"/>
    <row r="53775" x14ac:dyDescent="0.2"/>
    <row r="53776" x14ac:dyDescent="0.2"/>
    <row r="53777" x14ac:dyDescent="0.2"/>
    <row r="53778" x14ac:dyDescent="0.2"/>
    <row r="53779" x14ac:dyDescent="0.2"/>
    <row r="53780" x14ac:dyDescent="0.2"/>
    <row r="53781" x14ac:dyDescent="0.2"/>
    <row r="53782" x14ac:dyDescent="0.2"/>
    <row r="53783" x14ac:dyDescent="0.2"/>
    <row r="53784" x14ac:dyDescent="0.2"/>
    <row r="53785" x14ac:dyDescent="0.2"/>
    <row r="53786" x14ac:dyDescent="0.2"/>
    <row r="53787" x14ac:dyDescent="0.2"/>
    <row r="53788" x14ac:dyDescent="0.2"/>
    <row r="53789" x14ac:dyDescent="0.2"/>
    <row r="53790" x14ac:dyDescent="0.2"/>
    <row r="53791" x14ac:dyDescent="0.2"/>
    <row r="53792" x14ac:dyDescent="0.2"/>
    <row r="53793" x14ac:dyDescent="0.2"/>
    <row r="53794" x14ac:dyDescent="0.2"/>
    <row r="53795" x14ac:dyDescent="0.2"/>
    <row r="53796" x14ac:dyDescent="0.2"/>
    <row r="53797" x14ac:dyDescent="0.2"/>
    <row r="53798" x14ac:dyDescent="0.2"/>
    <row r="53799" x14ac:dyDescent="0.2"/>
    <row r="53800" x14ac:dyDescent="0.2"/>
    <row r="53801" x14ac:dyDescent="0.2"/>
    <row r="53802" x14ac:dyDescent="0.2"/>
    <row r="53803" x14ac:dyDescent="0.2"/>
    <row r="53804" x14ac:dyDescent="0.2"/>
    <row r="53805" x14ac:dyDescent="0.2"/>
    <row r="53806" x14ac:dyDescent="0.2"/>
    <row r="53807" x14ac:dyDescent="0.2"/>
    <row r="53808" x14ac:dyDescent="0.2"/>
    <row r="53809" x14ac:dyDescent="0.2"/>
    <row r="53810" x14ac:dyDescent="0.2"/>
    <row r="53811" x14ac:dyDescent="0.2"/>
    <row r="53812" x14ac:dyDescent="0.2"/>
    <row r="53813" x14ac:dyDescent="0.2"/>
    <row r="53814" x14ac:dyDescent="0.2"/>
    <row r="53815" x14ac:dyDescent="0.2"/>
    <row r="53816" x14ac:dyDescent="0.2"/>
    <row r="53817" x14ac:dyDescent="0.2"/>
    <row r="53818" x14ac:dyDescent="0.2"/>
    <row r="53819" x14ac:dyDescent="0.2"/>
    <row r="53820" x14ac:dyDescent="0.2"/>
    <row r="53821" x14ac:dyDescent="0.2"/>
    <row r="53822" x14ac:dyDescent="0.2"/>
    <row r="53823" x14ac:dyDescent="0.2"/>
    <row r="53824" x14ac:dyDescent="0.2"/>
    <row r="53825" x14ac:dyDescent="0.2"/>
    <row r="53826" x14ac:dyDescent="0.2"/>
    <row r="53827" x14ac:dyDescent="0.2"/>
    <row r="53828" x14ac:dyDescent="0.2"/>
    <row r="53829" x14ac:dyDescent="0.2"/>
    <row r="53830" x14ac:dyDescent="0.2"/>
    <row r="53831" x14ac:dyDescent="0.2"/>
    <row r="53832" x14ac:dyDescent="0.2"/>
    <row r="53833" x14ac:dyDescent="0.2"/>
    <row r="53834" x14ac:dyDescent="0.2"/>
    <row r="53835" x14ac:dyDescent="0.2"/>
    <row r="53836" x14ac:dyDescent="0.2"/>
    <row r="53837" x14ac:dyDescent="0.2"/>
    <row r="53838" x14ac:dyDescent="0.2"/>
    <row r="53839" x14ac:dyDescent="0.2"/>
    <row r="53840" x14ac:dyDescent="0.2"/>
    <row r="53841" x14ac:dyDescent="0.2"/>
    <row r="53842" x14ac:dyDescent="0.2"/>
    <row r="53843" x14ac:dyDescent="0.2"/>
    <row r="53844" x14ac:dyDescent="0.2"/>
    <row r="53845" x14ac:dyDescent="0.2"/>
    <row r="53846" x14ac:dyDescent="0.2"/>
    <row r="53847" x14ac:dyDescent="0.2"/>
    <row r="53848" x14ac:dyDescent="0.2"/>
    <row r="53849" x14ac:dyDescent="0.2"/>
    <row r="53850" x14ac:dyDescent="0.2"/>
    <row r="53851" x14ac:dyDescent="0.2"/>
    <row r="53852" x14ac:dyDescent="0.2"/>
    <row r="53853" x14ac:dyDescent="0.2"/>
    <row r="53854" x14ac:dyDescent="0.2"/>
    <row r="53855" x14ac:dyDescent="0.2"/>
    <row r="53856" x14ac:dyDescent="0.2"/>
    <row r="53857" x14ac:dyDescent="0.2"/>
    <row r="53858" x14ac:dyDescent="0.2"/>
    <row r="53859" x14ac:dyDescent="0.2"/>
    <row r="53860" x14ac:dyDescent="0.2"/>
    <row r="53861" x14ac:dyDescent="0.2"/>
    <row r="53862" x14ac:dyDescent="0.2"/>
    <row r="53863" x14ac:dyDescent="0.2"/>
    <row r="53864" x14ac:dyDescent="0.2"/>
    <row r="53865" x14ac:dyDescent="0.2"/>
    <row r="53866" x14ac:dyDescent="0.2"/>
    <row r="53867" x14ac:dyDescent="0.2"/>
    <row r="53868" x14ac:dyDescent="0.2"/>
    <row r="53869" x14ac:dyDescent="0.2"/>
    <row r="53870" x14ac:dyDescent="0.2"/>
    <row r="53871" x14ac:dyDescent="0.2"/>
    <row r="53872" x14ac:dyDescent="0.2"/>
    <row r="53873" x14ac:dyDescent="0.2"/>
    <row r="53874" x14ac:dyDescent="0.2"/>
    <row r="53875" x14ac:dyDescent="0.2"/>
    <row r="53876" x14ac:dyDescent="0.2"/>
    <row r="53877" x14ac:dyDescent="0.2"/>
    <row r="53878" x14ac:dyDescent="0.2"/>
    <row r="53879" x14ac:dyDescent="0.2"/>
    <row r="53880" x14ac:dyDescent="0.2"/>
    <row r="53881" x14ac:dyDescent="0.2"/>
    <row r="53882" x14ac:dyDescent="0.2"/>
    <row r="53883" x14ac:dyDescent="0.2"/>
    <row r="53884" x14ac:dyDescent="0.2"/>
    <row r="53885" x14ac:dyDescent="0.2"/>
    <row r="53886" x14ac:dyDescent="0.2"/>
    <row r="53887" x14ac:dyDescent="0.2"/>
    <row r="53888" x14ac:dyDescent="0.2"/>
    <row r="53889" x14ac:dyDescent="0.2"/>
    <row r="53890" x14ac:dyDescent="0.2"/>
    <row r="53891" x14ac:dyDescent="0.2"/>
    <row r="53892" x14ac:dyDescent="0.2"/>
    <row r="53893" x14ac:dyDescent="0.2"/>
    <row r="53894" x14ac:dyDescent="0.2"/>
    <row r="53895" x14ac:dyDescent="0.2"/>
    <row r="53896" x14ac:dyDescent="0.2"/>
    <row r="53897" x14ac:dyDescent="0.2"/>
    <row r="53898" x14ac:dyDescent="0.2"/>
    <row r="53899" x14ac:dyDescent="0.2"/>
    <row r="53900" x14ac:dyDescent="0.2"/>
    <row r="53901" x14ac:dyDescent="0.2"/>
    <row r="53902" x14ac:dyDescent="0.2"/>
    <row r="53903" x14ac:dyDescent="0.2"/>
    <row r="53904" x14ac:dyDescent="0.2"/>
    <row r="53905" x14ac:dyDescent="0.2"/>
    <row r="53906" x14ac:dyDescent="0.2"/>
    <row r="53907" x14ac:dyDescent="0.2"/>
    <row r="53908" x14ac:dyDescent="0.2"/>
    <row r="53909" x14ac:dyDescent="0.2"/>
    <row r="53910" x14ac:dyDescent="0.2"/>
    <row r="53911" x14ac:dyDescent="0.2"/>
    <row r="53912" x14ac:dyDescent="0.2"/>
    <row r="53913" x14ac:dyDescent="0.2"/>
    <row r="53914" x14ac:dyDescent="0.2"/>
    <row r="53915" x14ac:dyDescent="0.2"/>
    <row r="53916" x14ac:dyDescent="0.2"/>
    <row r="53917" x14ac:dyDescent="0.2"/>
    <row r="53918" x14ac:dyDescent="0.2"/>
    <row r="53919" x14ac:dyDescent="0.2"/>
    <row r="53920" x14ac:dyDescent="0.2"/>
    <row r="53921" x14ac:dyDescent="0.2"/>
    <row r="53922" x14ac:dyDescent="0.2"/>
    <row r="53923" x14ac:dyDescent="0.2"/>
    <row r="53924" x14ac:dyDescent="0.2"/>
    <row r="53925" x14ac:dyDescent="0.2"/>
    <row r="53926" x14ac:dyDescent="0.2"/>
    <row r="53927" x14ac:dyDescent="0.2"/>
    <row r="53928" x14ac:dyDescent="0.2"/>
    <row r="53929" x14ac:dyDescent="0.2"/>
    <row r="53930" x14ac:dyDescent="0.2"/>
    <row r="53931" x14ac:dyDescent="0.2"/>
    <row r="53932" x14ac:dyDescent="0.2"/>
    <row r="53933" x14ac:dyDescent="0.2"/>
    <row r="53934" x14ac:dyDescent="0.2"/>
    <row r="53935" x14ac:dyDescent="0.2"/>
    <row r="53936" x14ac:dyDescent="0.2"/>
    <row r="53937" x14ac:dyDescent="0.2"/>
    <row r="53938" x14ac:dyDescent="0.2"/>
    <row r="53939" x14ac:dyDescent="0.2"/>
    <row r="53940" x14ac:dyDescent="0.2"/>
    <row r="53941" x14ac:dyDescent="0.2"/>
    <row r="53942" x14ac:dyDescent="0.2"/>
    <row r="53943" x14ac:dyDescent="0.2"/>
    <row r="53944" x14ac:dyDescent="0.2"/>
    <row r="53945" x14ac:dyDescent="0.2"/>
    <row r="53946" x14ac:dyDescent="0.2"/>
    <row r="53947" x14ac:dyDescent="0.2"/>
    <row r="53948" x14ac:dyDescent="0.2"/>
    <row r="53949" x14ac:dyDescent="0.2"/>
    <row r="53950" x14ac:dyDescent="0.2"/>
    <row r="53951" x14ac:dyDescent="0.2"/>
    <row r="53952" x14ac:dyDescent="0.2"/>
    <row r="53953" x14ac:dyDescent="0.2"/>
    <row r="53954" x14ac:dyDescent="0.2"/>
    <row r="53955" x14ac:dyDescent="0.2"/>
    <row r="53956" x14ac:dyDescent="0.2"/>
    <row r="53957" x14ac:dyDescent="0.2"/>
    <row r="53958" x14ac:dyDescent="0.2"/>
    <row r="53959" x14ac:dyDescent="0.2"/>
    <row r="53960" x14ac:dyDescent="0.2"/>
    <row r="53961" x14ac:dyDescent="0.2"/>
    <row r="53962" x14ac:dyDescent="0.2"/>
    <row r="53963" x14ac:dyDescent="0.2"/>
    <row r="53964" x14ac:dyDescent="0.2"/>
    <row r="53965" x14ac:dyDescent="0.2"/>
    <row r="53966" x14ac:dyDescent="0.2"/>
    <row r="53967" x14ac:dyDescent="0.2"/>
    <row r="53968" x14ac:dyDescent="0.2"/>
    <row r="53969" x14ac:dyDescent="0.2"/>
    <row r="53970" x14ac:dyDescent="0.2"/>
    <row r="53971" x14ac:dyDescent="0.2"/>
    <row r="53972" x14ac:dyDescent="0.2"/>
    <row r="53973" x14ac:dyDescent="0.2"/>
    <row r="53974" x14ac:dyDescent="0.2"/>
    <row r="53975" x14ac:dyDescent="0.2"/>
    <row r="53976" x14ac:dyDescent="0.2"/>
    <row r="53977" x14ac:dyDescent="0.2"/>
    <row r="53978" x14ac:dyDescent="0.2"/>
    <row r="53979" x14ac:dyDescent="0.2"/>
    <row r="53980" x14ac:dyDescent="0.2"/>
    <row r="53981" x14ac:dyDescent="0.2"/>
    <row r="53982" x14ac:dyDescent="0.2"/>
    <row r="53983" x14ac:dyDescent="0.2"/>
    <row r="53984" x14ac:dyDescent="0.2"/>
    <row r="53985" x14ac:dyDescent="0.2"/>
    <row r="53986" x14ac:dyDescent="0.2"/>
    <row r="53987" x14ac:dyDescent="0.2"/>
    <row r="53988" x14ac:dyDescent="0.2"/>
    <row r="53989" x14ac:dyDescent="0.2"/>
    <row r="53990" x14ac:dyDescent="0.2"/>
    <row r="53991" x14ac:dyDescent="0.2"/>
    <row r="53992" x14ac:dyDescent="0.2"/>
    <row r="53993" x14ac:dyDescent="0.2"/>
    <row r="53994" x14ac:dyDescent="0.2"/>
    <row r="53995" x14ac:dyDescent="0.2"/>
    <row r="53996" x14ac:dyDescent="0.2"/>
    <row r="53997" x14ac:dyDescent="0.2"/>
    <row r="53998" x14ac:dyDescent="0.2"/>
    <row r="53999" x14ac:dyDescent="0.2"/>
    <row r="54000" x14ac:dyDescent="0.2"/>
    <row r="54001" x14ac:dyDescent="0.2"/>
    <row r="54002" x14ac:dyDescent="0.2"/>
    <row r="54003" x14ac:dyDescent="0.2"/>
    <row r="54004" x14ac:dyDescent="0.2"/>
    <row r="54005" x14ac:dyDescent="0.2"/>
    <row r="54006" x14ac:dyDescent="0.2"/>
    <row r="54007" x14ac:dyDescent="0.2"/>
    <row r="54008" x14ac:dyDescent="0.2"/>
    <row r="54009" x14ac:dyDescent="0.2"/>
    <row r="54010" x14ac:dyDescent="0.2"/>
    <row r="54011" x14ac:dyDescent="0.2"/>
    <row r="54012" x14ac:dyDescent="0.2"/>
    <row r="54013" x14ac:dyDescent="0.2"/>
    <row r="54014" x14ac:dyDescent="0.2"/>
    <row r="54015" x14ac:dyDescent="0.2"/>
    <row r="54016" x14ac:dyDescent="0.2"/>
    <row r="54017" x14ac:dyDescent="0.2"/>
    <row r="54018" x14ac:dyDescent="0.2"/>
    <row r="54019" x14ac:dyDescent="0.2"/>
    <row r="54020" x14ac:dyDescent="0.2"/>
    <row r="54021" x14ac:dyDescent="0.2"/>
    <row r="54022" x14ac:dyDescent="0.2"/>
    <row r="54023" x14ac:dyDescent="0.2"/>
    <row r="54024" x14ac:dyDescent="0.2"/>
    <row r="54025" x14ac:dyDescent="0.2"/>
    <row r="54026" x14ac:dyDescent="0.2"/>
    <row r="54027" x14ac:dyDescent="0.2"/>
    <row r="54028" x14ac:dyDescent="0.2"/>
    <row r="54029" x14ac:dyDescent="0.2"/>
    <row r="54030" x14ac:dyDescent="0.2"/>
    <row r="54031" x14ac:dyDescent="0.2"/>
    <row r="54032" x14ac:dyDescent="0.2"/>
    <row r="54033" x14ac:dyDescent="0.2"/>
    <row r="54034" x14ac:dyDescent="0.2"/>
    <row r="54035" x14ac:dyDescent="0.2"/>
    <row r="54036" x14ac:dyDescent="0.2"/>
    <row r="54037" x14ac:dyDescent="0.2"/>
    <row r="54038" x14ac:dyDescent="0.2"/>
    <row r="54039" x14ac:dyDescent="0.2"/>
    <row r="54040" x14ac:dyDescent="0.2"/>
    <row r="54041" x14ac:dyDescent="0.2"/>
    <row r="54042" x14ac:dyDescent="0.2"/>
    <row r="54043" x14ac:dyDescent="0.2"/>
    <row r="54044" x14ac:dyDescent="0.2"/>
    <row r="54045" x14ac:dyDescent="0.2"/>
    <row r="54046" x14ac:dyDescent="0.2"/>
    <row r="54047" x14ac:dyDescent="0.2"/>
    <row r="54048" x14ac:dyDescent="0.2"/>
    <row r="54049" x14ac:dyDescent="0.2"/>
    <row r="54050" x14ac:dyDescent="0.2"/>
    <row r="54051" x14ac:dyDescent="0.2"/>
    <row r="54052" x14ac:dyDescent="0.2"/>
    <row r="54053" x14ac:dyDescent="0.2"/>
    <row r="54054" x14ac:dyDescent="0.2"/>
    <row r="54055" x14ac:dyDescent="0.2"/>
    <row r="54056" x14ac:dyDescent="0.2"/>
    <row r="54057" x14ac:dyDescent="0.2"/>
    <row r="54058" x14ac:dyDescent="0.2"/>
    <row r="54059" x14ac:dyDescent="0.2"/>
    <row r="54060" x14ac:dyDescent="0.2"/>
    <row r="54061" x14ac:dyDescent="0.2"/>
    <row r="54062" x14ac:dyDescent="0.2"/>
    <row r="54063" x14ac:dyDescent="0.2"/>
    <row r="54064" x14ac:dyDescent="0.2"/>
    <row r="54065" x14ac:dyDescent="0.2"/>
    <row r="54066" x14ac:dyDescent="0.2"/>
    <row r="54067" x14ac:dyDescent="0.2"/>
    <row r="54068" x14ac:dyDescent="0.2"/>
    <row r="54069" x14ac:dyDescent="0.2"/>
    <row r="54070" x14ac:dyDescent="0.2"/>
    <row r="54071" x14ac:dyDescent="0.2"/>
    <row r="54072" x14ac:dyDescent="0.2"/>
    <row r="54073" x14ac:dyDescent="0.2"/>
    <row r="54074" x14ac:dyDescent="0.2"/>
    <row r="54075" x14ac:dyDescent="0.2"/>
    <row r="54076" x14ac:dyDescent="0.2"/>
    <row r="54077" x14ac:dyDescent="0.2"/>
    <row r="54078" x14ac:dyDescent="0.2"/>
    <row r="54079" x14ac:dyDescent="0.2"/>
    <row r="54080" x14ac:dyDescent="0.2"/>
    <row r="54081" x14ac:dyDescent="0.2"/>
    <row r="54082" x14ac:dyDescent="0.2"/>
    <row r="54083" x14ac:dyDescent="0.2"/>
    <row r="54084" x14ac:dyDescent="0.2"/>
    <row r="54085" x14ac:dyDescent="0.2"/>
    <row r="54086" x14ac:dyDescent="0.2"/>
    <row r="54087" x14ac:dyDescent="0.2"/>
    <row r="54088" x14ac:dyDescent="0.2"/>
    <row r="54089" x14ac:dyDescent="0.2"/>
    <row r="54090" x14ac:dyDescent="0.2"/>
    <row r="54091" x14ac:dyDescent="0.2"/>
    <row r="54092" x14ac:dyDescent="0.2"/>
    <row r="54093" x14ac:dyDescent="0.2"/>
    <row r="54094" x14ac:dyDescent="0.2"/>
    <row r="54095" x14ac:dyDescent="0.2"/>
    <row r="54096" x14ac:dyDescent="0.2"/>
    <row r="54097" x14ac:dyDescent="0.2"/>
    <row r="54098" x14ac:dyDescent="0.2"/>
    <row r="54099" x14ac:dyDescent="0.2"/>
    <row r="54100" x14ac:dyDescent="0.2"/>
    <row r="54101" x14ac:dyDescent="0.2"/>
    <row r="54102" x14ac:dyDescent="0.2"/>
    <row r="54103" x14ac:dyDescent="0.2"/>
    <row r="54104" x14ac:dyDescent="0.2"/>
    <row r="54105" x14ac:dyDescent="0.2"/>
    <row r="54106" x14ac:dyDescent="0.2"/>
    <row r="54107" x14ac:dyDescent="0.2"/>
    <row r="54108" x14ac:dyDescent="0.2"/>
    <row r="54109" x14ac:dyDescent="0.2"/>
    <row r="54110" x14ac:dyDescent="0.2"/>
    <row r="54111" x14ac:dyDescent="0.2"/>
    <row r="54112" x14ac:dyDescent="0.2"/>
    <row r="54113" x14ac:dyDescent="0.2"/>
    <row r="54114" x14ac:dyDescent="0.2"/>
    <row r="54115" x14ac:dyDescent="0.2"/>
    <row r="54116" x14ac:dyDescent="0.2"/>
    <row r="54117" x14ac:dyDescent="0.2"/>
    <row r="54118" x14ac:dyDescent="0.2"/>
    <row r="54119" x14ac:dyDescent="0.2"/>
    <row r="54120" x14ac:dyDescent="0.2"/>
    <row r="54121" x14ac:dyDescent="0.2"/>
    <row r="54122" x14ac:dyDescent="0.2"/>
    <row r="54123" x14ac:dyDescent="0.2"/>
    <row r="54124" x14ac:dyDescent="0.2"/>
    <row r="54125" x14ac:dyDescent="0.2"/>
    <row r="54126" x14ac:dyDescent="0.2"/>
    <row r="54127" x14ac:dyDescent="0.2"/>
    <row r="54128" x14ac:dyDescent="0.2"/>
    <row r="54129" x14ac:dyDescent="0.2"/>
    <row r="54130" x14ac:dyDescent="0.2"/>
    <row r="54131" x14ac:dyDescent="0.2"/>
    <row r="54132" x14ac:dyDescent="0.2"/>
    <row r="54133" x14ac:dyDescent="0.2"/>
    <row r="54134" x14ac:dyDescent="0.2"/>
    <row r="54135" x14ac:dyDescent="0.2"/>
    <row r="54136" x14ac:dyDescent="0.2"/>
    <row r="54137" x14ac:dyDescent="0.2"/>
    <row r="54138" x14ac:dyDescent="0.2"/>
    <row r="54139" x14ac:dyDescent="0.2"/>
    <row r="54140" x14ac:dyDescent="0.2"/>
    <row r="54141" x14ac:dyDescent="0.2"/>
    <row r="54142" x14ac:dyDescent="0.2"/>
    <row r="54143" x14ac:dyDescent="0.2"/>
    <row r="54144" x14ac:dyDescent="0.2"/>
    <row r="54145" x14ac:dyDescent="0.2"/>
    <row r="54146" x14ac:dyDescent="0.2"/>
    <row r="54147" x14ac:dyDescent="0.2"/>
    <row r="54148" x14ac:dyDescent="0.2"/>
    <row r="54149" x14ac:dyDescent="0.2"/>
    <row r="54150" x14ac:dyDescent="0.2"/>
    <row r="54151" x14ac:dyDescent="0.2"/>
    <row r="54152" x14ac:dyDescent="0.2"/>
    <row r="54153" x14ac:dyDescent="0.2"/>
    <row r="54154" x14ac:dyDescent="0.2"/>
    <row r="54155" x14ac:dyDescent="0.2"/>
    <row r="54156" x14ac:dyDescent="0.2"/>
    <row r="54157" x14ac:dyDescent="0.2"/>
    <row r="54158" x14ac:dyDescent="0.2"/>
    <row r="54159" x14ac:dyDescent="0.2"/>
    <row r="54160" x14ac:dyDescent="0.2"/>
    <row r="54161" x14ac:dyDescent="0.2"/>
    <row r="54162" x14ac:dyDescent="0.2"/>
    <row r="54163" x14ac:dyDescent="0.2"/>
    <row r="54164" x14ac:dyDescent="0.2"/>
    <row r="54165" x14ac:dyDescent="0.2"/>
    <row r="54166" x14ac:dyDescent="0.2"/>
    <row r="54167" x14ac:dyDescent="0.2"/>
    <row r="54168" x14ac:dyDescent="0.2"/>
    <row r="54169" x14ac:dyDescent="0.2"/>
    <row r="54170" x14ac:dyDescent="0.2"/>
    <row r="54171" x14ac:dyDescent="0.2"/>
    <row r="54172" x14ac:dyDescent="0.2"/>
    <row r="54173" x14ac:dyDescent="0.2"/>
    <row r="54174" x14ac:dyDescent="0.2"/>
    <row r="54175" x14ac:dyDescent="0.2"/>
    <row r="54176" x14ac:dyDescent="0.2"/>
    <row r="54177" x14ac:dyDescent="0.2"/>
    <row r="54178" x14ac:dyDescent="0.2"/>
    <row r="54179" x14ac:dyDescent="0.2"/>
    <row r="54180" x14ac:dyDescent="0.2"/>
    <row r="54181" x14ac:dyDescent="0.2"/>
    <row r="54182" x14ac:dyDescent="0.2"/>
    <row r="54183" x14ac:dyDescent="0.2"/>
    <row r="54184" x14ac:dyDescent="0.2"/>
    <row r="54185" x14ac:dyDescent="0.2"/>
    <row r="54186" x14ac:dyDescent="0.2"/>
    <row r="54187" x14ac:dyDescent="0.2"/>
    <row r="54188" x14ac:dyDescent="0.2"/>
    <row r="54189" x14ac:dyDescent="0.2"/>
    <row r="54190" x14ac:dyDescent="0.2"/>
    <row r="54191" x14ac:dyDescent="0.2"/>
    <row r="54192" x14ac:dyDescent="0.2"/>
    <row r="54193" x14ac:dyDescent="0.2"/>
    <row r="54194" x14ac:dyDescent="0.2"/>
    <row r="54195" x14ac:dyDescent="0.2"/>
    <row r="54196" x14ac:dyDescent="0.2"/>
    <row r="54197" x14ac:dyDescent="0.2"/>
    <row r="54198" x14ac:dyDescent="0.2"/>
    <row r="54199" x14ac:dyDescent="0.2"/>
    <row r="54200" x14ac:dyDescent="0.2"/>
    <row r="54201" x14ac:dyDescent="0.2"/>
    <row r="54202" x14ac:dyDescent="0.2"/>
    <row r="54203" x14ac:dyDescent="0.2"/>
    <row r="54204" x14ac:dyDescent="0.2"/>
    <row r="54205" x14ac:dyDescent="0.2"/>
    <row r="54206" x14ac:dyDescent="0.2"/>
    <row r="54207" x14ac:dyDescent="0.2"/>
    <row r="54208" x14ac:dyDescent="0.2"/>
    <row r="54209" x14ac:dyDescent="0.2"/>
    <row r="54210" x14ac:dyDescent="0.2"/>
    <row r="54211" x14ac:dyDescent="0.2"/>
    <row r="54212" x14ac:dyDescent="0.2"/>
    <row r="54213" x14ac:dyDescent="0.2"/>
    <row r="54214" x14ac:dyDescent="0.2"/>
    <row r="54215" x14ac:dyDescent="0.2"/>
    <row r="54216" x14ac:dyDescent="0.2"/>
    <row r="54217" x14ac:dyDescent="0.2"/>
    <row r="54218" x14ac:dyDescent="0.2"/>
    <row r="54219" x14ac:dyDescent="0.2"/>
    <row r="54220" x14ac:dyDescent="0.2"/>
    <row r="54221" x14ac:dyDescent="0.2"/>
    <row r="54222" x14ac:dyDescent="0.2"/>
    <row r="54223" x14ac:dyDescent="0.2"/>
    <row r="54224" x14ac:dyDescent="0.2"/>
    <row r="54225" x14ac:dyDescent="0.2"/>
    <row r="54226" x14ac:dyDescent="0.2"/>
    <row r="54227" x14ac:dyDescent="0.2"/>
    <row r="54228" x14ac:dyDescent="0.2"/>
    <row r="54229" x14ac:dyDescent="0.2"/>
    <row r="54230" x14ac:dyDescent="0.2"/>
    <row r="54231" x14ac:dyDescent="0.2"/>
    <row r="54232" x14ac:dyDescent="0.2"/>
    <row r="54233" x14ac:dyDescent="0.2"/>
    <row r="54234" x14ac:dyDescent="0.2"/>
    <row r="54235" x14ac:dyDescent="0.2"/>
    <row r="54236" x14ac:dyDescent="0.2"/>
    <row r="54237" x14ac:dyDescent="0.2"/>
    <row r="54238" x14ac:dyDescent="0.2"/>
    <row r="54239" x14ac:dyDescent="0.2"/>
    <row r="54240" x14ac:dyDescent="0.2"/>
    <row r="54241" x14ac:dyDescent="0.2"/>
    <row r="54242" x14ac:dyDescent="0.2"/>
    <row r="54243" x14ac:dyDescent="0.2"/>
    <row r="54244" x14ac:dyDescent="0.2"/>
    <row r="54245" x14ac:dyDescent="0.2"/>
    <row r="54246" x14ac:dyDescent="0.2"/>
    <row r="54247" x14ac:dyDescent="0.2"/>
    <row r="54248" x14ac:dyDescent="0.2"/>
    <row r="54249" x14ac:dyDescent="0.2"/>
    <row r="54250" x14ac:dyDescent="0.2"/>
    <row r="54251" x14ac:dyDescent="0.2"/>
    <row r="54252" x14ac:dyDescent="0.2"/>
    <row r="54253" x14ac:dyDescent="0.2"/>
    <row r="54254" x14ac:dyDescent="0.2"/>
    <row r="54255" x14ac:dyDescent="0.2"/>
    <row r="54256" x14ac:dyDescent="0.2"/>
    <row r="54257" x14ac:dyDescent="0.2"/>
    <row r="54258" x14ac:dyDescent="0.2"/>
    <row r="54259" x14ac:dyDescent="0.2"/>
    <row r="54260" x14ac:dyDescent="0.2"/>
    <row r="54261" x14ac:dyDescent="0.2"/>
    <row r="54262" x14ac:dyDescent="0.2"/>
    <row r="54263" x14ac:dyDescent="0.2"/>
    <row r="54264" x14ac:dyDescent="0.2"/>
    <row r="54265" x14ac:dyDescent="0.2"/>
    <row r="54266" x14ac:dyDescent="0.2"/>
    <row r="54267" x14ac:dyDescent="0.2"/>
    <row r="54268" x14ac:dyDescent="0.2"/>
    <row r="54269" x14ac:dyDescent="0.2"/>
    <row r="54270" x14ac:dyDescent="0.2"/>
    <row r="54271" x14ac:dyDescent="0.2"/>
    <row r="54272" x14ac:dyDescent="0.2"/>
    <row r="54273" x14ac:dyDescent="0.2"/>
    <row r="54274" x14ac:dyDescent="0.2"/>
    <row r="54275" x14ac:dyDescent="0.2"/>
    <row r="54276" x14ac:dyDescent="0.2"/>
    <row r="54277" x14ac:dyDescent="0.2"/>
    <row r="54278" x14ac:dyDescent="0.2"/>
    <row r="54279" x14ac:dyDescent="0.2"/>
    <row r="54280" x14ac:dyDescent="0.2"/>
    <row r="54281" x14ac:dyDescent="0.2"/>
    <row r="54282" x14ac:dyDescent="0.2"/>
    <row r="54283" x14ac:dyDescent="0.2"/>
    <row r="54284" x14ac:dyDescent="0.2"/>
    <row r="54285" x14ac:dyDescent="0.2"/>
    <row r="54286" x14ac:dyDescent="0.2"/>
    <row r="54287" x14ac:dyDescent="0.2"/>
    <row r="54288" x14ac:dyDescent="0.2"/>
    <row r="54289" x14ac:dyDescent="0.2"/>
    <row r="54290" x14ac:dyDescent="0.2"/>
    <row r="54291" x14ac:dyDescent="0.2"/>
    <row r="54292" x14ac:dyDescent="0.2"/>
    <row r="54293" x14ac:dyDescent="0.2"/>
    <row r="54294" x14ac:dyDescent="0.2"/>
    <row r="54295" x14ac:dyDescent="0.2"/>
    <row r="54296" x14ac:dyDescent="0.2"/>
    <row r="54297" x14ac:dyDescent="0.2"/>
    <row r="54298" x14ac:dyDescent="0.2"/>
    <row r="54299" x14ac:dyDescent="0.2"/>
    <row r="54300" x14ac:dyDescent="0.2"/>
    <row r="54301" x14ac:dyDescent="0.2"/>
    <row r="54302" x14ac:dyDescent="0.2"/>
    <row r="54303" x14ac:dyDescent="0.2"/>
    <row r="54304" x14ac:dyDescent="0.2"/>
    <row r="54305" x14ac:dyDescent="0.2"/>
    <row r="54306" x14ac:dyDescent="0.2"/>
    <row r="54307" x14ac:dyDescent="0.2"/>
    <row r="54308" x14ac:dyDescent="0.2"/>
    <row r="54309" x14ac:dyDescent="0.2"/>
    <row r="54310" x14ac:dyDescent="0.2"/>
    <row r="54311" x14ac:dyDescent="0.2"/>
    <row r="54312" x14ac:dyDescent="0.2"/>
    <row r="54313" x14ac:dyDescent="0.2"/>
    <row r="54314" x14ac:dyDescent="0.2"/>
    <row r="54315" x14ac:dyDescent="0.2"/>
    <row r="54316" x14ac:dyDescent="0.2"/>
    <row r="54317" x14ac:dyDescent="0.2"/>
    <row r="54318" x14ac:dyDescent="0.2"/>
    <row r="54319" x14ac:dyDescent="0.2"/>
    <row r="54320" x14ac:dyDescent="0.2"/>
    <row r="54321" x14ac:dyDescent="0.2"/>
    <row r="54322" x14ac:dyDescent="0.2"/>
    <row r="54323" x14ac:dyDescent="0.2"/>
    <row r="54324" x14ac:dyDescent="0.2"/>
    <row r="54325" x14ac:dyDescent="0.2"/>
    <row r="54326" x14ac:dyDescent="0.2"/>
    <row r="54327" x14ac:dyDescent="0.2"/>
    <row r="54328" x14ac:dyDescent="0.2"/>
    <row r="54329" x14ac:dyDescent="0.2"/>
    <row r="54330" x14ac:dyDescent="0.2"/>
    <row r="54331" x14ac:dyDescent="0.2"/>
    <row r="54332" x14ac:dyDescent="0.2"/>
    <row r="54333" x14ac:dyDescent="0.2"/>
    <row r="54334" x14ac:dyDescent="0.2"/>
    <row r="54335" x14ac:dyDescent="0.2"/>
    <row r="54336" x14ac:dyDescent="0.2"/>
    <row r="54337" x14ac:dyDescent="0.2"/>
    <row r="54338" x14ac:dyDescent="0.2"/>
    <row r="54339" x14ac:dyDescent="0.2"/>
    <row r="54340" x14ac:dyDescent="0.2"/>
    <row r="54341" x14ac:dyDescent="0.2"/>
    <row r="54342" x14ac:dyDescent="0.2"/>
    <row r="54343" x14ac:dyDescent="0.2"/>
    <row r="54344" x14ac:dyDescent="0.2"/>
    <row r="54345" x14ac:dyDescent="0.2"/>
    <row r="54346" x14ac:dyDescent="0.2"/>
    <row r="54347" x14ac:dyDescent="0.2"/>
    <row r="54348" x14ac:dyDescent="0.2"/>
    <row r="54349" x14ac:dyDescent="0.2"/>
    <row r="54350" x14ac:dyDescent="0.2"/>
    <row r="54351" x14ac:dyDescent="0.2"/>
    <row r="54352" x14ac:dyDescent="0.2"/>
    <row r="54353" x14ac:dyDescent="0.2"/>
    <row r="54354" x14ac:dyDescent="0.2"/>
    <row r="54355" x14ac:dyDescent="0.2"/>
    <row r="54356" x14ac:dyDescent="0.2"/>
    <row r="54357" x14ac:dyDescent="0.2"/>
    <row r="54358" x14ac:dyDescent="0.2"/>
    <row r="54359" x14ac:dyDescent="0.2"/>
    <row r="54360" x14ac:dyDescent="0.2"/>
    <row r="54361" x14ac:dyDescent="0.2"/>
    <row r="54362" x14ac:dyDescent="0.2"/>
    <row r="54363" x14ac:dyDescent="0.2"/>
    <row r="54364" x14ac:dyDescent="0.2"/>
    <row r="54365" x14ac:dyDescent="0.2"/>
    <row r="54366" x14ac:dyDescent="0.2"/>
    <row r="54367" x14ac:dyDescent="0.2"/>
    <row r="54368" x14ac:dyDescent="0.2"/>
    <row r="54369" x14ac:dyDescent="0.2"/>
    <row r="54370" x14ac:dyDescent="0.2"/>
    <row r="54371" x14ac:dyDescent="0.2"/>
    <row r="54372" x14ac:dyDescent="0.2"/>
    <row r="54373" x14ac:dyDescent="0.2"/>
    <row r="54374" x14ac:dyDescent="0.2"/>
    <row r="54375" x14ac:dyDescent="0.2"/>
    <row r="54376" x14ac:dyDescent="0.2"/>
    <row r="54377" x14ac:dyDescent="0.2"/>
    <row r="54378" x14ac:dyDescent="0.2"/>
    <row r="54379" x14ac:dyDescent="0.2"/>
    <row r="54380" x14ac:dyDescent="0.2"/>
    <row r="54381" x14ac:dyDescent="0.2"/>
    <row r="54382" x14ac:dyDescent="0.2"/>
    <row r="54383" x14ac:dyDescent="0.2"/>
    <row r="54384" x14ac:dyDescent="0.2"/>
    <row r="54385" x14ac:dyDescent="0.2"/>
    <row r="54386" x14ac:dyDescent="0.2"/>
    <row r="54387" x14ac:dyDescent="0.2"/>
    <row r="54388" x14ac:dyDescent="0.2"/>
    <row r="54389" x14ac:dyDescent="0.2"/>
    <row r="54390" x14ac:dyDescent="0.2"/>
    <row r="54391" x14ac:dyDescent="0.2"/>
    <row r="54392" x14ac:dyDescent="0.2"/>
    <row r="54393" x14ac:dyDescent="0.2"/>
    <row r="54394" x14ac:dyDescent="0.2"/>
    <row r="54395" x14ac:dyDescent="0.2"/>
    <row r="54396" x14ac:dyDescent="0.2"/>
    <row r="54397" x14ac:dyDescent="0.2"/>
    <row r="54398" x14ac:dyDescent="0.2"/>
    <row r="54399" x14ac:dyDescent="0.2"/>
    <row r="54400" x14ac:dyDescent="0.2"/>
    <row r="54401" x14ac:dyDescent="0.2"/>
    <row r="54402" x14ac:dyDescent="0.2"/>
    <row r="54403" x14ac:dyDescent="0.2"/>
    <row r="54404" x14ac:dyDescent="0.2"/>
    <row r="54405" x14ac:dyDescent="0.2"/>
    <row r="54406" x14ac:dyDescent="0.2"/>
    <row r="54407" x14ac:dyDescent="0.2"/>
    <row r="54408" x14ac:dyDescent="0.2"/>
    <row r="54409" x14ac:dyDescent="0.2"/>
    <row r="54410" x14ac:dyDescent="0.2"/>
    <row r="54411" x14ac:dyDescent="0.2"/>
    <row r="54412" x14ac:dyDescent="0.2"/>
    <row r="54413" x14ac:dyDescent="0.2"/>
    <row r="54414" x14ac:dyDescent="0.2"/>
    <row r="54415" x14ac:dyDescent="0.2"/>
    <row r="54416" x14ac:dyDescent="0.2"/>
    <row r="54417" x14ac:dyDescent="0.2"/>
    <row r="54418" x14ac:dyDescent="0.2"/>
    <row r="54419" x14ac:dyDescent="0.2"/>
    <row r="54420" x14ac:dyDescent="0.2"/>
    <row r="54421" x14ac:dyDescent="0.2"/>
    <row r="54422" x14ac:dyDescent="0.2"/>
    <row r="54423" x14ac:dyDescent="0.2"/>
    <row r="54424" x14ac:dyDescent="0.2"/>
    <row r="54425" x14ac:dyDescent="0.2"/>
    <row r="54426" x14ac:dyDescent="0.2"/>
    <row r="54427" x14ac:dyDescent="0.2"/>
    <row r="54428" x14ac:dyDescent="0.2"/>
    <row r="54429" x14ac:dyDescent="0.2"/>
    <row r="54430" x14ac:dyDescent="0.2"/>
    <row r="54431" x14ac:dyDescent="0.2"/>
    <row r="54432" x14ac:dyDescent="0.2"/>
    <row r="54433" x14ac:dyDescent="0.2"/>
    <row r="54434" x14ac:dyDescent="0.2"/>
    <row r="54435" x14ac:dyDescent="0.2"/>
    <row r="54436" x14ac:dyDescent="0.2"/>
    <row r="54437" x14ac:dyDescent="0.2"/>
    <row r="54438" x14ac:dyDescent="0.2"/>
    <row r="54439" x14ac:dyDescent="0.2"/>
    <row r="54440" x14ac:dyDescent="0.2"/>
    <row r="54441" x14ac:dyDescent="0.2"/>
    <row r="54442" x14ac:dyDescent="0.2"/>
    <row r="54443" x14ac:dyDescent="0.2"/>
    <row r="54444" x14ac:dyDescent="0.2"/>
    <row r="54445" x14ac:dyDescent="0.2"/>
    <row r="54446" x14ac:dyDescent="0.2"/>
    <row r="54447" x14ac:dyDescent="0.2"/>
    <row r="54448" x14ac:dyDescent="0.2"/>
    <row r="54449" x14ac:dyDescent="0.2"/>
    <row r="54450" x14ac:dyDescent="0.2"/>
    <row r="54451" x14ac:dyDescent="0.2"/>
    <row r="54452" x14ac:dyDescent="0.2"/>
    <row r="54453" x14ac:dyDescent="0.2"/>
    <row r="54454" x14ac:dyDescent="0.2"/>
    <row r="54455" x14ac:dyDescent="0.2"/>
    <row r="54456" x14ac:dyDescent="0.2"/>
    <row r="54457" x14ac:dyDescent="0.2"/>
    <row r="54458" x14ac:dyDescent="0.2"/>
    <row r="54459" x14ac:dyDescent="0.2"/>
    <row r="54460" x14ac:dyDescent="0.2"/>
    <row r="54461" x14ac:dyDescent="0.2"/>
    <row r="54462" x14ac:dyDescent="0.2"/>
    <row r="54463" x14ac:dyDescent="0.2"/>
    <row r="54464" x14ac:dyDescent="0.2"/>
    <row r="54465" x14ac:dyDescent="0.2"/>
    <row r="54466" x14ac:dyDescent="0.2"/>
    <row r="54467" x14ac:dyDescent="0.2"/>
    <row r="54468" x14ac:dyDescent="0.2"/>
    <row r="54469" x14ac:dyDescent="0.2"/>
    <row r="54470" x14ac:dyDescent="0.2"/>
    <row r="54471" x14ac:dyDescent="0.2"/>
    <row r="54472" x14ac:dyDescent="0.2"/>
    <row r="54473" x14ac:dyDescent="0.2"/>
    <row r="54474" x14ac:dyDescent="0.2"/>
    <row r="54475" x14ac:dyDescent="0.2"/>
    <row r="54476" x14ac:dyDescent="0.2"/>
    <row r="54477" x14ac:dyDescent="0.2"/>
    <row r="54478" x14ac:dyDescent="0.2"/>
    <row r="54479" x14ac:dyDescent="0.2"/>
    <row r="54480" x14ac:dyDescent="0.2"/>
    <row r="54481" x14ac:dyDescent="0.2"/>
    <row r="54482" x14ac:dyDescent="0.2"/>
    <row r="54483" x14ac:dyDescent="0.2"/>
    <row r="54484" x14ac:dyDescent="0.2"/>
    <row r="54485" x14ac:dyDescent="0.2"/>
    <row r="54486" x14ac:dyDescent="0.2"/>
    <row r="54487" x14ac:dyDescent="0.2"/>
    <row r="54488" x14ac:dyDescent="0.2"/>
    <row r="54489" x14ac:dyDescent="0.2"/>
    <row r="54490" x14ac:dyDescent="0.2"/>
    <row r="54491" x14ac:dyDescent="0.2"/>
    <row r="54492" x14ac:dyDescent="0.2"/>
    <row r="54493" x14ac:dyDescent="0.2"/>
    <row r="54494" x14ac:dyDescent="0.2"/>
    <row r="54495" x14ac:dyDescent="0.2"/>
    <row r="54496" x14ac:dyDescent="0.2"/>
    <row r="54497" x14ac:dyDescent="0.2"/>
    <row r="54498" x14ac:dyDescent="0.2"/>
    <row r="54499" x14ac:dyDescent="0.2"/>
    <row r="54500" x14ac:dyDescent="0.2"/>
    <row r="54501" x14ac:dyDescent="0.2"/>
    <row r="54502" x14ac:dyDescent="0.2"/>
    <row r="54503" x14ac:dyDescent="0.2"/>
    <row r="54504" x14ac:dyDescent="0.2"/>
    <row r="54505" x14ac:dyDescent="0.2"/>
    <row r="54506" x14ac:dyDescent="0.2"/>
    <row r="54507" x14ac:dyDescent="0.2"/>
    <row r="54508" x14ac:dyDescent="0.2"/>
    <row r="54509" x14ac:dyDescent="0.2"/>
    <row r="54510" x14ac:dyDescent="0.2"/>
    <row r="54511" x14ac:dyDescent="0.2"/>
    <row r="54512" x14ac:dyDescent="0.2"/>
    <row r="54513" x14ac:dyDescent="0.2"/>
    <row r="54514" x14ac:dyDescent="0.2"/>
    <row r="54515" x14ac:dyDescent="0.2"/>
    <row r="54516" x14ac:dyDescent="0.2"/>
    <row r="54517" x14ac:dyDescent="0.2"/>
    <row r="54518" x14ac:dyDescent="0.2"/>
    <row r="54519" x14ac:dyDescent="0.2"/>
    <row r="54520" x14ac:dyDescent="0.2"/>
    <row r="54521" x14ac:dyDescent="0.2"/>
    <row r="54522" x14ac:dyDescent="0.2"/>
    <row r="54523" x14ac:dyDescent="0.2"/>
    <row r="54524" x14ac:dyDescent="0.2"/>
    <row r="54525" x14ac:dyDescent="0.2"/>
    <row r="54526" x14ac:dyDescent="0.2"/>
    <row r="54527" x14ac:dyDescent="0.2"/>
    <row r="54528" x14ac:dyDescent="0.2"/>
    <row r="54529" x14ac:dyDescent="0.2"/>
    <row r="54530" x14ac:dyDescent="0.2"/>
    <row r="54531" x14ac:dyDescent="0.2"/>
    <row r="54532" x14ac:dyDescent="0.2"/>
    <row r="54533" x14ac:dyDescent="0.2"/>
    <row r="54534" x14ac:dyDescent="0.2"/>
    <row r="54535" x14ac:dyDescent="0.2"/>
    <row r="54536" x14ac:dyDescent="0.2"/>
    <row r="54537" x14ac:dyDescent="0.2"/>
    <row r="54538" x14ac:dyDescent="0.2"/>
    <row r="54539" x14ac:dyDescent="0.2"/>
    <row r="54540" x14ac:dyDescent="0.2"/>
    <row r="54541" x14ac:dyDescent="0.2"/>
    <row r="54542" x14ac:dyDescent="0.2"/>
    <row r="54543" x14ac:dyDescent="0.2"/>
    <row r="54544" x14ac:dyDescent="0.2"/>
    <row r="54545" x14ac:dyDescent="0.2"/>
    <row r="54546" x14ac:dyDescent="0.2"/>
    <row r="54547" x14ac:dyDescent="0.2"/>
    <row r="54548" x14ac:dyDescent="0.2"/>
    <row r="54549" x14ac:dyDescent="0.2"/>
    <row r="54550" x14ac:dyDescent="0.2"/>
    <row r="54551" x14ac:dyDescent="0.2"/>
    <row r="54552" x14ac:dyDescent="0.2"/>
    <row r="54553" x14ac:dyDescent="0.2"/>
    <row r="54554" x14ac:dyDescent="0.2"/>
    <row r="54555" x14ac:dyDescent="0.2"/>
    <row r="54556" x14ac:dyDescent="0.2"/>
    <row r="54557" x14ac:dyDescent="0.2"/>
    <row r="54558" x14ac:dyDescent="0.2"/>
    <row r="54559" x14ac:dyDescent="0.2"/>
    <row r="54560" x14ac:dyDescent="0.2"/>
    <row r="54561" x14ac:dyDescent="0.2"/>
    <row r="54562" x14ac:dyDescent="0.2"/>
    <row r="54563" x14ac:dyDescent="0.2"/>
    <row r="54564" x14ac:dyDescent="0.2"/>
    <row r="54565" x14ac:dyDescent="0.2"/>
    <row r="54566" x14ac:dyDescent="0.2"/>
    <row r="54567" x14ac:dyDescent="0.2"/>
    <row r="54568" x14ac:dyDescent="0.2"/>
    <row r="54569" x14ac:dyDescent="0.2"/>
    <row r="54570" x14ac:dyDescent="0.2"/>
    <row r="54571" x14ac:dyDescent="0.2"/>
    <row r="54572" x14ac:dyDescent="0.2"/>
    <row r="54573" x14ac:dyDescent="0.2"/>
    <row r="54574" x14ac:dyDescent="0.2"/>
    <row r="54575" x14ac:dyDescent="0.2"/>
    <row r="54576" x14ac:dyDescent="0.2"/>
    <row r="54577" x14ac:dyDescent="0.2"/>
    <row r="54578" x14ac:dyDescent="0.2"/>
    <row r="54579" x14ac:dyDescent="0.2"/>
    <row r="54580" x14ac:dyDescent="0.2"/>
    <row r="54581" x14ac:dyDescent="0.2"/>
    <row r="54582" x14ac:dyDescent="0.2"/>
    <row r="54583" x14ac:dyDescent="0.2"/>
    <row r="54584" x14ac:dyDescent="0.2"/>
    <row r="54585" x14ac:dyDescent="0.2"/>
    <row r="54586" x14ac:dyDescent="0.2"/>
    <row r="54587" x14ac:dyDescent="0.2"/>
    <row r="54588" x14ac:dyDescent="0.2"/>
    <row r="54589" x14ac:dyDescent="0.2"/>
    <row r="54590" x14ac:dyDescent="0.2"/>
    <row r="54591" x14ac:dyDescent="0.2"/>
    <row r="54592" x14ac:dyDescent="0.2"/>
    <row r="54593" x14ac:dyDescent="0.2"/>
    <row r="54594" x14ac:dyDescent="0.2"/>
    <row r="54595" x14ac:dyDescent="0.2"/>
    <row r="54596" x14ac:dyDescent="0.2"/>
    <row r="54597" x14ac:dyDescent="0.2"/>
    <row r="54598" x14ac:dyDescent="0.2"/>
    <row r="54599" x14ac:dyDescent="0.2"/>
    <row r="54600" x14ac:dyDescent="0.2"/>
    <row r="54601" x14ac:dyDescent="0.2"/>
    <row r="54602" x14ac:dyDescent="0.2"/>
    <row r="54603" x14ac:dyDescent="0.2"/>
    <row r="54604" x14ac:dyDescent="0.2"/>
    <row r="54605" x14ac:dyDescent="0.2"/>
    <row r="54606" x14ac:dyDescent="0.2"/>
    <row r="54607" x14ac:dyDescent="0.2"/>
    <row r="54608" x14ac:dyDescent="0.2"/>
    <row r="54609" x14ac:dyDescent="0.2"/>
    <row r="54610" x14ac:dyDescent="0.2"/>
    <row r="54611" x14ac:dyDescent="0.2"/>
    <row r="54612" x14ac:dyDescent="0.2"/>
    <row r="54613" x14ac:dyDescent="0.2"/>
    <row r="54614" x14ac:dyDescent="0.2"/>
    <row r="54615" x14ac:dyDescent="0.2"/>
    <row r="54616" x14ac:dyDescent="0.2"/>
    <row r="54617" x14ac:dyDescent="0.2"/>
    <row r="54618" x14ac:dyDescent="0.2"/>
    <row r="54619" x14ac:dyDescent="0.2"/>
    <row r="54620" x14ac:dyDescent="0.2"/>
    <row r="54621" x14ac:dyDescent="0.2"/>
    <row r="54622" x14ac:dyDescent="0.2"/>
    <row r="54623" x14ac:dyDescent="0.2"/>
    <row r="54624" x14ac:dyDescent="0.2"/>
    <row r="54625" x14ac:dyDescent="0.2"/>
    <row r="54626" x14ac:dyDescent="0.2"/>
    <row r="54627" x14ac:dyDescent="0.2"/>
    <row r="54628" x14ac:dyDescent="0.2"/>
    <row r="54629" x14ac:dyDescent="0.2"/>
    <row r="54630" x14ac:dyDescent="0.2"/>
    <row r="54631" x14ac:dyDescent="0.2"/>
    <row r="54632" x14ac:dyDescent="0.2"/>
    <row r="54633" x14ac:dyDescent="0.2"/>
    <row r="54634" x14ac:dyDescent="0.2"/>
    <row r="54635" x14ac:dyDescent="0.2"/>
    <row r="54636" x14ac:dyDescent="0.2"/>
    <row r="54637" x14ac:dyDescent="0.2"/>
    <row r="54638" x14ac:dyDescent="0.2"/>
    <row r="54639" x14ac:dyDescent="0.2"/>
    <row r="54640" x14ac:dyDescent="0.2"/>
    <row r="54641" x14ac:dyDescent="0.2"/>
    <row r="54642" x14ac:dyDescent="0.2"/>
    <row r="54643" x14ac:dyDescent="0.2"/>
    <row r="54644" x14ac:dyDescent="0.2"/>
    <row r="54645" x14ac:dyDescent="0.2"/>
    <row r="54646" x14ac:dyDescent="0.2"/>
    <row r="54647" x14ac:dyDescent="0.2"/>
    <row r="54648" x14ac:dyDescent="0.2"/>
    <row r="54649" x14ac:dyDescent="0.2"/>
    <row r="54650" x14ac:dyDescent="0.2"/>
    <row r="54651" x14ac:dyDescent="0.2"/>
    <row r="54652" x14ac:dyDescent="0.2"/>
    <row r="54653" x14ac:dyDescent="0.2"/>
    <row r="54654" x14ac:dyDescent="0.2"/>
    <row r="54655" x14ac:dyDescent="0.2"/>
    <row r="54656" x14ac:dyDescent="0.2"/>
    <row r="54657" x14ac:dyDescent="0.2"/>
    <row r="54658" x14ac:dyDescent="0.2"/>
    <row r="54659" x14ac:dyDescent="0.2"/>
    <row r="54660" x14ac:dyDescent="0.2"/>
    <row r="54661" x14ac:dyDescent="0.2"/>
    <row r="54662" x14ac:dyDescent="0.2"/>
    <row r="54663" x14ac:dyDescent="0.2"/>
    <row r="54664" x14ac:dyDescent="0.2"/>
    <row r="54665" x14ac:dyDescent="0.2"/>
    <row r="54666" x14ac:dyDescent="0.2"/>
    <row r="54667" x14ac:dyDescent="0.2"/>
    <row r="54668" x14ac:dyDescent="0.2"/>
    <row r="54669" x14ac:dyDescent="0.2"/>
    <row r="54670" x14ac:dyDescent="0.2"/>
    <row r="54671" x14ac:dyDescent="0.2"/>
    <row r="54672" x14ac:dyDescent="0.2"/>
    <row r="54673" x14ac:dyDescent="0.2"/>
    <row r="54674" x14ac:dyDescent="0.2"/>
    <row r="54675" x14ac:dyDescent="0.2"/>
    <row r="54676" x14ac:dyDescent="0.2"/>
    <row r="54677" x14ac:dyDescent="0.2"/>
    <row r="54678" x14ac:dyDescent="0.2"/>
    <row r="54679" x14ac:dyDescent="0.2"/>
    <row r="54680" x14ac:dyDescent="0.2"/>
    <row r="54681" x14ac:dyDescent="0.2"/>
    <row r="54682" x14ac:dyDescent="0.2"/>
    <row r="54683" x14ac:dyDescent="0.2"/>
    <row r="54684" x14ac:dyDescent="0.2"/>
    <row r="54685" x14ac:dyDescent="0.2"/>
    <row r="54686" x14ac:dyDescent="0.2"/>
    <row r="54687" x14ac:dyDescent="0.2"/>
    <row r="54688" x14ac:dyDescent="0.2"/>
    <row r="54689" x14ac:dyDescent="0.2"/>
    <row r="54690" x14ac:dyDescent="0.2"/>
    <row r="54691" x14ac:dyDescent="0.2"/>
    <row r="54692" x14ac:dyDescent="0.2"/>
    <row r="54693" x14ac:dyDescent="0.2"/>
    <row r="54694" x14ac:dyDescent="0.2"/>
    <row r="54695" x14ac:dyDescent="0.2"/>
    <row r="54696" x14ac:dyDescent="0.2"/>
    <row r="54697" x14ac:dyDescent="0.2"/>
    <row r="54698" x14ac:dyDescent="0.2"/>
    <row r="54699" x14ac:dyDescent="0.2"/>
    <row r="54700" x14ac:dyDescent="0.2"/>
    <row r="54701" x14ac:dyDescent="0.2"/>
    <row r="54702" x14ac:dyDescent="0.2"/>
    <row r="54703" x14ac:dyDescent="0.2"/>
    <row r="54704" x14ac:dyDescent="0.2"/>
    <row r="54705" x14ac:dyDescent="0.2"/>
    <row r="54706" x14ac:dyDescent="0.2"/>
    <row r="54707" x14ac:dyDescent="0.2"/>
    <row r="54708" x14ac:dyDescent="0.2"/>
    <row r="54709" x14ac:dyDescent="0.2"/>
    <row r="54710" x14ac:dyDescent="0.2"/>
    <row r="54711" x14ac:dyDescent="0.2"/>
    <row r="54712" x14ac:dyDescent="0.2"/>
    <row r="54713" x14ac:dyDescent="0.2"/>
    <row r="54714" x14ac:dyDescent="0.2"/>
    <row r="54715" x14ac:dyDescent="0.2"/>
    <row r="54716" x14ac:dyDescent="0.2"/>
    <row r="54717" x14ac:dyDescent="0.2"/>
    <row r="54718" x14ac:dyDescent="0.2"/>
    <row r="54719" x14ac:dyDescent="0.2"/>
    <row r="54720" x14ac:dyDescent="0.2"/>
    <row r="54721" x14ac:dyDescent="0.2"/>
    <row r="54722" x14ac:dyDescent="0.2"/>
    <row r="54723" x14ac:dyDescent="0.2"/>
    <row r="54724" x14ac:dyDescent="0.2"/>
    <row r="54725" x14ac:dyDescent="0.2"/>
    <row r="54726" x14ac:dyDescent="0.2"/>
    <row r="54727" x14ac:dyDescent="0.2"/>
    <row r="54728" x14ac:dyDescent="0.2"/>
    <row r="54729" x14ac:dyDescent="0.2"/>
    <row r="54730" x14ac:dyDescent="0.2"/>
    <row r="54731" x14ac:dyDescent="0.2"/>
    <row r="54732" x14ac:dyDescent="0.2"/>
    <row r="54733" x14ac:dyDescent="0.2"/>
    <row r="54734" x14ac:dyDescent="0.2"/>
    <row r="54735" x14ac:dyDescent="0.2"/>
    <row r="54736" x14ac:dyDescent="0.2"/>
    <row r="54737" x14ac:dyDescent="0.2"/>
    <row r="54738" x14ac:dyDescent="0.2"/>
    <row r="54739" x14ac:dyDescent="0.2"/>
    <row r="54740" x14ac:dyDescent="0.2"/>
    <row r="54741" x14ac:dyDescent="0.2"/>
    <row r="54742" x14ac:dyDescent="0.2"/>
    <row r="54743" x14ac:dyDescent="0.2"/>
    <row r="54744" x14ac:dyDescent="0.2"/>
    <row r="54745" x14ac:dyDescent="0.2"/>
    <row r="54746" x14ac:dyDescent="0.2"/>
    <row r="54747" x14ac:dyDescent="0.2"/>
    <row r="54748" x14ac:dyDescent="0.2"/>
    <row r="54749" x14ac:dyDescent="0.2"/>
    <row r="54750" x14ac:dyDescent="0.2"/>
    <row r="54751" x14ac:dyDescent="0.2"/>
    <row r="54752" x14ac:dyDescent="0.2"/>
    <row r="54753" x14ac:dyDescent="0.2"/>
    <row r="54754" x14ac:dyDescent="0.2"/>
    <row r="54755" x14ac:dyDescent="0.2"/>
    <row r="54756" x14ac:dyDescent="0.2"/>
    <row r="54757" x14ac:dyDescent="0.2"/>
    <row r="54758" x14ac:dyDescent="0.2"/>
    <row r="54759" x14ac:dyDescent="0.2"/>
    <row r="54760" x14ac:dyDescent="0.2"/>
    <row r="54761" x14ac:dyDescent="0.2"/>
    <row r="54762" x14ac:dyDescent="0.2"/>
    <row r="54763" x14ac:dyDescent="0.2"/>
    <row r="54764" x14ac:dyDescent="0.2"/>
    <row r="54765" x14ac:dyDescent="0.2"/>
    <row r="54766" x14ac:dyDescent="0.2"/>
    <row r="54767" x14ac:dyDescent="0.2"/>
    <row r="54768" x14ac:dyDescent="0.2"/>
    <row r="54769" x14ac:dyDescent="0.2"/>
    <row r="54770" x14ac:dyDescent="0.2"/>
    <row r="54771" x14ac:dyDescent="0.2"/>
    <row r="54772" x14ac:dyDescent="0.2"/>
    <row r="54773" x14ac:dyDescent="0.2"/>
    <row r="54774" x14ac:dyDescent="0.2"/>
    <row r="54775" x14ac:dyDescent="0.2"/>
    <row r="54776" x14ac:dyDescent="0.2"/>
    <row r="54777" x14ac:dyDescent="0.2"/>
    <row r="54778" x14ac:dyDescent="0.2"/>
    <row r="54779" x14ac:dyDescent="0.2"/>
    <row r="54780" x14ac:dyDescent="0.2"/>
    <row r="54781" x14ac:dyDescent="0.2"/>
    <row r="54782" x14ac:dyDescent="0.2"/>
    <row r="54783" x14ac:dyDescent="0.2"/>
    <row r="54784" x14ac:dyDescent="0.2"/>
    <row r="54785" x14ac:dyDescent="0.2"/>
    <row r="54786" x14ac:dyDescent="0.2"/>
    <row r="54787" x14ac:dyDescent="0.2"/>
    <row r="54788" x14ac:dyDescent="0.2"/>
    <row r="54789" x14ac:dyDescent="0.2"/>
    <row r="54790" x14ac:dyDescent="0.2"/>
    <row r="54791" x14ac:dyDescent="0.2"/>
    <row r="54792" x14ac:dyDescent="0.2"/>
    <row r="54793" x14ac:dyDescent="0.2"/>
    <row r="54794" x14ac:dyDescent="0.2"/>
    <row r="54795" x14ac:dyDescent="0.2"/>
    <row r="54796" x14ac:dyDescent="0.2"/>
    <row r="54797" x14ac:dyDescent="0.2"/>
    <row r="54798" x14ac:dyDescent="0.2"/>
    <row r="54799" x14ac:dyDescent="0.2"/>
    <row r="54800" x14ac:dyDescent="0.2"/>
    <row r="54801" x14ac:dyDescent="0.2"/>
    <row r="54802" x14ac:dyDescent="0.2"/>
    <row r="54803" x14ac:dyDescent="0.2"/>
    <row r="54804" x14ac:dyDescent="0.2"/>
    <row r="54805" x14ac:dyDescent="0.2"/>
    <row r="54806" x14ac:dyDescent="0.2"/>
    <row r="54807" x14ac:dyDescent="0.2"/>
    <row r="54808" x14ac:dyDescent="0.2"/>
    <row r="54809" x14ac:dyDescent="0.2"/>
    <row r="54810" x14ac:dyDescent="0.2"/>
    <row r="54811" x14ac:dyDescent="0.2"/>
    <row r="54812" x14ac:dyDescent="0.2"/>
    <row r="54813" x14ac:dyDescent="0.2"/>
    <row r="54814" x14ac:dyDescent="0.2"/>
    <row r="54815" x14ac:dyDescent="0.2"/>
    <row r="54816" x14ac:dyDescent="0.2"/>
    <row r="54817" x14ac:dyDescent="0.2"/>
    <row r="54818" x14ac:dyDescent="0.2"/>
    <row r="54819" x14ac:dyDescent="0.2"/>
    <row r="54820" x14ac:dyDescent="0.2"/>
    <row r="54821" x14ac:dyDescent="0.2"/>
    <row r="54822" x14ac:dyDescent="0.2"/>
    <row r="54823" x14ac:dyDescent="0.2"/>
    <row r="54824" x14ac:dyDescent="0.2"/>
    <row r="54825" x14ac:dyDescent="0.2"/>
    <row r="54826" x14ac:dyDescent="0.2"/>
    <row r="54827" x14ac:dyDescent="0.2"/>
    <row r="54828" x14ac:dyDescent="0.2"/>
    <row r="54829" x14ac:dyDescent="0.2"/>
    <row r="54830" x14ac:dyDescent="0.2"/>
    <row r="54831" x14ac:dyDescent="0.2"/>
    <row r="54832" x14ac:dyDescent="0.2"/>
    <row r="54833" x14ac:dyDescent="0.2"/>
    <row r="54834" x14ac:dyDescent="0.2"/>
    <row r="54835" x14ac:dyDescent="0.2"/>
    <row r="54836" x14ac:dyDescent="0.2"/>
    <row r="54837" x14ac:dyDescent="0.2"/>
    <row r="54838" x14ac:dyDescent="0.2"/>
    <row r="54839" x14ac:dyDescent="0.2"/>
    <row r="54840" x14ac:dyDescent="0.2"/>
    <row r="54841" x14ac:dyDescent="0.2"/>
    <row r="54842" x14ac:dyDescent="0.2"/>
    <row r="54843" x14ac:dyDescent="0.2"/>
    <row r="54844" x14ac:dyDescent="0.2"/>
    <row r="54845" x14ac:dyDescent="0.2"/>
    <row r="54846" x14ac:dyDescent="0.2"/>
    <row r="54847" x14ac:dyDescent="0.2"/>
    <row r="54848" x14ac:dyDescent="0.2"/>
    <row r="54849" x14ac:dyDescent="0.2"/>
    <row r="54850" x14ac:dyDescent="0.2"/>
    <row r="54851" x14ac:dyDescent="0.2"/>
    <row r="54852" x14ac:dyDescent="0.2"/>
    <row r="54853" x14ac:dyDescent="0.2"/>
    <row r="54854" x14ac:dyDescent="0.2"/>
    <row r="54855" x14ac:dyDescent="0.2"/>
    <row r="54856" x14ac:dyDescent="0.2"/>
    <row r="54857" x14ac:dyDescent="0.2"/>
    <row r="54858" x14ac:dyDescent="0.2"/>
    <row r="54859" x14ac:dyDescent="0.2"/>
    <row r="54860" x14ac:dyDescent="0.2"/>
    <row r="54861" x14ac:dyDescent="0.2"/>
    <row r="54862" x14ac:dyDescent="0.2"/>
    <row r="54863" x14ac:dyDescent="0.2"/>
    <row r="54864" x14ac:dyDescent="0.2"/>
    <row r="54865" x14ac:dyDescent="0.2"/>
    <row r="54866" x14ac:dyDescent="0.2"/>
    <row r="54867" x14ac:dyDescent="0.2"/>
    <row r="54868" x14ac:dyDescent="0.2"/>
    <row r="54869" x14ac:dyDescent="0.2"/>
    <row r="54870" x14ac:dyDescent="0.2"/>
    <row r="54871" x14ac:dyDescent="0.2"/>
    <row r="54872" x14ac:dyDescent="0.2"/>
    <row r="54873" x14ac:dyDescent="0.2"/>
    <row r="54874" x14ac:dyDescent="0.2"/>
    <row r="54875" x14ac:dyDescent="0.2"/>
    <row r="54876" x14ac:dyDescent="0.2"/>
    <row r="54877" x14ac:dyDescent="0.2"/>
    <row r="54878" x14ac:dyDescent="0.2"/>
    <row r="54879" x14ac:dyDescent="0.2"/>
    <row r="54880" x14ac:dyDescent="0.2"/>
    <row r="54881" x14ac:dyDescent="0.2"/>
    <row r="54882" x14ac:dyDescent="0.2"/>
    <row r="54883" x14ac:dyDescent="0.2"/>
    <row r="54884" x14ac:dyDescent="0.2"/>
    <row r="54885" x14ac:dyDescent="0.2"/>
    <row r="54886" x14ac:dyDescent="0.2"/>
    <row r="54887" x14ac:dyDescent="0.2"/>
    <row r="54888" x14ac:dyDescent="0.2"/>
    <row r="54889" x14ac:dyDescent="0.2"/>
    <row r="54890" x14ac:dyDescent="0.2"/>
    <row r="54891" x14ac:dyDescent="0.2"/>
    <row r="54892" x14ac:dyDescent="0.2"/>
    <row r="54893" x14ac:dyDescent="0.2"/>
    <row r="54894" x14ac:dyDescent="0.2"/>
    <row r="54895" x14ac:dyDescent="0.2"/>
    <row r="54896" x14ac:dyDescent="0.2"/>
    <row r="54897" x14ac:dyDescent="0.2"/>
    <row r="54898" x14ac:dyDescent="0.2"/>
    <row r="54899" x14ac:dyDescent="0.2"/>
    <row r="54900" x14ac:dyDescent="0.2"/>
    <row r="54901" x14ac:dyDescent="0.2"/>
    <row r="54902" x14ac:dyDescent="0.2"/>
    <row r="54903" x14ac:dyDescent="0.2"/>
    <row r="54904" x14ac:dyDescent="0.2"/>
    <row r="54905" x14ac:dyDescent="0.2"/>
    <row r="54906" x14ac:dyDescent="0.2"/>
    <row r="54907" x14ac:dyDescent="0.2"/>
    <row r="54908" x14ac:dyDescent="0.2"/>
    <row r="54909" x14ac:dyDescent="0.2"/>
    <row r="54910" x14ac:dyDescent="0.2"/>
    <row r="54911" x14ac:dyDescent="0.2"/>
    <row r="54912" x14ac:dyDescent="0.2"/>
    <row r="54913" x14ac:dyDescent="0.2"/>
    <row r="54914" x14ac:dyDescent="0.2"/>
    <row r="54915" x14ac:dyDescent="0.2"/>
    <row r="54916" x14ac:dyDescent="0.2"/>
    <row r="54917" x14ac:dyDescent="0.2"/>
    <row r="54918" x14ac:dyDescent="0.2"/>
    <row r="54919" x14ac:dyDescent="0.2"/>
    <row r="54920" x14ac:dyDescent="0.2"/>
    <row r="54921" x14ac:dyDescent="0.2"/>
    <row r="54922" x14ac:dyDescent="0.2"/>
    <row r="54923" x14ac:dyDescent="0.2"/>
    <row r="54924" x14ac:dyDescent="0.2"/>
    <row r="54925" x14ac:dyDescent="0.2"/>
    <row r="54926" x14ac:dyDescent="0.2"/>
    <row r="54927" x14ac:dyDescent="0.2"/>
    <row r="54928" x14ac:dyDescent="0.2"/>
    <row r="54929" x14ac:dyDescent="0.2"/>
    <row r="54930" x14ac:dyDescent="0.2"/>
    <row r="54931" x14ac:dyDescent="0.2"/>
    <row r="54932" x14ac:dyDescent="0.2"/>
    <row r="54933" x14ac:dyDescent="0.2"/>
    <row r="54934" x14ac:dyDescent="0.2"/>
    <row r="54935" x14ac:dyDescent="0.2"/>
    <row r="54936" x14ac:dyDescent="0.2"/>
    <row r="54937" x14ac:dyDescent="0.2"/>
    <row r="54938" x14ac:dyDescent="0.2"/>
    <row r="54939" x14ac:dyDescent="0.2"/>
    <row r="54940" x14ac:dyDescent="0.2"/>
    <row r="54941" x14ac:dyDescent="0.2"/>
    <row r="54942" x14ac:dyDescent="0.2"/>
    <row r="54943" x14ac:dyDescent="0.2"/>
    <row r="54944" x14ac:dyDescent="0.2"/>
    <row r="54945" x14ac:dyDescent="0.2"/>
    <row r="54946" x14ac:dyDescent="0.2"/>
    <row r="54947" x14ac:dyDescent="0.2"/>
    <row r="54948" x14ac:dyDescent="0.2"/>
    <row r="54949" x14ac:dyDescent="0.2"/>
    <row r="54950" x14ac:dyDescent="0.2"/>
    <row r="54951" x14ac:dyDescent="0.2"/>
    <row r="54952" x14ac:dyDescent="0.2"/>
    <row r="54953" x14ac:dyDescent="0.2"/>
    <row r="54954" x14ac:dyDescent="0.2"/>
    <row r="54955" x14ac:dyDescent="0.2"/>
    <row r="54956" x14ac:dyDescent="0.2"/>
    <row r="54957" x14ac:dyDescent="0.2"/>
    <row r="54958" x14ac:dyDescent="0.2"/>
    <row r="54959" x14ac:dyDescent="0.2"/>
    <row r="54960" x14ac:dyDescent="0.2"/>
    <row r="54961" x14ac:dyDescent="0.2"/>
    <row r="54962" x14ac:dyDescent="0.2"/>
    <row r="54963" x14ac:dyDescent="0.2"/>
    <row r="54964" x14ac:dyDescent="0.2"/>
    <row r="54965" x14ac:dyDescent="0.2"/>
    <row r="54966" x14ac:dyDescent="0.2"/>
    <row r="54967" x14ac:dyDescent="0.2"/>
    <row r="54968" x14ac:dyDescent="0.2"/>
    <row r="54969" x14ac:dyDescent="0.2"/>
    <row r="54970" x14ac:dyDescent="0.2"/>
    <row r="54971" x14ac:dyDescent="0.2"/>
    <row r="54972" x14ac:dyDescent="0.2"/>
    <row r="54973" x14ac:dyDescent="0.2"/>
    <row r="54974" x14ac:dyDescent="0.2"/>
    <row r="54975" x14ac:dyDescent="0.2"/>
    <row r="54976" x14ac:dyDescent="0.2"/>
    <row r="54977" x14ac:dyDescent="0.2"/>
    <row r="54978" x14ac:dyDescent="0.2"/>
    <row r="54979" x14ac:dyDescent="0.2"/>
    <row r="54980" x14ac:dyDescent="0.2"/>
    <row r="54981" x14ac:dyDescent="0.2"/>
    <row r="54982" x14ac:dyDescent="0.2"/>
    <row r="54983" x14ac:dyDescent="0.2"/>
    <row r="54984" x14ac:dyDescent="0.2"/>
    <row r="54985" x14ac:dyDescent="0.2"/>
    <row r="54986" x14ac:dyDescent="0.2"/>
    <row r="54987" x14ac:dyDescent="0.2"/>
    <row r="54988" x14ac:dyDescent="0.2"/>
    <row r="54989" x14ac:dyDescent="0.2"/>
    <row r="54990" x14ac:dyDescent="0.2"/>
    <row r="54991" x14ac:dyDescent="0.2"/>
    <row r="54992" x14ac:dyDescent="0.2"/>
    <row r="54993" x14ac:dyDescent="0.2"/>
    <row r="54994" x14ac:dyDescent="0.2"/>
    <row r="54995" x14ac:dyDescent="0.2"/>
    <row r="54996" x14ac:dyDescent="0.2"/>
    <row r="54997" x14ac:dyDescent="0.2"/>
    <row r="54998" x14ac:dyDescent="0.2"/>
    <row r="54999" x14ac:dyDescent="0.2"/>
    <row r="55000" x14ac:dyDescent="0.2"/>
    <row r="55001" x14ac:dyDescent="0.2"/>
    <row r="55002" x14ac:dyDescent="0.2"/>
    <row r="55003" x14ac:dyDescent="0.2"/>
    <row r="55004" x14ac:dyDescent="0.2"/>
    <row r="55005" x14ac:dyDescent="0.2"/>
    <row r="55006" x14ac:dyDescent="0.2"/>
    <row r="55007" x14ac:dyDescent="0.2"/>
    <row r="55008" x14ac:dyDescent="0.2"/>
    <row r="55009" x14ac:dyDescent="0.2"/>
    <row r="55010" x14ac:dyDescent="0.2"/>
    <row r="55011" x14ac:dyDescent="0.2"/>
    <row r="55012" x14ac:dyDescent="0.2"/>
    <row r="55013" x14ac:dyDescent="0.2"/>
    <row r="55014" x14ac:dyDescent="0.2"/>
    <row r="55015" x14ac:dyDescent="0.2"/>
    <row r="55016" x14ac:dyDescent="0.2"/>
    <row r="55017" x14ac:dyDescent="0.2"/>
    <row r="55018" x14ac:dyDescent="0.2"/>
    <row r="55019" x14ac:dyDescent="0.2"/>
    <row r="55020" x14ac:dyDescent="0.2"/>
    <row r="55021" x14ac:dyDescent="0.2"/>
    <row r="55022" x14ac:dyDescent="0.2"/>
    <row r="55023" x14ac:dyDescent="0.2"/>
    <row r="55024" x14ac:dyDescent="0.2"/>
    <row r="55025" x14ac:dyDescent="0.2"/>
    <row r="55026" x14ac:dyDescent="0.2"/>
    <row r="55027" x14ac:dyDescent="0.2"/>
    <row r="55028" x14ac:dyDescent="0.2"/>
    <row r="55029" x14ac:dyDescent="0.2"/>
    <row r="55030" x14ac:dyDescent="0.2"/>
    <row r="55031" x14ac:dyDescent="0.2"/>
    <row r="55032" x14ac:dyDescent="0.2"/>
    <row r="55033" x14ac:dyDescent="0.2"/>
    <row r="55034" x14ac:dyDescent="0.2"/>
    <row r="55035" x14ac:dyDescent="0.2"/>
    <row r="55036" x14ac:dyDescent="0.2"/>
    <row r="55037" x14ac:dyDescent="0.2"/>
    <row r="55038" x14ac:dyDescent="0.2"/>
    <row r="55039" x14ac:dyDescent="0.2"/>
    <row r="55040" x14ac:dyDescent="0.2"/>
    <row r="55041" x14ac:dyDescent="0.2"/>
    <row r="55042" x14ac:dyDescent="0.2"/>
    <row r="55043" x14ac:dyDescent="0.2"/>
    <row r="55044" x14ac:dyDescent="0.2"/>
    <row r="55045" x14ac:dyDescent="0.2"/>
    <row r="55046" x14ac:dyDescent="0.2"/>
    <row r="55047" x14ac:dyDescent="0.2"/>
    <row r="55048" x14ac:dyDescent="0.2"/>
    <row r="55049" x14ac:dyDescent="0.2"/>
    <row r="55050" x14ac:dyDescent="0.2"/>
    <row r="55051" x14ac:dyDescent="0.2"/>
    <row r="55052" x14ac:dyDescent="0.2"/>
    <row r="55053" x14ac:dyDescent="0.2"/>
    <row r="55054" x14ac:dyDescent="0.2"/>
    <row r="55055" x14ac:dyDescent="0.2"/>
    <row r="55056" x14ac:dyDescent="0.2"/>
    <row r="55057" x14ac:dyDescent="0.2"/>
    <row r="55058" x14ac:dyDescent="0.2"/>
    <row r="55059" x14ac:dyDescent="0.2"/>
    <row r="55060" x14ac:dyDescent="0.2"/>
    <row r="55061" x14ac:dyDescent="0.2"/>
    <row r="55062" x14ac:dyDescent="0.2"/>
    <row r="55063" x14ac:dyDescent="0.2"/>
    <row r="55064" x14ac:dyDescent="0.2"/>
    <row r="55065" x14ac:dyDescent="0.2"/>
    <row r="55066" x14ac:dyDescent="0.2"/>
    <row r="55067" x14ac:dyDescent="0.2"/>
    <row r="55068" x14ac:dyDescent="0.2"/>
    <row r="55069" x14ac:dyDescent="0.2"/>
    <row r="55070" x14ac:dyDescent="0.2"/>
    <row r="55071" x14ac:dyDescent="0.2"/>
    <row r="55072" x14ac:dyDescent="0.2"/>
    <row r="55073" x14ac:dyDescent="0.2"/>
    <row r="55074" x14ac:dyDescent="0.2"/>
    <row r="55075" x14ac:dyDescent="0.2"/>
    <row r="55076" x14ac:dyDescent="0.2"/>
    <row r="55077" x14ac:dyDescent="0.2"/>
    <row r="55078" x14ac:dyDescent="0.2"/>
    <row r="55079" x14ac:dyDescent="0.2"/>
    <row r="55080" x14ac:dyDescent="0.2"/>
    <row r="55081" x14ac:dyDescent="0.2"/>
    <row r="55082" x14ac:dyDescent="0.2"/>
    <row r="55083" x14ac:dyDescent="0.2"/>
    <row r="55084" x14ac:dyDescent="0.2"/>
    <row r="55085" x14ac:dyDescent="0.2"/>
    <row r="55086" x14ac:dyDescent="0.2"/>
    <row r="55087" x14ac:dyDescent="0.2"/>
    <row r="55088" x14ac:dyDescent="0.2"/>
    <row r="55089" x14ac:dyDescent="0.2"/>
    <row r="55090" x14ac:dyDescent="0.2"/>
    <row r="55091" x14ac:dyDescent="0.2"/>
    <row r="55092" x14ac:dyDescent="0.2"/>
    <row r="55093" x14ac:dyDescent="0.2"/>
    <row r="55094" x14ac:dyDescent="0.2"/>
    <row r="55095" x14ac:dyDescent="0.2"/>
    <row r="55096" x14ac:dyDescent="0.2"/>
    <row r="55097" x14ac:dyDescent="0.2"/>
    <row r="55098" x14ac:dyDescent="0.2"/>
    <row r="55099" x14ac:dyDescent="0.2"/>
    <row r="55100" x14ac:dyDescent="0.2"/>
    <row r="55101" x14ac:dyDescent="0.2"/>
    <row r="55102" x14ac:dyDescent="0.2"/>
    <row r="55103" x14ac:dyDescent="0.2"/>
    <row r="55104" x14ac:dyDescent="0.2"/>
    <row r="55105" x14ac:dyDescent="0.2"/>
    <row r="55106" x14ac:dyDescent="0.2"/>
    <row r="55107" x14ac:dyDescent="0.2"/>
    <row r="55108" x14ac:dyDescent="0.2"/>
    <row r="55109" x14ac:dyDescent="0.2"/>
    <row r="55110" x14ac:dyDescent="0.2"/>
    <row r="55111" x14ac:dyDescent="0.2"/>
    <row r="55112" x14ac:dyDescent="0.2"/>
    <row r="55113" x14ac:dyDescent="0.2"/>
    <row r="55114" x14ac:dyDescent="0.2"/>
    <row r="55115" x14ac:dyDescent="0.2"/>
    <row r="55116" x14ac:dyDescent="0.2"/>
    <row r="55117" x14ac:dyDescent="0.2"/>
    <row r="55118" x14ac:dyDescent="0.2"/>
    <row r="55119" x14ac:dyDescent="0.2"/>
    <row r="55120" x14ac:dyDescent="0.2"/>
    <row r="55121" x14ac:dyDescent="0.2"/>
    <row r="55122" x14ac:dyDescent="0.2"/>
    <row r="55123" x14ac:dyDescent="0.2"/>
    <row r="55124" x14ac:dyDescent="0.2"/>
    <row r="55125" x14ac:dyDescent="0.2"/>
    <row r="55126" x14ac:dyDescent="0.2"/>
    <row r="55127" x14ac:dyDescent="0.2"/>
    <row r="55128" x14ac:dyDescent="0.2"/>
    <row r="55129" x14ac:dyDescent="0.2"/>
    <row r="55130" x14ac:dyDescent="0.2"/>
    <row r="55131" x14ac:dyDescent="0.2"/>
    <row r="55132" x14ac:dyDescent="0.2"/>
    <row r="55133" x14ac:dyDescent="0.2"/>
    <row r="55134" x14ac:dyDescent="0.2"/>
    <row r="55135" x14ac:dyDescent="0.2"/>
    <row r="55136" x14ac:dyDescent="0.2"/>
    <row r="55137" x14ac:dyDescent="0.2"/>
    <row r="55138" x14ac:dyDescent="0.2"/>
    <row r="55139" x14ac:dyDescent="0.2"/>
    <row r="55140" x14ac:dyDescent="0.2"/>
    <row r="55141" x14ac:dyDescent="0.2"/>
    <row r="55142" x14ac:dyDescent="0.2"/>
    <row r="55143" x14ac:dyDescent="0.2"/>
    <row r="55144" x14ac:dyDescent="0.2"/>
    <row r="55145" x14ac:dyDescent="0.2"/>
    <row r="55146" x14ac:dyDescent="0.2"/>
    <row r="55147" x14ac:dyDescent="0.2"/>
    <row r="55148" x14ac:dyDescent="0.2"/>
    <row r="55149" x14ac:dyDescent="0.2"/>
    <row r="55150" x14ac:dyDescent="0.2"/>
    <row r="55151" x14ac:dyDescent="0.2"/>
    <row r="55152" x14ac:dyDescent="0.2"/>
    <row r="55153" x14ac:dyDescent="0.2"/>
    <row r="55154" x14ac:dyDescent="0.2"/>
    <row r="55155" x14ac:dyDescent="0.2"/>
    <row r="55156" x14ac:dyDescent="0.2"/>
    <row r="55157" x14ac:dyDescent="0.2"/>
    <row r="55158" x14ac:dyDescent="0.2"/>
    <row r="55159" x14ac:dyDescent="0.2"/>
    <row r="55160" x14ac:dyDescent="0.2"/>
    <row r="55161" x14ac:dyDescent="0.2"/>
    <row r="55162" x14ac:dyDescent="0.2"/>
    <row r="55163" x14ac:dyDescent="0.2"/>
    <row r="55164" x14ac:dyDescent="0.2"/>
    <row r="55165" x14ac:dyDescent="0.2"/>
    <row r="55166" x14ac:dyDescent="0.2"/>
    <row r="55167" x14ac:dyDescent="0.2"/>
    <row r="55168" x14ac:dyDescent="0.2"/>
    <row r="55169" x14ac:dyDescent="0.2"/>
    <row r="55170" x14ac:dyDescent="0.2"/>
    <row r="55171" x14ac:dyDescent="0.2"/>
    <row r="55172" x14ac:dyDescent="0.2"/>
    <row r="55173" x14ac:dyDescent="0.2"/>
    <row r="55174" x14ac:dyDescent="0.2"/>
    <row r="55175" x14ac:dyDescent="0.2"/>
    <row r="55176" x14ac:dyDescent="0.2"/>
    <row r="55177" x14ac:dyDescent="0.2"/>
    <row r="55178" x14ac:dyDescent="0.2"/>
    <row r="55179" x14ac:dyDescent="0.2"/>
    <row r="55180" x14ac:dyDescent="0.2"/>
    <row r="55181" x14ac:dyDescent="0.2"/>
    <row r="55182" x14ac:dyDescent="0.2"/>
    <row r="55183" x14ac:dyDescent="0.2"/>
    <row r="55184" x14ac:dyDescent="0.2"/>
    <row r="55185" x14ac:dyDescent="0.2"/>
    <row r="55186" x14ac:dyDescent="0.2"/>
    <row r="55187" x14ac:dyDescent="0.2"/>
    <row r="55188" x14ac:dyDescent="0.2"/>
    <row r="55189" x14ac:dyDescent="0.2"/>
    <row r="55190" x14ac:dyDescent="0.2"/>
    <row r="55191" x14ac:dyDescent="0.2"/>
    <row r="55192" x14ac:dyDescent="0.2"/>
    <row r="55193" x14ac:dyDescent="0.2"/>
    <row r="55194" x14ac:dyDescent="0.2"/>
    <row r="55195" x14ac:dyDescent="0.2"/>
    <row r="55196" x14ac:dyDescent="0.2"/>
    <row r="55197" x14ac:dyDescent="0.2"/>
    <row r="55198" x14ac:dyDescent="0.2"/>
    <row r="55199" x14ac:dyDescent="0.2"/>
    <row r="55200" x14ac:dyDescent="0.2"/>
    <row r="55201" x14ac:dyDescent="0.2"/>
    <row r="55202" x14ac:dyDescent="0.2"/>
    <row r="55203" x14ac:dyDescent="0.2"/>
    <row r="55204" x14ac:dyDescent="0.2"/>
    <row r="55205" x14ac:dyDescent="0.2"/>
    <row r="55206" x14ac:dyDescent="0.2"/>
    <row r="55207" x14ac:dyDescent="0.2"/>
    <row r="55208" x14ac:dyDescent="0.2"/>
    <row r="55209" x14ac:dyDescent="0.2"/>
    <row r="55210" x14ac:dyDescent="0.2"/>
    <row r="55211" x14ac:dyDescent="0.2"/>
    <row r="55212" x14ac:dyDescent="0.2"/>
    <row r="55213" x14ac:dyDescent="0.2"/>
    <row r="55214" x14ac:dyDescent="0.2"/>
    <row r="55215" x14ac:dyDescent="0.2"/>
    <row r="55216" x14ac:dyDescent="0.2"/>
    <row r="55217" x14ac:dyDescent="0.2"/>
    <row r="55218" x14ac:dyDescent="0.2"/>
    <row r="55219" x14ac:dyDescent="0.2"/>
    <row r="55220" x14ac:dyDescent="0.2"/>
    <row r="55221" x14ac:dyDescent="0.2"/>
    <row r="55222" x14ac:dyDescent="0.2"/>
    <row r="55223" x14ac:dyDescent="0.2"/>
    <row r="55224" x14ac:dyDescent="0.2"/>
    <row r="55225" x14ac:dyDescent="0.2"/>
    <row r="55226" x14ac:dyDescent="0.2"/>
    <row r="55227" x14ac:dyDescent="0.2"/>
    <row r="55228" x14ac:dyDescent="0.2"/>
    <row r="55229" x14ac:dyDescent="0.2"/>
    <row r="55230" x14ac:dyDescent="0.2"/>
    <row r="55231" x14ac:dyDescent="0.2"/>
    <row r="55232" x14ac:dyDescent="0.2"/>
    <row r="55233" x14ac:dyDescent="0.2"/>
    <row r="55234" x14ac:dyDescent="0.2"/>
    <row r="55235" x14ac:dyDescent="0.2"/>
    <row r="55236" x14ac:dyDescent="0.2"/>
    <row r="55237" x14ac:dyDescent="0.2"/>
    <row r="55238" x14ac:dyDescent="0.2"/>
    <row r="55239" x14ac:dyDescent="0.2"/>
    <row r="55240" x14ac:dyDescent="0.2"/>
    <row r="55241" x14ac:dyDescent="0.2"/>
    <row r="55242" x14ac:dyDescent="0.2"/>
    <row r="55243" x14ac:dyDescent="0.2"/>
    <row r="55244" x14ac:dyDescent="0.2"/>
    <row r="55245" x14ac:dyDescent="0.2"/>
    <row r="55246" x14ac:dyDescent="0.2"/>
    <row r="55247" x14ac:dyDescent="0.2"/>
    <row r="55248" x14ac:dyDescent="0.2"/>
    <row r="55249" x14ac:dyDescent="0.2"/>
    <row r="55250" x14ac:dyDescent="0.2"/>
    <row r="55251" x14ac:dyDescent="0.2"/>
    <row r="55252" x14ac:dyDescent="0.2"/>
    <row r="55253" x14ac:dyDescent="0.2"/>
    <row r="55254" x14ac:dyDescent="0.2"/>
    <row r="55255" x14ac:dyDescent="0.2"/>
    <row r="55256" x14ac:dyDescent="0.2"/>
    <row r="55257" x14ac:dyDescent="0.2"/>
    <row r="55258" x14ac:dyDescent="0.2"/>
    <row r="55259" x14ac:dyDescent="0.2"/>
    <row r="55260" x14ac:dyDescent="0.2"/>
    <row r="55261" x14ac:dyDescent="0.2"/>
    <row r="55262" x14ac:dyDescent="0.2"/>
    <row r="55263" x14ac:dyDescent="0.2"/>
    <row r="55264" x14ac:dyDescent="0.2"/>
    <row r="55265" x14ac:dyDescent="0.2"/>
    <row r="55266" x14ac:dyDescent="0.2"/>
    <row r="55267" x14ac:dyDescent="0.2"/>
    <row r="55268" x14ac:dyDescent="0.2"/>
    <row r="55269" x14ac:dyDescent="0.2"/>
    <row r="55270" x14ac:dyDescent="0.2"/>
    <row r="55271" x14ac:dyDescent="0.2"/>
    <row r="55272" x14ac:dyDescent="0.2"/>
    <row r="55273" x14ac:dyDescent="0.2"/>
    <row r="55274" x14ac:dyDescent="0.2"/>
    <row r="55275" x14ac:dyDescent="0.2"/>
    <row r="55276" x14ac:dyDescent="0.2"/>
    <row r="55277" x14ac:dyDescent="0.2"/>
    <row r="55278" x14ac:dyDescent="0.2"/>
    <row r="55279" x14ac:dyDescent="0.2"/>
    <row r="55280" x14ac:dyDescent="0.2"/>
    <row r="55281" x14ac:dyDescent="0.2"/>
    <row r="55282" x14ac:dyDescent="0.2"/>
    <row r="55283" x14ac:dyDescent="0.2"/>
    <row r="55284" x14ac:dyDescent="0.2"/>
    <row r="55285" x14ac:dyDescent="0.2"/>
    <row r="55286" x14ac:dyDescent="0.2"/>
    <row r="55287" x14ac:dyDescent="0.2"/>
    <row r="55288" x14ac:dyDescent="0.2"/>
    <row r="55289" x14ac:dyDescent="0.2"/>
    <row r="55290" x14ac:dyDescent="0.2"/>
    <row r="55291" x14ac:dyDescent="0.2"/>
    <row r="55292" x14ac:dyDescent="0.2"/>
    <row r="55293" x14ac:dyDescent="0.2"/>
    <row r="55294" x14ac:dyDescent="0.2"/>
    <row r="55295" x14ac:dyDescent="0.2"/>
    <row r="55296" x14ac:dyDescent="0.2"/>
    <row r="55297" x14ac:dyDescent="0.2"/>
    <row r="55298" x14ac:dyDescent="0.2"/>
    <row r="55299" x14ac:dyDescent="0.2"/>
    <row r="55300" x14ac:dyDescent="0.2"/>
    <row r="55301" x14ac:dyDescent="0.2"/>
    <row r="55302" x14ac:dyDescent="0.2"/>
    <row r="55303" x14ac:dyDescent="0.2"/>
    <row r="55304" x14ac:dyDescent="0.2"/>
    <row r="55305" x14ac:dyDescent="0.2"/>
    <row r="55306" x14ac:dyDescent="0.2"/>
    <row r="55307" x14ac:dyDescent="0.2"/>
    <row r="55308" x14ac:dyDescent="0.2"/>
    <row r="55309" x14ac:dyDescent="0.2"/>
    <row r="55310" x14ac:dyDescent="0.2"/>
    <row r="55311" x14ac:dyDescent="0.2"/>
    <row r="55312" x14ac:dyDescent="0.2"/>
    <row r="55313" x14ac:dyDescent="0.2"/>
    <row r="55314" x14ac:dyDescent="0.2"/>
    <row r="55315" x14ac:dyDescent="0.2"/>
    <row r="55316" x14ac:dyDescent="0.2"/>
    <row r="55317" x14ac:dyDescent="0.2"/>
    <row r="55318" x14ac:dyDescent="0.2"/>
    <row r="55319" x14ac:dyDescent="0.2"/>
    <row r="55320" x14ac:dyDescent="0.2"/>
    <row r="55321" x14ac:dyDescent="0.2"/>
    <row r="55322" x14ac:dyDescent="0.2"/>
    <row r="55323" x14ac:dyDescent="0.2"/>
    <row r="55324" x14ac:dyDescent="0.2"/>
    <row r="55325" x14ac:dyDescent="0.2"/>
    <row r="55326" x14ac:dyDescent="0.2"/>
    <row r="55327" x14ac:dyDescent="0.2"/>
    <row r="55328" x14ac:dyDescent="0.2"/>
    <row r="55329" x14ac:dyDescent="0.2"/>
    <row r="55330" x14ac:dyDescent="0.2"/>
    <row r="55331" x14ac:dyDescent="0.2"/>
    <row r="55332" x14ac:dyDescent="0.2"/>
    <row r="55333" x14ac:dyDescent="0.2"/>
    <row r="55334" x14ac:dyDescent="0.2"/>
    <row r="55335" x14ac:dyDescent="0.2"/>
    <row r="55336" x14ac:dyDescent="0.2"/>
    <row r="55337" x14ac:dyDescent="0.2"/>
    <row r="55338" x14ac:dyDescent="0.2"/>
    <row r="55339" x14ac:dyDescent="0.2"/>
    <row r="55340" x14ac:dyDescent="0.2"/>
    <row r="55341" x14ac:dyDescent="0.2"/>
    <row r="55342" x14ac:dyDescent="0.2"/>
    <row r="55343" x14ac:dyDescent="0.2"/>
    <row r="55344" x14ac:dyDescent="0.2"/>
    <row r="55345" x14ac:dyDescent="0.2"/>
    <row r="55346" x14ac:dyDescent="0.2"/>
    <row r="55347" x14ac:dyDescent="0.2"/>
    <row r="55348" x14ac:dyDescent="0.2"/>
    <row r="55349" x14ac:dyDescent="0.2"/>
    <row r="55350" x14ac:dyDescent="0.2"/>
    <row r="55351" x14ac:dyDescent="0.2"/>
    <row r="55352" x14ac:dyDescent="0.2"/>
    <row r="55353" x14ac:dyDescent="0.2"/>
    <row r="55354" x14ac:dyDescent="0.2"/>
    <row r="55355" x14ac:dyDescent="0.2"/>
    <row r="55356" x14ac:dyDescent="0.2"/>
    <row r="55357" x14ac:dyDescent="0.2"/>
    <row r="55358" x14ac:dyDescent="0.2"/>
    <row r="55359" x14ac:dyDescent="0.2"/>
    <row r="55360" x14ac:dyDescent="0.2"/>
    <row r="55361" x14ac:dyDescent="0.2"/>
    <row r="55362" x14ac:dyDescent="0.2"/>
    <row r="55363" x14ac:dyDescent="0.2"/>
    <row r="55364" x14ac:dyDescent="0.2"/>
    <row r="55365" x14ac:dyDescent="0.2"/>
    <row r="55366" x14ac:dyDescent="0.2"/>
    <row r="55367" x14ac:dyDescent="0.2"/>
    <row r="55368" x14ac:dyDescent="0.2"/>
    <row r="55369" x14ac:dyDescent="0.2"/>
    <row r="55370" x14ac:dyDescent="0.2"/>
    <row r="55371" x14ac:dyDescent="0.2"/>
    <row r="55372" x14ac:dyDescent="0.2"/>
    <row r="55373" x14ac:dyDescent="0.2"/>
    <row r="55374" x14ac:dyDescent="0.2"/>
    <row r="55375" x14ac:dyDescent="0.2"/>
    <row r="55376" x14ac:dyDescent="0.2"/>
    <row r="55377" x14ac:dyDescent="0.2"/>
    <row r="55378" x14ac:dyDescent="0.2"/>
    <row r="55379" x14ac:dyDescent="0.2"/>
    <row r="55380" x14ac:dyDescent="0.2"/>
    <row r="55381" x14ac:dyDescent="0.2"/>
    <row r="55382" x14ac:dyDescent="0.2"/>
    <row r="55383" x14ac:dyDescent="0.2"/>
    <row r="55384" x14ac:dyDescent="0.2"/>
    <row r="55385" x14ac:dyDescent="0.2"/>
    <row r="55386" x14ac:dyDescent="0.2"/>
    <row r="55387" x14ac:dyDescent="0.2"/>
    <row r="55388" x14ac:dyDescent="0.2"/>
    <row r="55389" x14ac:dyDescent="0.2"/>
    <row r="55390" x14ac:dyDescent="0.2"/>
    <row r="55391" x14ac:dyDescent="0.2"/>
    <row r="55392" x14ac:dyDescent="0.2"/>
    <row r="55393" x14ac:dyDescent="0.2"/>
    <row r="55394" x14ac:dyDescent="0.2"/>
    <row r="55395" x14ac:dyDescent="0.2"/>
    <row r="55396" x14ac:dyDescent="0.2"/>
    <row r="55397" x14ac:dyDescent="0.2"/>
    <row r="55398" x14ac:dyDescent="0.2"/>
    <row r="55399" x14ac:dyDescent="0.2"/>
    <row r="55400" x14ac:dyDescent="0.2"/>
    <row r="55401" x14ac:dyDescent="0.2"/>
    <row r="55402" x14ac:dyDescent="0.2"/>
    <row r="55403" x14ac:dyDescent="0.2"/>
    <row r="55404" x14ac:dyDescent="0.2"/>
    <row r="55405" x14ac:dyDescent="0.2"/>
    <row r="55406" x14ac:dyDescent="0.2"/>
    <row r="55407" x14ac:dyDescent="0.2"/>
    <row r="55408" x14ac:dyDescent="0.2"/>
    <row r="55409" x14ac:dyDescent="0.2"/>
    <row r="55410" x14ac:dyDescent="0.2"/>
    <row r="55411" x14ac:dyDescent="0.2"/>
    <row r="55412" x14ac:dyDescent="0.2"/>
    <row r="55413" x14ac:dyDescent="0.2"/>
    <row r="55414" x14ac:dyDescent="0.2"/>
    <row r="55415" x14ac:dyDescent="0.2"/>
    <row r="55416" x14ac:dyDescent="0.2"/>
    <row r="55417" x14ac:dyDescent="0.2"/>
    <row r="55418" x14ac:dyDescent="0.2"/>
    <row r="55419" x14ac:dyDescent="0.2"/>
    <row r="55420" x14ac:dyDescent="0.2"/>
    <row r="55421" x14ac:dyDescent="0.2"/>
    <row r="55422" x14ac:dyDescent="0.2"/>
    <row r="55423" x14ac:dyDescent="0.2"/>
    <row r="55424" x14ac:dyDescent="0.2"/>
    <row r="55425" x14ac:dyDescent="0.2"/>
    <row r="55426" x14ac:dyDescent="0.2"/>
    <row r="55427" x14ac:dyDescent="0.2"/>
    <row r="55428" x14ac:dyDescent="0.2"/>
    <row r="55429" x14ac:dyDescent="0.2"/>
    <row r="55430" x14ac:dyDescent="0.2"/>
    <row r="55431" x14ac:dyDescent="0.2"/>
    <row r="55432" x14ac:dyDescent="0.2"/>
    <row r="55433" x14ac:dyDescent="0.2"/>
    <row r="55434" x14ac:dyDescent="0.2"/>
    <row r="55435" x14ac:dyDescent="0.2"/>
    <row r="55436" x14ac:dyDescent="0.2"/>
    <row r="55437" x14ac:dyDescent="0.2"/>
    <row r="55438" x14ac:dyDescent="0.2"/>
    <row r="55439" x14ac:dyDescent="0.2"/>
    <row r="55440" x14ac:dyDescent="0.2"/>
    <row r="55441" x14ac:dyDescent="0.2"/>
    <row r="55442" x14ac:dyDescent="0.2"/>
    <row r="55443" x14ac:dyDescent="0.2"/>
    <row r="55444" x14ac:dyDescent="0.2"/>
    <row r="55445" x14ac:dyDescent="0.2"/>
    <row r="55446" x14ac:dyDescent="0.2"/>
    <row r="55447" x14ac:dyDescent="0.2"/>
    <row r="55448" x14ac:dyDescent="0.2"/>
    <row r="55449" x14ac:dyDescent="0.2"/>
    <row r="55450" x14ac:dyDescent="0.2"/>
    <row r="55451" x14ac:dyDescent="0.2"/>
    <row r="55452" x14ac:dyDescent="0.2"/>
    <row r="55453" x14ac:dyDescent="0.2"/>
    <row r="55454" x14ac:dyDescent="0.2"/>
    <row r="55455" x14ac:dyDescent="0.2"/>
    <row r="55456" x14ac:dyDescent="0.2"/>
    <row r="55457" x14ac:dyDescent="0.2"/>
    <row r="55458" x14ac:dyDescent="0.2"/>
    <row r="55459" x14ac:dyDescent="0.2"/>
    <row r="55460" x14ac:dyDescent="0.2"/>
    <row r="55461" x14ac:dyDescent="0.2"/>
    <row r="55462" x14ac:dyDescent="0.2"/>
    <row r="55463" x14ac:dyDescent="0.2"/>
    <row r="55464" x14ac:dyDescent="0.2"/>
    <row r="55465" x14ac:dyDescent="0.2"/>
    <row r="55466" x14ac:dyDescent="0.2"/>
    <row r="55467" x14ac:dyDescent="0.2"/>
    <row r="55468" x14ac:dyDescent="0.2"/>
    <row r="55469" x14ac:dyDescent="0.2"/>
    <row r="55470" x14ac:dyDescent="0.2"/>
    <row r="55471" x14ac:dyDescent="0.2"/>
    <row r="55472" x14ac:dyDescent="0.2"/>
    <row r="55473" x14ac:dyDescent="0.2"/>
    <row r="55474" x14ac:dyDescent="0.2"/>
    <row r="55475" x14ac:dyDescent="0.2"/>
    <row r="55476" x14ac:dyDescent="0.2"/>
    <row r="55477" x14ac:dyDescent="0.2"/>
    <row r="55478" x14ac:dyDescent="0.2"/>
    <row r="55479" x14ac:dyDescent="0.2"/>
    <row r="55480" x14ac:dyDescent="0.2"/>
    <row r="55481" x14ac:dyDescent="0.2"/>
    <row r="55482" x14ac:dyDescent="0.2"/>
    <row r="55483" x14ac:dyDescent="0.2"/>
    <row r="55484" x14ac:dyDescent="0.2"/>
    <row r="55485" x14ac:dyDescent="0.2"/>
    <row r="55486" x14ac:dyDescent="0.2"/>
    <row r="55487" x14ac:dyDescent="0.2"/>
    <row r="55488" x14ac:dyDescent="0.2"/>
    <row r="55489" x14ac:dyDescent="0.2"/>
    <row r="55490" x14ac:dyDescent="0.2"/>
    <row r="55491" x14ac:dyDescent="0.2"/>
    <row r="55492" x14ac:dyDescent="0.2"/>
    <row r="55493" x14ac:dyDescent="0.2"/>
    <row r="55494" x14ac:dyDescent="0.2"/>
    <row r="55495" x14ac:dyDescent="0.2"/>
    <row r="55496" x14ac:dyDescent="0.2"/>
    <row r="55497" x14ac:dyDescent="0.2"/>
    <row r="55498" x14ac:dyDescent="0.2"/>
    <row r="55499" x14ac:dyDescent="0.2"/>
    <row r="55500" x14ac:dyDescent="0.2"/>
    <row r="55501" x14ac:dyDescent="0.2"/>
    <row r="55502" x14ac:dyDescent="0.2"/>
    <row r="55503" x14ac:dyDescent="0.2"/>
    <row r="55504" x14ac:dyDescent="0.2"/>
    <row r="55505" x14ac:dyDescent="0.2"/>
    <row r="55506" x14ac:dyDescent="0.2"/>
    <row r="55507" x14ac:dyDescent="0.2"/>
    <row r="55508" x14ac:dyDescent="0.2"/>
    <row r="55509" x14ac:dyDescent="0.2"/>
    <row r="55510" x14ac:dyDescent="0.2"/>
    <row r="55511" x14ac:dyDescent="0.2"/>
    <row r="55512" x14ac:dyDescent="0.2"/>
    <row r="55513" x14ac:dyDescent="0.2"/>
    <row r="55514" x14ac:dyDescent="0.2"/>
    <row r="55515" x14ac:dyDescent="0.2"/>
    <row r="55516" x14ac:dyDescent="0.2"/>
    <row r="55517" x14ac:dyDescent="0.2"/>
    <row r="55518" x14ac:dyDescent="0.2"/>
    <row r="55519" x14ac:dyDescent="0.2"/>
    <row r="55520" x14ac:dyDescent="0.2"/>
    <row r="55521" x14ac:dyDescent="0.2"/>
    <row r="55522" x14ac:dyDescent="0.2"/>
    <row r="55523" x14ac:dyDescent="0.2"/>
    <row r="55524" x14ac:dyDescent="0.2"/>
    <row r="55525" x14ac:dyDescent="0.2"/>
    <row r="55526" x14ac:dyDescent="0.2"/>
    <row r="55527" x14ac:dyDescent="0.2"/>
    <row r="55528" x14ac:dyDescent="0.2"/>
    <row r="55529" x14ac:dyDescent="0.2"/>
    <row r="55530" x14ac:dyDescent="0.2"/>
    <row r="55531" x14ac:dyDescent="0.2"/>
    <row r="55532" x14ac:dyDescent="0.2"/>
    <row r="55533" x14ac:dyDescent="0.2"/>
    <row r="55534" x14ac:dyDescent="0.2"/>
    <row r="55535" x14ac:dyDescent="0.2"/>
    <row r="55536" x14ac:dyDescent="0.2"/>
    <row r="55537" x14ac:dyDescent="0.2"/>
    <row r="55538" x14ac:dyDescent="0.2"/>
    <row r="55539" x14ac:dyDescent="0.2"/>
    <row r="55540" x14ac:dyDescent="0.2"/>
    <row r="55541" x14ac:dyDescent="0.2"/>
    <row r="55542" x14ac:dyDescent="0.2"/>
    <row r="55543" x14ac:dyDescent="0.2"/>
    <row r="55544" x14ac:dyDescent="0.2"/>
    <row r="55545" x14ac:dyDescent="0.2"/>
    <row r="55546" x14ac:dyDescent="0.2"/>
    <row r="55547" x14ac:dyDescent="0.2"/>
    <row r="55548" x14ac:dyDescent="0.2"/>
    <row r="55549" x14ac:dyDescent="0.2"/>
    <row r="55550" x14ac:dyDescent="0.2"/>
    <row r="55551" x14ac:dyDescent="0.2"/>
    <row r="55552" x14ac:dyDescent="0.2"/>
    <row r="55553" x14ac:dyDescent="0.2"/>
    <row r="55554" x14ac:dyDescent="0.2"/>
    <row r="55555" x14ac:dyDescent="0.2"/>
    <row r="55556" x14ac:dyDescent="0.2"/>
    <row r="55557" x14ac:dyDescent="0.2"/>
    <row r="55558" x14ac:dyDescent="0.2"/>
    <row r="55559" x14ac:dyDescent="0.2"/>
    <row r="55560" x14ac:dyDescent="0.2"/>
    <row r="55561" x14ac:dyDescent="0.2"/>
    <row r="55562" x14ac:dyDescent="0.2"/>
    <row r="55563" x14ac:dyDescent="0.2"/>
    <row r="55564" x14ac:dyDescent="0.2"/>
    <row r="55565" x14ac:dyDescent="0.2"/>
    <row r="55566" x14ac:dyDescent="0.2"/>
    <row r="55567" x14ac:dyDescent="0.2"/>
    <row r="55568" x14ac:dyDescent="0.2"/>
    <row r="55569" x14ac:dyDescent="0.2"/>
    <row r="55570" x14ac:dyDescent="0.2"/>
    <row r="55571" x14ac:dyDescent="0.2"/>
    <row r="55572" x14ac:dyDescent="0.2"/>
    <row r="55573" x14ac:dyDescent="0.2"/>
    <row r="55574" x14ac:dyDescent="0.2"/>
    <row r="55575" x14ac:dyDescent="0.2"/>
    <row r="55576" x14ac:dyDescent="0.2"/>
    <row r="55577" x14ac:dyDescent="0.2"/>
    <row r="55578" x14ac:dyDescent="0.2"/>
    <row r="55579" x14ac:dyDescent="0.2"/>
    <row r="55580" x14ac:dyDescent="0.2"/>
    <row r="55581" x14ac:dyDescent="0.2"/>
    <row r="55582" x14ac:dyDescent="0.2"/>
    <row r="55583" x14ac:dyDescent="0.2"/>
    <row r="55584" x14ac:dyDescent="0.2"/>
    <row r="55585" x14ac:dyDescent="0.2"/>
    <row r="55586" x14ac:dyDescent="0.2"/>
    <row r="55587" x14ac:dyDescent="0.2"/>
    <row r="55588" x14ac:dyDescent="0.2"/>
    <row r="55589" x14ac:dyDescent="0.2"/>
    <row r="55590" x14ac:dyDescent="0.2"/>
    <row r="55591" x14ac:dyDescent="0.2"/>
    <row r="55592" x14ac:dyDescent="0.2"/>
    <row r="55593" x14ac:dyDescent="0.2"/>
    <row r="55594" x14ac:dyDescent="0.2"/>
    <row r="55595" x14ac:dyDescent="0.2"/>
    <row r="55596" x14ac:dyDescent="0.2"/>
    <row r="55597" x14ac:dyDescent="0.2"/>
    <row r="55598" x14ac:dyDescent="0.2"/>
    <row r="55599" x14ac:dyDescent="0.2"/>
    <row r="55600" x14ac:dyDescent="0.2"/>
    <row r="55601" x14ac:dyDescent="0.2"/>
    <row r="55602" x14ac:dyDescent="0.2"/>
    <row r="55603" x14ac:dyDescent="0.2"/>
    <row r="55604" x14ac:dyDescent="0.2"/>
    <row r="55605" x14ac:dyDescent="0.2"/>
    <row r="55606" x14ac:dyDescent="0.2"/>
    <row r="55607" x14ac:dyDescent="0.2"/>
    <row r="55608" x14ac:dyDescent="0.2"/>
    <row r="55609" x14ac:dyDescent="0.2"/>
    <row r="55610" x14ac:dyDescent="0.2"/>
    <row r="55611" x14ac:dyDescent="0.2"/>
    <row r="55612" x14ac:dyDescent="0.2"/>
    <row r="55613" x14ac:dyDescent="0.2"/>
    <row r="55614" x14ac:dyDescent="0.2"/>
    <row r="55615" x14ac:dyDescent="0.2"/>
    <row r="55616" x14ac:dyDescent="0.2"/>
    <row r="55617" x14ac:dyDescent="0.2"/>
    <row r="55618" x14ac:dyDescent="0.2"/>
    <row r="55619" x14ac:dyDescent="0.2"/>
    <row r="55620" x14ac:dyDescent="0.2"/>
    <row r="55621" x14ac:dyDescent="0.2"/>
    <row r="55622" x14ac:dyDescent="0.2"/>
    <row r="55623" x14ac:dyDescent="0.2"/>
    <row r="55624" x14ac:dyDescent="0.2"/>
    <row r="55625" x14ac:dyDescent="0.2"/>
    <row r="55626" x14ac:dyDescent="0.2"/>
    <row r="55627" x14ac:dyDescent="0.2"/>
    <row r="55628" x14ac:dyDescent="0.2"/>
    <row r="55629" x14ac:dyDescent="0.2"/>
    <row r="55630" x14ac:dyDescent="0.2"/>
    <row r="55631" x14ac:dyDescent="0.2"/>
    <row r="55632" x14ac:dyDescent="0.2"/>
    <row r="55633" x14ac:dyDescent="0.2"/>
    <row r="55634" x14ac:dyDescent="0.2"/>
    <row r="55635" x14ac:dyDescent="0.2"/>
    <row r="55636" x14ac:dyDescent="0.2"/>
    <row r="55637" x14ac:dyDescent="0.2"/>
    <row r="55638" x14ac:dyDescent="0.2"/>
    <row r="55639" x14ac:dyDescent="0.2"/>
    <row r="55640" x14ac:dyDescent="0.2"/>
    <row r="55641" x14ac:dyDescent="0.2"/>
    <row r="55642" x14ac:dyDescent="0.2"/>
    <row r="55643" x14ac:dyDescent="0.2"/>
    <row r="55644" x14ac:dyDescent="0.2"/>
    <row r="55645" x14ac:dyDescent="0.2"/>
    <row r="55646" x14ac:dyDescent="0.2"/>
    <row r="55647" x14ac:dyDescent="0.2"/>
    <row r="55648" x14ac:dyDescent="0.2"/>
    <row r="55649" x14ac:dyDescent="0.2"/>
    <row r="55650" x14ac:dyDescent="0.2"/>
    <row r="55651" x14ac:dyDescent="0.2"/>
    <row r="55652" x14ac:dyDescent="0.2"/>
    <row r="55653" x14ac:dyDescent="0.2"/>
    <row r="55654" x14ac:dyDescent="0.2"/>
    <row r="55655" x14ac:dyDescent="0.2"/>
    <row r="55656" x14ac:dyDescent="0.2"/>
    <row r="55657" x14ac:dyDescent="0.2"/>
    <row r="55658" x14ac:dyDescent="0.2"/>
    <row r="55659" x14ac:dyDescent="0.2"/>
    <row r="55660" x14ac:dyDescent="0.2"/>
    <row r="55661" x14ac:dyDescent="0.2"/>
    <row r="55662" x14ac:dyDescent="0.2"/>
    <row r="55663" x14ac:dyDescent="0.2"/>
    <row r="55664" x14ac:dyDescent="0.2"/>
    <row r="55665" x14ac:dyDescent="0.2"/>
    <row r="55666" x14ac:dyDescent="0.2"/>
    <row r="55667" x14ac:dyDescent="0.2"/>
    <row r="55668" x14ac:dyDescent="0.2"/>
    <row r="55669" x14ac:dyDescent="0.2"/>
    <row r="55670" x14ac:dyDescent="0.2"/>
    <row r="55671" x14ac:dyDescent="0.2"/>
    <row r="55672" x14ac:dyDescent="0.2"/>
    <row r="55673" x14ac:dyDescent="0.2"/>
    <row r="55674" x14ac:dyDescent="0.2"/>
    <row r="55675" x14ac:dyDescent="0.2"/>
    <row r="55676" x14ac:dyDescent="0.2"/>
    <row r="55677" x14ac:dyDescent="0.2"/>
    <row r="55678" x14ac:dyDescent="0.2"/>
    <row r="55679" x14ac:dyDescent="0.2"/>
    <row r="55680" x14ac:dyDescent="0.2"/>
    <row r="55681" x14ac:dyDescent="0.2"/>
    <row r="55682" x14ac:dyDescent="0.2"/>
    <row r="55683" x14ac:dyDescent="0.2"/>
    <row r="55684" x14ac:dyDescent="0.2"/>
    <row r="55685" x14ac:dyDescent="0.2"/>
    <row r="55686" x14ac:dyDescent="0.2"/>
    <row r="55687" x14ac:dyDescent="0.2"/>
    <row r="55688" x14ac:dyDescent="0.2"/>
    <row r="55689" x14ac:dyDescent="0.2"/>
    <row r="55690" x14ac:dyDescent="0.2"/>
    <row r="55691" x14ac:dyDescent="0.2"/>
    <row r="55692" x14ac:dyDescent="0.2"/>
    <row r="55693" x14ac:dyDescent="0.2"/>
    <row r="55694" x14ac:dyDescent="0.2"/>
    <row r="55695" x14ac:dyDescent="0.2"/>
    <row r="55696" x14ac:dyDescent="0.2"/>
    <row r="55697" x14ac:dyDescent="0.2"/>
    <row r="55698" x14ac:dyDescent="0.2"/>
    <row r="55699" x14ac:dyDescent="0.2"/>
    <row r="55700" x14ac:dyDescent="0.2"/>
    <row r="55701" x14ac:dyDescent="0.2"/>
    <row r="55702" x14ac:dyDescent="0.2"/>
    <row r="55703" x14ac:dyDescent="0.2"/>
    <row r="55704" x14ac:dyDescent="0.2"/>
    <row r="55705" x14ac:dyDescent="0.2"/>
    <row r="55706" x14ac:dyDescent="0.2"/>
    <row r="55707" x14ac:dyDescent="0.2"/>
    <row r="55708" x14ac:dyDescent="0.2"/>
    <row r="55709" x14ac:dyDescent="0.2"/>
    <row r="55710" x14ac:dyDescent="0.2"/>
    <row r="55711" x14ac:dyDescent="0.2"/>
    <row r="55712" x14ac:dyDescent="0.2"/>
    <row r="55713" x14ac:dyDescent="0.2"/>
    <row r="55714" x14ac:dyDescent="0.2"/>
    <row r="55715" x14ac:dyDescent="0.2"/>
    <row r="55716" x14ac:dyDescent="0.2"/>
    <row r="55717" x14ac:dyDescent="0.2"/>
    <row r="55718" x14ac:dyDescent="0.2"/>
    <row r="55719" x14ac:dyDescent="0.2"/>
    <row r="55720" x14ac:dyDescent="0.2"/>
    <row r="55721" x14ac:dyDescent="0.2"/>
    <row r="55722" x14ac:dyDescent="0.2"/>
    <row r="55723" x14ac:dyDescent="0.2"/>
    <row r="55724" x14ac:dyDescent="0.2"/>
    <row r="55725" x14ac:dyDescent="0.2"/>
    <row r="55726" x14ac:dyDescent="0.2"/>
    <row r="55727" x14ac:dyDescent="0.2"/>
    <row r="55728" x14ac:dyDescent="0.2"/>
    <row r="55729" x14ac:dyDescent="0.2"/>
    <row r="55730" x14ac:dyDescent="0.2"/>
    <row r="55731" x14ac:dyDescent="0.2"/>
    <row r="55732" x14ac:dyDescent="0.2"/>
    <row r="55733" x14ac:dyDescent="0.2"/>
    <row r="55734" x14ac:dyDescent="0.2"/>
    <row r="55735" x14ac:dyDescent="0.2"/>
    <row r="55736" x14ac:dyDescent="0.2"/>
    <row r="55737" x14ac:dyDescent="0.2"/>
    <row r="55738" x14ac:dyDescent="0.2"/>
    <row r="55739" x14ac:dyDescent="0.2"/>
    <row r="55740" x14ac:dyDescent="0.2"/>
    <row r="55741" x14ac:dyDescent="0.2"/>
    <row r="55742" x14ac:dyDescent="0.2"/>
    <row r="55743" x14ac:dyDescent="0.2"/>
    <row r="55744" x14ac:dyDescent="0.2"/>
    <row r="55745" x14ac:dyDescent="0.2"/>
    <row r="55746" x14ac:dyDescent="0.2"/>
    <row r="55747" x14ac:dyDescent="0.2"/>
    <row r="55748" x14ac:dyDescent="0.2"/>
    <row r="55749" x14ac:dyDescent="0.2"/>
    <row r="55750" x14ac:dyDescent="0.2"/>
    <row r="55751" x14ac:dyDescent="0.2"/>
    <row r="55752" x14ac:dyDescent="0.2"/>
    <row r="55753" x14ac:dyDescent="0.2"/>
    <row r="55754" x14ac:dyDescent="0.2"/>
    <row r="55755" x14ac:dyDescent="0.2"/>
    <row r="55756" x14ac:dyDescent="0.2"/>
    <row r="55757" x14ac:dyDescent="0.2"/>
    <row r="55758" x14ac:dyDescent="0.2"/>
    <row r="55759" x14ac:dyDescent="0.2"/>
    <row r="55760" x14ac:dyDescent="0.2"/>
    <row r="55761" x14ac:dyDescent="0.2"/>
    <row r="55762" x14ac:dyDescent="0.2"/>
    <row r="55763" x14ac:dyDescent="0.2"/>
    <row r="55764" x14ac:dyDescent="0.2"/>
    <row r="55765" x14ac:dyDescent="0.2"/>
    <row r="55766" x14ac:dyDescent="0.2"/>
    <row r="55767" x14ac:dyDescent="0.2"/>
    <row r="55768" x14ac:dyDescent="0.2"/>
    <row r="55769" x14ac:dyDescent="0.2"/>
    <row r="55770" x14ac:dyDescent="0.2"/>
    <row r="55771" x14ac:dyDescent="0.2"/>
    <row r="55772" x14ac:dyDescent="0.2"/>
    <row r="55773" x14ac:dyDescent="0.2"/>
    <row r="55774" x14ac:dyDescent="0.2"/>
    <row r="55775" x14ac:dyDescent="0.2"/>
    <row r="55776" x14ac:dyDescent="0.2"/>
    <row r="55777" x14ac:dyDescent="0.2"/>
    <row r="55778" x14ac:dyDescent="0.2"/>
    <row r="55779" x14ac:dyDescent="0.2"/>
    <row r="55780" x14ac:dyDescent="0.2"/>
    <row r="55781" x14ac:dyDescent="0.2"/>
    <row r="55782" x14ac:dyDescent="0.2"/>
    <row r="55783" x14ac:dyDescent="0.2"/>
    <row r="55784" x14ac:dyDescent="0.2"/>
    <row r="55785" x14ac:dyDescent="0.2"/>
    <row r="55786" x14ac:dyDescent="0.2"/>
    <row r="55787" x14ac:dyDescent="0.2"/>
    <row r="55788" x14ac:dyDescent="0.2"/>
    <row r="55789" x14ac:dyDescent="0.2"/>
    <row r="55790" x14ac:dyDescent="0.2"/>
    <row r="55791" x14ac:dyDescent="0.2"/>
    <row r="55792" x14ac:dyDescent="0.2"/>
    <row r="55793" x14ac:dyDescent="0.2"/>
    <row r="55794" x14ac:dyDescent="0.2"/>
    <row r="55795" x14ac:dyDescent="0.2"/>
    <row r="55796" x14ac:dyDescent="0.2"/>
    <row r="55797" x14ac:dyDescent="0.2"/>
    <row r="55798" x14ac:dyDescent="0.2"/>
    <row r="55799" x14ac:dyDescent="0.2"/>
    <row r="55800" x14ac:dyDescent="0.2"/>
    <row r="55801" x14ac:dyDescent="0.2"/>
    <row r="55802" x14ac:dyDescent="0.2"/>
    <row r="55803" x14ac:dyDescent="0.2"/>
    <row r="55804" x14ac:dyDescent="0.2"/>
    <row r="55805" x14ac:dyDescent="0.2"/>
    <row r="55806" x14ac:dyDescent="0.2"/>
    <row r="55807" x14ac:dyDescent="0.2"/>
    <row r="55808" x14ac:dyDescent="0.2"/>
    <row r="55809" x14ac:dyDescent="0.2"/>
    <row r="55810" x14ac:dyDescent="0.2"/>
    <row r="55811" x14ac:dyDescent="0.2"/>
    <row r="55812" x14ac:dyDescent="0.2"/>
    <row r="55813" x14ac:dyDescent="0.2"/>
    <row r="55814" x14ac:dyDescent="0.2"/>
    <row r="55815" x14ac:dyDescent="0.2"/>
    <row r="55816" x14ac:dyDescent="0.2"/>
    <row r="55817" x14ac:dyDescent="0.2"/>
    <row r="55818" x14ac:dyDescent="0.2"/>
    <row r="55819" x14ac:dyDescent="0.2"/>
    <row r="55820" x14ac:dyDescent="0.2"/>
    <row r="55821" x14ac:dyDescent="0.2"/>
    <row r="55822" x14ac:dyDescent="0.2"/>
    <row r="55823" x14ac:dyDescent="0.2"/>
    <row r="55824" x14ac:dyDescent="0.2"/>
    <row r="55825" x14ac:dyDescent="0.2"/>
    <row r="55826" x14ac:dyDescent="0.2"/>
    <row r="55827" x14ac:dyDescent="0.2"/>
    <row r="55828" x14ac:dyDescent="0.2"/>
    <row r="55829" x14ac:dyDescent="0.2"/>
    <row r="55830" x14ac:dyDescent="0.2"/>
    <row r="55831" x14ac:dyDescent="0.2"/>
    <row r="55832" x14ac:dyDescent="0.2"/>
    <row r="55833" x14ac:dyDescent="0.2"/>
    <row r="55834" x14ac:dyDescent="0.2"/>
    <row r="55835" x14ac:dyDescent="0.2"/>
    <row r="55836" x14ac:dyDescent="0.2"/>
    <row r="55837" x14ac:dyDescent="0.2"/>
    <row r="55838" x14ac:dyDescent="0.2"/>
    <row r="55839" x14ac:dyDescent="0.2"/>
    <row r="55840" x14ac:dyDescent="0.2"/>
    <row r="55841" x14ac:dyDescent="0.2"/>
    <row r="55842" x14ac:dyDescent="0.2"/>
    <row r="55843" x14ac:dyDescent="0.2"/>
    <row r="55844" x14ac:dyDescent="0.2"/>
    <row r="55845" x14ac:dyDescent="0.2"/>
    <row r="55846" x14ac:dyDescent="0.2"/>
    <row r="55847" x14ac:dyDescent="0.2"/>
    <row r="55848" x14ac:dyDescent="0.2"/>
    <row r="55849" x14ac:dyDescent="0.2"/>
    <row r="55850" x14ac:dyDescent="0.2"/>
    <row r="55851" x14ac:dyDescent="0.2"/>
    <row r="55852" x14ac:dyDescent="0.2"/>
    <row r="55853" x14ac:dyDescent="0.2"/>
    <row r="55854" x14ac:dyDescent="0.2"/>
    <row r="55855" x14ac:dyDescent="0.2"/>
    <row r="55856" x14ac:dyDescent="0.2"/>
    <row r="55857" x14ac:dyDescent="0.2"/>
    <row r="55858" x14ac:dyDescent="0.2"/>
    <row r="55859" x14ac:dyDescent="0.2"/>
    <row r="55860" x14ac:dyDescent="0.2"/>
    <row r="55861" x14ac:dyDescent="0.2"/>
    <row r="55862" x14ac:dyDescent="0.2"/>
    <row r="55863" x14ac:dyDescent="0.2"/>
    <row r="55864" x14ac:dyDescent="0.2"/>
    <row r="55865" x14ac:dyDescent="0.2"/>
    <row r="55866" x14ac:dyDescent="0.2"/>
    <row r="55867" x14ac:dyDescent="0.2"/>
    <row r="55868" x14ac:dyDescent="0.2"/>
    <row r="55869" x14ac:dyDescent="0.2"/>
    <row r="55870" x14ac:dyDescent="0.2"/>
    <row r="55871" x14ac:dyDescent="0.2"/>
    <row r="55872" x14ac:dyDescent="0.2"/>
    <row r="55873" x14ac:dyDescent="0.2"/>
    <row r="55874" x14ac:dyDescent="0.2"/>
    <row r="55875" x14ac:dyDescent="0.2"/>
    <row r="55876" x14ac:dyDescent="0.2"/>
    <row r="55877" x14ac:dyDescent="0.2"/>
    <row r="55878" x14ac:dyDescent="0.2"/>
    <row r="55879" x14ac:dyDescent="0.2"/>
    <row r="55880" x14ac:dyDescent="0.2"/>
    <row r="55881" x14ac:dyDescent="0.2"/>
    <row r="55882" x14ac:dyDescent="0.2"/>
    <row r="55883" x14ac:dyDescent="0.2"/>
    <row r="55884" x14ac:dyDescent="0.2"/>
    <row r="55885" x14ac:dyDescent="0.2"/>
    <row r="55886" x14ac:dyDescent="0.2"/>
    <row r="55887" x14ac:dyDescent="0.2"/>
    <row r="55888" x14ac:dyDescent="0.2"/>
    <row r="55889" x14ac:dyDescent="0.2"/>
    <row r="55890" x14ac:dyDescent="0.2"/>
    <row r="55891" x14ac:dyDescent="0.2"/>
    <row r="55892" x14ac:dyDescent="0.2"/>
    <row r="55893" x14ac:dyDescent="0.2"/>
    <row r="55894" x14ac:dyDescent="0.2"/>
    <row r="55895" x14ac:dyDescent="0.2"/>
    <row r="55896" x14ac:dyDescent="0.2"/>
    <row r="55897" x14ac:dyDescent="0.2"/>
    <row r="55898" x14ac:dyDescent="0.2"/>
    <row r="55899" x14ac:dyDescent="0.2"/>
    <row r="55900" x14ac:dyDescent="0.2"/>
    <row r="55901" x14ac:dyDescent="0.2"/>
    <row r="55902" x14ac:dyDescent="0.2"/>
    <row r="55903" x14ac:dyDescent="0.2"/>
    <row r="55904" x14ac:dyDescent="0.2"/>
    <row r="55905" x14ac:dyDescent="0.2"/>
    <row r="55906" x14ac:dyDescent="0.2"/>
    <row r="55907" x14ac:dyDescent="0.2"/>
    <row r="55908" x14ac:dyDescent="0.2"/>
    <row r="55909" x14ac:dyDescent="0.2"/>
    <row r="55910" x14ac:dyDescent="0.2"/>
    <row r="55911" x14ac:dyDescent="0.2"/>
    <row r="55912" x14ac:dyDescent="0.2"/>
    <row r="55913" x14ac:dyDescent="0.2"/>
    <row r="55914" x14ac:dyDescent="0.2"/>
    <row r="55915" x14ac:dyDescent="0.2"/>
    <row r="55916" x14ac:dyDescent="0.2"/>
    <row r="55917" x14ac:dyDescent="0.2"/>
    <row r="55918" x14ac:dyDescent="0.2"/>
    <row r="55919" x14ac:dyDescent="0.2"/>
    <row r="55920" x14ac:dyDescent="0.2"/>
    <row r="55921" x14ac:dyDescent="0.2"/>
    <row r="55922" x14ac:dyDescent="0.2"/>
    <row r="55923" x14ac:dyDescent="0.2"/>
    <row r="55924" x14ac:dyDescent="0.2"/>
    <row r="55925" x14ac:dyDescent="0.2"/>
    <row r="55926" x14ac:dyDescent="0.2"/>
    <row r="55927" x14ac:dyDescent="0.2"/>
    <row r="55928" x14ac:dyDescent="0.2"/>
    <row r="55929" x14ac:dyDescent="0.2"/>
    <row r="55930" x14ac:dyDescent="0.2"/>
    <row r="55931" x14ac:dyDescent="0.2"/>
    <row r="55932" x14ac:dyDescent="0.2"/>
    <row r="55933" x14ac:dyDescent="0.2"/>
    <row r="55934" x14ac:dyDescent="0.2"/>
    <row r="55935" x14ac:dyDescent="0.2"/>
    <row r="55936" x14ac:dyDescent="0.2"/>
    <row r="55937" x14ac:dyDescent="0.2"/>
    <row r="55938" x14ac:dyDescent="0.2"/>
    <row r="55939" x14ac:dyDescent="0.2"/>
    <row r="55940" x14ac:dyDescent="0.2"/>
    <row r="55941" x14ac:dyDescent="0.2"/>
    <row r="55942" x14ac:dyDescent="0.2"/>
    <row r="55943" x14ac:dyDescent="0.2"/>
    <row r="55944" x14ac:dyDescent="0.2"/>
    <row r="55945" x14ac:dyDescent="0.2"/>
    <row r="55946" x14ac:dyDescent="0.2"/>
    <row r="55947" x14ac:dyDescent="0.2"/>
    <row r="55948" x14ac:dyDescent="0.2"/>
    <row r="55949" x14ac:dyDescent="0.2"/>
    <row r="55950" x14ac:dyDescent="0.2"/>
    <row r="55951" x14ac:dyDescent="0.2"/>
    <row r="55952" x14ac:dyDescent="0.2"/>
    <row r="55953" x14ac:dyDescent="0.2"/>
    <row r="55954" x14ac:dyDescent="0.2"/>
    <row r="55955" x14ac:dyDescent="0.2"/>
    <row r="55956" x14ac:dyDescent="0.2"/>
    <row r="55957" x14ac:dyDescent="0.2"/>
    <row r="55958" x14ac:dyDescent="0.2"/>
    <row r="55959" x14ac:dyDescent="0.2"/>
    <row r="55960" x14ac:dyDescent="0.2"/>
    <row r="55961" x14ac:dyDescent="0.2"/>
    <row r="55962" x14ac:dyDescent="0.2"/>
    <row r="55963" x14ac:dyDescent="0.2"/>
    <row r="55964" x14ac:dyDescent="0.2"/>
    <row r="55965" x14ac:dyDescent="0.2"/>
    <row r="55966" x14ac:dyDescent="0.2"/>
    <row r="55967" x14ac:dyDescent="0.2"/>
    <row r="55968" x14ac:dyDescent="0.2"/>
    <row r="55969" x14ac:dyDescent="0.2"/>
    <row r="55970" x14ac:dyDescent="0.2"/>
    <row r="55971" x14ac:dyDescent="0.2"/>
    <row r="55972" x14ac:dyDescent="0.2"/>
    <row r="55973" x14ac:dyDescent="0.2"/>
    <row r="55974" x14ac:dyDescent="0.2"/>
    <row r="55975" x14ac:dyDescent="0.2"/>
    <row r="55976" x14ac:dyDescent="0.2"/>
    <row r="55977" x14ac:dyDescent="0.2"/>
    <row r="55978" x14ac:dyDescent="0.2"/>
    <row r="55979" x14ac:dyDescent="0.2"/>
    <row r="55980" x14ac:dyDescent="0.2"/>
    <row r="55981" x14ac:dyDescent="0.2"/>
    <row r="55982" x14ac:dyDescent="0.2"/>
    <row r="55983" x14ac:dyDescent="0.2"/>
    <row r="55984" x14ac:dyDescent="0.2"/>
    <row r="55985" x14ac:dyDescent="0.2"/>
    <row r="55986" x14ac:dyDescent="0.2"/>
    <row r="55987" x14ac:dyDescent="0.2"/>
    <row r="55988" x14ac:dyDescent="0.2"/>
    <row r="55989" x14ac:dyDescent="0.2"/>
    <row r="55990" x14ac:dyDescent="0.2"/>
    <row r="55991" x14ac:dyDescent="0.2"/>
    <row r="55992" x14ac:dyDescent="0.2"/>
    <row r="55993" x14ac:dyDescent="0.2"/>
    <row r="55994" x14ac:dyDescent="0.2"/>
    <row r="55995" x14ac:dyDescent="0.2"/>
    <row r="55996" x14ac:dyDescent="0.2"/>
    <row r="55997" x14ac:dyDescent="0.2"/>
    <row r="55998" x14ac:dyDescent="0.2"/>
    <row r="55999" x14ac:dyDescent="0.2"/>
    <row r="56000" x14ac:dyDescent="0.2"/>
    <row r="56001" x14ac:dyDescent="0.2"/>
    <row r="56002" x14ac:dyDescent="0.2"/>
    <row r="56003" x14ac:dyDescent="0.2"/>
    <row r="56004" x14ac:dyDescent="0.2"/>
    <row r="56005" x14ac:dyDescent="0.2"/>
    <row r="56006" x14ac:dyDescent="0.2"/>
    <row r="56007" x14ac:dyDescent="0.2"/>
    <row r="56008" x14ac:dyDescent="0.2"/>
    <row r="56009" x14ac:dyDescent="0.2"/>
    <row r="56010" x14ac:dyDescent="0.2"/>
    <row r="56011" x14ac:dyDescent="0.2"/>
    <row r="56012" x14ac:dyDescent="0.2"/>
    <row r="56013" x14ac:dyDescent="0.2"/>
    <row r="56014" x14ac:dyDescent="0.2"/>
    <row r="56015" x14ac:dyDescent="0.2"/>
    <row r="56016" x14ac:dyDescent="0.2"/>
    <row r="56017" x14ac:dyDescent="0.2"/>
    <row r="56018" x14ac:dyDescent="0.2"/>
    <row r="56019" x14ac:dyDescent="0.2"/>
    <row r="56020" x14ac:dyDescent="0.2"/>
    <row r="56021" x14ac:dyDescent="0.2"/>
    <row r="56022" x14ac:dyDescent="0.2"/>
    <row r="56023" x14ac:dyDescent="0.2"/>
    <row r="56024" x14ac:dyDescent="0.2"/>
    <row r="56025" x14ac:dyDescent="0.2"/>
    <row r="56026" x14ac:dyDescent="0.2"/>
    <row r="56027" x14ac:dyDescent="0.2"/>
    <row r="56028" x14ac:dyDescent="0.2"/>
    <row r="56029" x14ac:dyDescent="0.2"/>
    <row r="56030" x14ac:dyDescent="0.2"/>
    <row r="56031" x14ac:dyDescent="0.2"/>
    <row r="56032" x14ac:dyDescent="0.2"/>
    <row r="56033" x14ac:dyDescent="0.2"/>
    <row r="56034" x14ac:dyDescent="0.2"/>
    <row r="56035" x14ac:dyDescent="0.2"/>
    <row r="56036" x14ac:dyDescent="0.2"/>
    <row r="56037" x14ac:dyDescent="0.2"/>
    <row r="56038" x14ac:dyDescent="0.2"/>
    <row r="56039" x14ac:dyDescent="0.2"/>
    <row r="56040" x14ac:dyDescent="0.2"/>
    <row r="56041" x14ac:dyDescent="0.2"/>
    <row r="56042" x14ac:dyDescent="0.2"/>
    <row r="56043" x14ac:dyDescent="0.2"/>
    <row r="56044" x14ac:dyDescent="0.2"/>
    <row r="56045" x14ac:dyDescent="0.2"/>
    <row r="56046" x14ac:dyDescent="0.2"/>
    <row r="56047" x14ac:dyDescent="0.2"/>
    <row r="56048" x14ac:dyDescent="0.2"/>
    <row r="56049" x14ac:dyDescent="0.2"/>
    <row r="56050" x14ac:dyDescent="0.2"/>
    <row r="56051" x14ac:dyDescent="0.2"/>
    <row r="56052" x14ac:dyDescent="0.2"/>
    <row r="56053" x14ac:dyDescent="0.2"/>
    <row r="56054" x14ac:dyDescent="0.2"/>
    <row r="56055" x14ac:dyDescent="0.2"/>
    <row r="56056" x14ac:dyDescent="0.2"/>
    <row r="56057" x14ac:dyDescent="0.2"/>
    <row r="56058" x14ac:dyDescent="0.2"/>
    <row r="56059" x14ac:dyDescent="0.2"/>
    <row r="56060" x14ac:dyDescent="0.2"/>
    <row r="56061" x14ac:dyDescent="0.2"/>
    <row r="56062" x14ac:dyDescent="0.2"/>
    <row r="56063" x14ac:dyDescent="0.2"/>
    <row r="56064" x14ac:dyDescent="0.2"/>
    <row r="56065" x14ac:dyDescent="0.2"/>
    <row r="56066" x14ac:dyDescent="0.2"/>
    <row r="56067" x14ac:dyDescent="0.2"/>
    <row r="56068" x14ac:dyDescent="0.2"/>
    <row r="56069" x14ac:dyDescent="0.2"/>
    <row r="56070" x14ac:dyDescent="0.2"/>
    <row r="56071" x14ac:dyDescent="0.2"/>
    <row r="56072" x14ac:dyDescent="0.2"/>
    <row r="56073" x14ac:dyDescent="0.2"/>
    <row r="56074" x14ac:dyDescent="0.2"/>
    <row r="56075" x14ac:dyDescent="0.2"/>
    <row r="56076" x14ac:dyDescent="0.2"/>
    <row r="56077" x14ac:dyDescent="0.2"/>
    <row r="56078" x14ac:dyDescent="0.2"/>
    <row r="56079" x14ac:dyDescent="0.2"/>
    <row r="56080" x14ac:dyDescent="0.2"/>
    <row r="56081" x14ac:dyDescent="0.2"/>
    <row r="56082" x14ac:dyDescent="0.2"/>
    <row r="56083" x14ac:dyDescent="0.2"/>
    <row r="56084" x14ac:dyDescent="0.2"/>
    <row r="56085" x14ac:dyDescent="0.2"/>
    <row r="56086" x14ac:dyDescent="0.2"/>
    <row r="56087" x14ac:dyDescent="0.2"/>
    <row r="56088" x14ac:dyDescent="0.2"/>
    <row r="56089" x14ac:dyDescent="0.2"/>
    <row r="56090" x14ac:dyDescent="0.2"/>
    <row r="56091" x14ac:dyDescent="0.2"/>
    <row r="56092" x14ac:dyDescent="0.2"/>
    <row r="56093" x14ac:dyDescent="0.2"/>
    <row r="56094" x14ac:dyDescent="0.2"/>
    <row r="56095" x14ac:dyDescent="0.2"/>
    <row r="56096" x14ac:dyDescent="0.2"/>
    <row r="56097" x14ac:dyDescent="0.2"/>
    <row r="56098" x14ac:dyDescent="0.2"/>
    <row r="56099" x14ac:dyDescent="0.2"/>
    <row r="56100" x14ac:dyDescent="0.2"/>
    <row r="56101" x14ac:dyDescent="0.2"/>
    <row r="56102" x14ac:dyDescent="0.2"/>
    <row r="56103" x14ac:dyDescent="0.2"/>
    <row r="56104" x14ac:dyDescent="0.2"/>
    <row r="56105" x14ac:dyDescent="0.2"/>
    <row r="56106" x14ac:dyDescent="0.2"/>
    <row r="56107" x14ac:dyDescent="0.2"/>
    <row r="56108" x14ac:dyDescent="0.2"/>
    <row r="56109" x14ac:dyDescent="0.2"/>
    <row r="56110" x14ac:dyDescent="0.2"/>
    <row r="56111" x14ac:dyDescent="0.2"/>
    <row r="56112" x14ac:dyDescent="0.2"/>
    <row r="56113" x14ac:dyDescent="0.2"/>
    <row r="56114" x14ac:dyDescent="0.2"/>
    <row r="56115" x14ac:dyDescent="0.2"/>
    <row r="56116" x14ac:dyDescent="0.2"/>
    <row r="56117" x14ac:dyDescent="0.2"/>
    <row r="56118" x14ac:dyDescent="0.2"/>
    <row r="56119" x14ac:dyDescent="0.2"/>
    <row r="56120" x14ac:dyDescent="0.2"/>
    <row r="56121" x14ac:dyDescent="0.2"/>
    <row r="56122" x14ac:dyDescent="0.2"/>
    <row r="56123" x14ac:dyDescent="0.2"/>
    <row r="56124" x14ac:dyDescent="0.2"/>
    <row r="56125" x14ac:dyDescent="0.2"/>
    <row r="56126" x14ac:dyDescent="0.2"/>
    <row r="56127" x14ac:dyDescent="0.2"/>
    <row r="56128" x14ac:dyDescent="0.2"/>
    <row r="56129" x14ac:dyDescent="0.2"/>
    <row r="56130" x14ac:dyDescent="0.2"/>
    <row r="56131" x14ac:dyDescent="0.2"/>
    <row r="56132" x14ac:dyDescent="0.2"/>
    <row r="56133" x14ac:dyDescent="0.2"/>
    <row r="56134" x14ac:dyDescent="0.2"/>
    <row r="56135" x14ac:dyDescent="0.2"/>
    <row r="56136" x14ac:dyDescent="0.2"/>
    <row r="56137" x14ac:dyDescent="0.2"/>
    <row r="56138" x14ac:dyDescent="0.2"/>
    <row r="56139" x14ac:dyDescent="0.2"/>
    <row r="56140" x14ac:dyDescent="0.2"/>
    <row r="56141" x14ac:dyDescent="0.2"/>
    <row r="56142" x14ac:dyDescent="0.2"/>
    <row r="56143" x14ac:dyDescent="0.2"/>
    <row r="56144" x14ac:dyDescent="0.2"/>
    <row r="56145" x14ac:dyDescent="0.2"/>
    <row r="56146" x14ac:dyDescent="0.2"/>
    <row r="56147" x14ac:dyDescent="0.2"/>
    <row r="56148" x14ac:dyDescent="0.2"/>
    <row r="56149" x14ac:dyDescent="0.2"/>
    <row r="56150" x14ac:dyDescent="0.2"/>
    <row r="56151" x14ac:dyDescent="0.2"/>
    <row r="56152" x14ac:dyDescent="0.2"/>
    <row r="56153" x14ac:dyDescent="0.2"/>
    <row r="56154" x14ac:dyDescent="0.2"/>
    <row r="56155" x14ac:dyDescent="0.2"/>
    <row r="56156" x14ac:dyDescent="0.2"/>
    <row r="56157" x14ac:dyDescent="0.2"/>
    <row r="56158" x14ac:dyDescent="0.2"/>
    <row r="56159" x14ac:dyDescent="0.2"/>
    <row r="56160" x14ac:dyDescent="0.2"/>
    <row r="56161" x14ac:dyDescent="0.2"/>
    <row r="56162" x14ac:dyDescent="0.2"/>
    <row r="56163" x14ac:dyDescent="0.2"/>
    <row r="56164" x14ac:dyDescent="0.2"/>
    <row r="56165" x14ac:dyDescent="0.2"/>
    <row r="56166" x14ac:dyDescent="0.2"/>
    <row r="56167" x14ac:dyDescent="0.2"/>
    <row r="56168" x14ac:dyDescent="0.2"/>
    <row r="56169" x14ac:dyDescent="0.2"/>
    <row r="56170" x14ac:dyDescent="0.2"/>
    <row r="56171" x14ac:dyDescent="0.2"/>
    <row r="56172" x14ac:dyDescent="0.2"/>
    <row r="56173" x14ac:dyDescent="0.2"/>
    <row r="56174" x14ac:dyDescent="0.2"/>
    <row r="56175" x14ac:dyDescent="0.2"/>
    <row r="56176" x14ac:dyDescent="0.2"/>
    <row r="56177" x14ac:dyDescent="0.2"/>
    <row r="56178" x14ac:dyDescent="0.2"/>
    <row r="56179" x14ac:dyDescent="0.2"/>
    <row r="56180" x14ac:dyDescent="0.2"/>
    <row r="56181" x14ac:dyDescent="0.2"/>
    <row r="56182" x14ac:dyDescent="0.2"/>
    <row r="56183" x14ac:dyDescent="0.2"/>
    <row r="56184" x14ac:dyDescent="0.2"/>
    <row r="56185" x14ac:dyDescent="0.2"/>
    <row r="56186" x14ac:dyDescent="0.2"/>
    <row r="56187" x14ac:dyDescent="0.2"/>
    <row r="56188" x14ac:dyDescent="0.2"/>
    <row r="56189" x14ac:dyDescent="0.2"/>
    <row r="56190" x14ac:dyDescent="0.2"/>
    <row r="56191" x14ac:dyDescent="0.2"/>
    <row r="56192" x14ac:dyDescent="0.2"/>
    <row r="56193" x14ac:dyDescent="0.2"/>
    <row r="56194" x14ac:dyDescent="0.2"/>
    <row r="56195" x14ac:dyDescent="0.2"/>
    <row r="56196" x14ac:dyDescent="0.2"/>
    <row r="56197" x14ac:dyDescent="0.2"/>
    <row r="56198" x14ac:dyDescent="0.2"/>
    <row r="56199" x14ac:dyDescent="0.2"/>
    <row r="56200" x14ac:dyDescent="0.2"/>
    <row r="56201" x14ac:dyDescent="0.2"/>
    <row r="56202" x14ac:dyDescent="0.2"/>
    <row r="56203" x14ac:dyDescent="0.2"/>
    <row r="56204" x14ac:dyDescent="0.2"/>
    <row r="56205" x14ac:dyDescent="0.2"/>
    <row r="56206" x14ac:dyDescent="0.2"/>
    <row r="56207" x14ac:dyDescent="0.2"/>
    <row r="56208" x14ac:dyDescent="0.2"/>
    <row r="56209" x14ac:dyDescent="0.2"/>
    <row r="56210" x14ac:dyDescent="0.2"/>
    <row r="56211" x14ac:dyDescent="0.2"/>
    <row r="56212" x14ac:dyDescent="0.2"/>
    <row r="56213" x14ac:dyDescent="0.2"/>
    <row r="56214" x14ac:dyDescent="0.2"/>
    <row r="56215" x14ac:dyDescent="0.2"/>
    <row r="56216" x14ac:dyDescent="0.2"/>
    <row r="56217" x14ac:dyDescent="0.2"/>
    <row r="56218" x14ac:dyDescent="0.2"/>
    <row r="56219" x14ac:dyDescent="0.2"/>
    <row r="56220" x14ac:dyDescent="0.2"/>
    <row r="56221" x14ac:dyDescent="0.2"/>
    <row r="56222" x14ac:dyDescent="0.2"/>
    <row r="56223" x14ac:dyDescent="0.2"/>
    <row r="56224" x14ac:dyDescent="0.2"/>
    <row r="56225" x14ac:dyDescent="0.2"/>
    <row r="56226" x14ac:dyDescent="0.2"/>
    <row r="56227" x14ac:dyDescent="0.2"/>
    <row r="56228" x14ac:dyDescent="0.2"/>
    <row r="56229" x14ac:dyDescent="0.2"/>
    <row r="56230" x14ac:dyDescent="0.2"/>
    <row r="56231" x14ac:dyDescent="0.2"/>
    <row r="56232" x14ac:dyDescent="0.2"/>
    <row r="56233" x14ac:dyDescent="0.2"/>
    <row r="56234" x14ac:dyDescent="0.2"/>
    <row r="56235" x14ac:dyDescent="0.2"/>
    <row r="56236" x14ac:dyDescent="0.2"/>
    <row r="56237" x14ac:dyDescent="0.2"/>
    <row r="56238" x14ac:dyDescent="0.2"/>
    <row r="56239" x14ac:dyDescent="0.2"/>
    <row r="56240" x14ac:dyDescent="0.2"/>
    <row r="56241" x14ac:dyDescent="0.2"/>
    <row r="56242" x14ac:dyDescent="0.2"/>
    <row r="56243" x14ac:dyDescent="0.2"/>
    <row r="56244" x14ac:dyDescent="0.2"/>
    <row r="56245" x14ac:dyDescent="0.2"/>
    <row r="56246" x14ac:dyDescent="0.2"/>
    <row r="56247" x14ac:dyDescent="0.2"/>
    <row r="56248" x14ac:dyDescent="0.2"/>
    <row r="56249" x14ac:dyDescent="0.2"/>
    <row r="56250" x14ac:dyDescent="0.2"/>
    <row r="56251" x14ac:dyDescent="0.2"/>
    <row r="56252" x14ac:dyDescent="0.2"/>
    <row r="56253" x14ac:dyDescent="0.2"/>
    <row r="56254" x14ac:dyDescent="0.2"/>
    <row r="56255" x14ac:dyDescent="0.2"/>
    <row r="56256" x14ac:dyDescent="0.2"/>
    <row r="56257" x14ac:dyDescent="0.2"/>
    <row r="56258" x14ac:dyDescent="0.2"/>
    <row r="56259" x14ac:dyDescent="0.2"/>
    <row r="56260" x14ac:dyDescent="0.2"/>
    <row r="56261" x14ac:dyDescent="0.2"/>
    <row r="56262" x14ac:dyDescent="0.2"/>
    <row r="56263" x14ac:dyDescent="0.2"/>
    <row r="56264" x14ac:dyDescent="0.2"/>
    <row r="56265" x14ac:dyDescent="0.2"/>
    <row r="56266" x14ac:dyDescent="0.2"/>
    <row r="56267" x14ac:dyDescent="0.2"/>
    <row r="56268" x14ac:dyDescent="0.2"/>
    <row r="56269" x14ac:dyDescent="0.2"/>
    <row r="56270" x14ac:dyDescent="0.2"/>
    <row r="56271" x14ac:dyDescent="0.2"/>
    <row r="56272" x14ac:dyDescent="0.2"/>
    <row r="56273" x14ac:dyDescent="0.2"/>
    <row r="56274" x14ac:dyDescent="0.2"/>
    <row r="56275" x14ac:dyDescent="0.2"/>
    <row r="56276" x14ac:dyDescent="0.2"/>
    <row r="56277" x14ac:dyDescent="0.2"/>
    <row r="56278" x14ac:dyDescent="0.2"/>
    <row r="56279" x14ac:dyDescent="0.2"/>
    <row r="56280" x14ac:dyDescent="0.2"/>
    <row r="56281" x14ac:dyDescent="0.2"/>
    <row r="56282" x14ac:dyDescent="0.2"/>
    <row r="56283" x14ac:dyDescent="0.2"/>
    <row r="56284" x14ac:dyDescent="0.2"/>
    <row r="56285" x14ac:dyDescent="0.2"/>
    <row r="56286" x14ac:dyDescent="0.2"/>
    <row r="56287" x14ac:dyDescent="0.2"/>
    <row r="56288" x14ac:dyDescent="0.2"/>
    <row r="56289" x14ac:dyDescent="0.2"/>
    <row r="56290" x14ac:dyDescent="0.2"/>
    <row r="56291" x14ac:dyDescent="0.2"/>
    <row r="56292" x14ac:dyDescent="0.2"/>
    <row r="56293" x14ac:dyDescent="0.2"/>
    <row r="56294" x14ac:dyDescent="0.2"/>
    <row r="56295" x14ac:dyDescent="0.2"/>
    <row r="56296" x14ac:dyDescent="0.2"/>
    <row r="56297" x14ac:dyDescent="0.2"/>
    <row r="56298" x14ac:dyDescent="0.2"/>
    <row r="56299" x14ac:dyDescent="0.2"/>
    <row r="56300" x14ac:dyDescent="0.2"/>
    <row r="56301" x14ac:dyDescent="0.2"/>
    <row r="56302" x14ac:dyDescent="0.2"/>
    <row r="56303" x14ac:dyDescent="0.2"/>
    <row r="56304" x14ac:dyDescent="0.2"/>
    <row r="56305" x14ac:dyDescent="0.2"/>
    <row r="56306" x14ac:dyDescent="0.2"/>
    <row r="56307" x14ac:dyDescent="0.2"/>
    <row r="56308" x14ac:dyDescent="0.2"/>
    <row r="56309" x14ac:dyDescent="0.2"/>
    <row r="56310" x14ac:dyDescent="0.2"/>
    <row r="56311" x14ac:dyDescent="0.2"/>
    <row r="56312" x14ac:dyDescent="0.2"/>
    <row r="56313" x14ac:dyDescent="0.2"/>
    <row r="56314" x14ac:dyDescent="0.2"/>
    <row r="56315" x14ac:dyDescent="0.2"/>
    <row r="56316" x14ac:dyDescent="0.2"/>
    <row r="56317" x14ac:dyDescent="0.2"/>
    <row r="56318" x14ac:dyDescent="0.2"/>
    <row r="56319" x14ac:dyDescent="0.2"/>
    <row r="56320" x14ac:dyDescent="0.2"/>
    <row r="56321" x14ac:dyDescent="0.2"/>
    <row r="56322" x14ac:dyDescent="0.2"/>
    <row r="56323" x14ac:dyDescent="0.2"/>
    <row r="56324" x14ac:dyDescent="0.2"/>
    <row r="56325" x14ac:dyDescent="0.2"/>
    <row r="56326" x14ac:dyDescent="0.2"/>
    <row r="56327" x14ac:dyDescent="0.2"/>
    <row r="56328" x14ac:dyDescent="0.2"/>
    <row r="56329" x14ac:dyDescent="0.2"/>
    <row r="56330" x14ac:dyDescent="0.2"/>
    <row r="56331" x14ac:dyDescent="0.2"/>
    <row r="56332" x14ac:dyDescent="0.2"/>
    <row r="56333" x14ac:dyDescent="0.2"/>
    <row r="56334" x14ac:dyDescent="0.2"/>
    <row r="56335" x14ac:dyDescent="0.2"/>
    <row r="56336" x14ac:dyDescent="0.2"/>
    <row r="56337" x14ac:dyDescent="0.2"/>
    <row r="56338" x14ac:dyDescent="0.2"/>
    <row r="56339" x14ac:dyDescent="0.2"/>
    <row r="56340" x14ac:dyDescent="0.2"/>
    <row r="56341" x14ac:dyDescent="0.2"/>
    <row r="56342" x14ac:dyDescent="0.2"/>
    <row r="56343" x14ac:dyDescent="0.2"/>
    <row r="56344" x14ac:dyDescent="0.2"/>
    <row r="56345" x14ac:dyDescent="0.2"/>
    <row r="56346" x14ac:dyDescent="0.2"/>
    <row r="56347" x14ac:dyDescent="0.2"/>
    <row r="56348" x14ac:dyDescent="0.2"/>
    <row r="56349" x14ac:dyDescent="0.2"/>
    <row r="56350" x14ac:dyDescent="0.2"/>
    <row r="56351" x14ac:dyDescent="0.2"/>
    <row r="56352" x14ac:dyDescent="0.2"/>
    <row r="56353" x14ac:dyDescent="0.2"/>
    <row r="56354" x14ac:dyDescent="0.2"/>
    <row r="56355" x14ac:dyDescent="0.2"/>
    <row r="56356" x14ac:dyDescent="0.2"/>
    <row r="56357" x14ac:dyDescent="0.2"/>
    <row r="56358" x14ac:dyDescent="0.2"/>
    <row r="56359" x14ac:dyDescent="0.2"/>
    <row r="56360" x14ac:dyDescent="0.2"/>
    <row r="56361" x14ac:dyDescent="0.2"/>
    <row r="56362" x14ac:dyDescent="0.2"/>
    <row r="56363" x14ac:dyDescent="0.2"/>
    <row r="56364" x14ac:dyDescent="0.2"/>
    <row r="56365" x14ac:dyDescent="0.2"/>
    <row r="56366" x14ac:dyDescent="0.2"/>
    <row r="56367" x14ac:dyDescent="0.2"/>
    <row r="56368" x14ac:dyDescent="0.2"/>
    <row r="56369" x14ac:dyDescent="0.2"/>
    <row r="56370" x14ac:dyDescent="0.2"/>
    <row r="56371" x14ac:dyDescent="0.2"/>
    <row r="56372" x14ac:dyDescent="0.2"/>
    <row r="56373" x14ac:dyDescent="0.2"/>
    <row r="56374" x14ac:dyDescent="0.2"/>
    <row r="56375" x14ac:dyDescent="0.2"/>
    <row r="56376" x14ac:dyDescent="0.2"/>
    <row r="56377" x14ac:dyDescent="0.2"/>
    <row r="56378" x14ac:dyDescent="0.2"/>
    <row r="56379" x14ac:dyDescent="0.2"/>
    <row r="56380" x14ac:dyDescent="0.2"/>
    <row r="56381" x14ac:dyDescent="0.2"/>
    <row r="56382" x14ac:dyDescent="0.2"/>
    <row r="56383" x14ac:dyDescent="0.2"/>
    <row r="56384" x14ac:dyDescent="0.2"/>
    <row r="56385" x14ac:dyDescent="0.2"/>
    <row r="56386" x14ac:dyDescent="0.2"/>
    <row r="56387" x14ac:dyDescent="0.2"/>
    <row r="56388" x14ac:dyDescent="0.2"/>
    <row r="56389" x14ac:dyDescent="0.2"/>
    <row r="56390" x14ac:dyDescent="0.2"/>
    <row r="56391" x14ac:dyDescent="0.2"/>
    <row r="56392" x14ac:dyDescent="0.2"/>
    <row r="56393" x14ac:dyDescent="0.2"/>
    <row r="56394" x14ac:dyDescent="0.2"/>
    <row r="56395" x14ac:dyDescent="0.2"/>
    <row r="56396" x14ac:dyDescent="0.2"/>
    <row r="56397" x14ac:dyDescent="0.2"/>
    <row r="56398" x14ac:dyDescent="0.2"/>
    <row r="56399" x14ac:dyDescent="0.2"/>
    <row r="56400" x14ac:dyDescent="0.2"/>
    <row r="56401" x14ac:dyDescent="0.2"/>
    <row r="56402" x14ac:dyDescent="0.2"/>
    <row r="56403" x14ac:dyDescent="0.2"/>
    <row r="56404" x14ac:dyDescent="0.2"/>
    <row r="56405" x14ac:dyDescent="0.2"/>
    <row r="56406" x14ac:dyDescent="0.2"/>
    <row r="56407" x14ac:dyDescent="0.2"/>
    <row r="56408" x14ac:dyDescent="0.2"/>
    <row r="56409" x14ac:dyDescent="0.2"/>
    <row r="56410" x14ac:dyDescent="0.2"/>
    <row r="56411" x14ac:dyDescent="0.2"/>
    <row r="56412" x14ac:dyDescent="0.2"/>
    <row r="56413" x14ac:dyDescent="0.2"/>
    <row r="56414" x14ac:dyDescent="0.2"/>
    <row r="56415" x14ac:dyDescent="0.2"/>
    <row r="56416" x14ac:dyDescent="0.2"/>
    <row r="56417" x14ac:dyDescent="0.2"/>
    <row r="56418" x14ac:dyDescent="0.2"/>
    <row r="56419" x14ac:dyDescent="0.2"/>
    <row r="56420" x14ac:dyDescent="0.2"/>
    <row r="56421" x14ac:dyDescent="0.2"/>
    <row r="56422" x14ac:dyDescent="0.2"/>
    <row r="56423" x14ac:dyDescent="0.2"/>
    <row r="56424" x14ac:dyDescent="0.2"/>
    <row r="56425" x14ac:dyDescent="0.2"/>
    <row r="56426" x14ac:dyDescent="0.2"/>
    <row r="56427" x14ac:dyDescent="0.2"/>
    <row r="56428" x14ac:dyDescent="0.2"/>
    <row r="56429" x14ac:dyDescent="0.2"/>
    <row r="56430" x14ac:dyDescent="0.2"/>
    <row r="56431" x14ac:dyDescent="0.2"/>
    <row r="56432" x14ac:dyDescent="0.2"/>
    <row r="56433" x14ac:dyDescent="0.2"/>
    <row r="56434" x14ac:dyDescent="0.2"/>
    <row r="56435" x14ac:dyDescent="0.2"/>
    <row r="56436" x14ac:dyDescent="0.2"/>
    <row r="56437" x14ac:dyDescent="0.2"/>
    <row r="56438" x14ac:dyDescent="0.2"/>
    <row r="56439" x14ac:dyDescent="0.2"/>
    <row r="56440" x14ac:dyDescent="0.2"/>
    <row r="56441" x14ac:dyDescent="0.2"/>
    <row r="56442" x14ac:dyDescent="0.2"/>
    <row r="56443" x14ac:dyDescent="0.2"/>
    <row r="56444" x14ac:dyDescent="0.2"/>
    <row r="56445" x14ac:dyDescent="0.2"/>
    <row r="56446" x14ac:dyDescent="0.2"/>
    <row r="56447" x14ac:dyDescent="0.2"/>
    <row r="56448" x14ac:dyDescent="0.2"/>
    <row r="56449" x14ac:dyDescent="0.2"/>
    <row r="56450" x14ac:dyDescent="0.2"/>
    <row r="56451" x14ac:dyDescent="0.2"/>
    <row r="56452" x14ac:dyDescent="0.2"/>
    <row r="56453" x14ac:dyDescent="0.2"/>
    <row r="56454" x14ac:dyDescent="0.2"/>
    <row r="56455" x14ac:dyDescent="0.2"/>
    <row r="56456" x14ac:dyDescent="0.2"/>
    <row r="56457" x14ac:dyDescent="0.2"/>
    <row r="56458" x14ac:dyDescent="0.2"/>
    <row r="56459" x14ac:dyDescent="0.2"/>
    <row r="56460" x14ac:dyDescent="0.2"/>
    <row r="56461" x14ac:dyDescent="0.2"/>
    <row r="56462" x14ac:dyDescent="0.2"/>
    <row r="56463" x14ac:dyDescent="0.2"/>
    <row r="56464" x14ac:dyDescent="0.2"/>
    <row r="56465" x14ac:dyDescent="0.2"/>
    <row r="56466" x14ac:dyDescent="0.2"/>
    <row r="56467" x14ac:dyDescent="0.2"/>
    <row r="56468" x14ac:dyDescent="0.2"/>
    <row r="56469" x14ac:dyDescent="0.2"/>
    <row r="56470" x14ac:dyDescent="0.2"/>
    <row r="56471" x14ac:dyDescent="0.2"/>
    <row r="56472" x14ac:dyDescent="0.2"/>
    <row r="56473" x14ac:dyDescent="0.2"/>
    <row r="56474" x14ac:dyDescent="0.2"/>
    <row r="56475" x14ac:dyDescent="0.2"/>
    <row r="56476" x14ac:dyDescent="0.2"/>
    <row r="56477" x14ac:dyDescent="0.2"/>
    <row r="56478" x14ac:dyDescent="0.2"/>
    <row r="56479" x14ac:dyDescent="0.2"/>
    <row r="56480" x14ac:dyDescent="0.2"/>
    <row r="56481" x14ac:dyDescent="0.2"/>
    <row r="56482" x14ac:dyDescent="0.2"/>
    <row r="56483" x14ac:dyDescent="0.2"/>
    <row r="56484" x14ac:dyDescent="0.2"/>
    <row r="56485" x14ac:dyDescent="0.2"/>
    <row r="56486" x14ac:dyDescent="0.2"/>
    <row r="56487" x14ac:dyDescent="0.2"/>
    <row r="56488" x14ac:dyDescent="0.2"/>
    <row r="56489" x14ac:dyDescent="0.2"/>
    <row r="56490" x14ac:dyDescent="0.2"/>
    <row r="56491" x14ac:dyDescent="0.2"/>
    <row r="56492" x14ac:dyDescent="0.2"/>
    <row r="56493" x14ac:dyDescent="0.2"/>
    <row r="56494" x14ac:dyDescent="0.2"/>
    <row r="56495" x14ac:dyDescent="0.2"/>
    <row r="56496" x14ac:dyDescent="0.2"/>
    <row r="56497" x14ac:dyDescent="0.2"/>
    <row r="56498" x14ac:dyDescent="0.2"/>
    <row r="56499" x14ac:dyDescent="0.2"/>
    <row r="56500" x14ac:dyDescent="0.2"/>
    <row r="56501" x14ac:dyDescent="0.2"/>
    <row r="56502" x14ac:dyDescent="0.2"/>
    <row r="56503" x14ac:dyDescent="0.2"/>
    <row r="56504" x14ac:dyDescent="0.2"/>
    <row r="56505" x14ac:dyDescent="0.2"/>
    <row r="56506" x14ac:dyDescent="0.2"/>
    <row r="56507" x14ac:dyDescent="0.2"/>
    <row r="56508" x14ac:dyDescent="0.2"/>
    <row r="56509" x14ac:dyDescent="0.2"/>
    <row r="56510" x14ac:dyDescent="0.2"/>
    <row r="56511" x14ac:dyDescent="0.2"/>
    <row r="56512" x14ac:dyDescent="0.2"/>
    <row r="56513" x14ac:dyDescent="0.2"/>
    <row r="56514" x14ac:dyDescent="0.2"/>
    <row r="56515" x14ac:dyDescent="0.2"/>
    <row r="56516" x14ac:dyDescent="0.2"/>
    <row r="56517" x14ac:dyDescent="0.2"/>
    <row r="56518" x14ac:dyDescent="0.2"/>
    <row r="56519" x14ac:dyDescent="0.2"/>
    <row r="56520" x14ac:dyDescent="0.2"/>
    <row r="56521" x14ac:dyDescent="0.2"/>
    <row r="56522" x14ac:dyDescent="0.2"/>
    <row r="56523" x14ac:dyDescent="0.2"/>
    <row r="56524" x14ac:dyDescent="0.2"/>
    <row r="56525" x14ac:dyDescent="0.2"/>
    <row r="56526" x14ac:dyDescent="0.2"/>
    <row r="56527" x14ac:dyDescent="0.2"/>
    <row r="56528" x14ac:dyDescent="0.2"/>
    <row r="56529" x14ac:dyDescent="0.2"/>
    <row r="56530" x14ac:dyDescent="0.2"/>
    <row r="56531" x14ac:dyDescent="0.2"/>
    <row r="56532" x14ac:dyDescent="0.2"/>
    <row r="56533" x14ac:dyDescent="0.2"/>
    <row r="56534" x14ac:dyDescent="0.2"/>
    <row r="56535" x14ac:dyDescent="0.2"/>
    <row r="56536" x14ac:dyDescent="0.2"/>
    <row r="56537" x14ac:dyDescent="0.2"/>
    <row r="56538" x14ac:dyDescent="0.2"/>
    <row r="56539" x14ac:dyDescent="0.2"/>
    <row r="56540" x14ac:dyDescent="0.2"/>
    <row r="56541" x14ac:dyDescent="0.2"/>
    <row r="56542" x14ac:dyDescent="0.2"/>
    <row r="56543" x14ac:dyDescent="0.2"/>
    <row r="56544" x14ac:dyDescent="0.2"/>
    <row r="56545" x14ac:dyDescent="0.2"/>
    <row r="56546" x14ac:dyDescent="0.2"/>
    <row r="56547" x14ac:dyDescent="0.2"/>
    <row r="56548" x14ac:dyDescent="0.2"/>
    <row r="56549" x14ac:dyDescent="0.2"/>
    <row r="56550" x14ac:dyDescent="0.2"/>
    <row r="56551" x14ac:dyDescent="0.2"/>
    <row r="56552" x14ac:dyDescent="0.2"/>
    <row r="56553" x14ac:dyDescent="0.2"/>
    <row r="56554" x14ac:dyDescent="0.2"/>
    <row r="56555" x14ac:dyDescent="0.2"/>
    <row r="56556" x14ac:dyDescent="0.2"/>
    <row r="56557" x14ac:dyDescent="0.2"/>
    <row r="56558" x14ac:dyDescent="0.2"/>
    <row r="56559" x14ac:dyDescent="0.2"/>
    <row r="56560" x14ac:dyDescent="0.2"/>
    <row r="56561" x14ac:dyDescent="0.2"/>
    <row r="56562" x14ac:dyDescent="0.2"/>
    <row r="56563" x14ac:dyDescent="0.2"/>
    <row r="56564" x14ac:dyDescent="0.2"/>
    <row r="56565" x14ac:dyDescent="0.2"/>
    <row r="56566" x14ac:dyDescent="0.2"/>
    <row r="56567" x14ac:dyDescent="0.2"/>
    <row r="56568" x14ac:dyDescent="0.2"/>
    <row r="56569" x14ac:dyDescent="0.2"/>
    <row r="56570" x14ac:dyDescent="0.2"/>
    <row r="56571" x14ac:dyDescent="0.2"/>
    <row r="56572" x14ac:dyDescent="0.2"/>
    <row r="56573" x14ac:dyDescent="0.2"/>
    <row r="56574" x14ac:dyDescent="0.2"/>
    <row r="56575" x14ac:dyDescent="0.2"/>
    <row r="56576" x14ac:dyDescent="0.2"/>
    <row r="56577" x14ac:dyDescent="0.2"/>
    <row r="56578" x14ac:dyDescent="0.2"/>
    <row r="56579" x14ac:dyDescent="0.2"/>
    <row r="56580" x14ac:dyDescent="0.2"/>
    <row r="56581" x14ac:dyDescent="0.2"/>
    <row r="56582" x14ac:dyDescent="0.2"/>
    <row r="56583" x14ac:dyDescent="0.2"/>
    <row r="56584" x14ac:dyDescent="0.2"/>
    <row r="56585" x14ac:dyDescent="0.2"/>
    <row r="56586" x14ac:dyDescent="0.2"/>
    <row r="56587" x14ac:dyDescent="0.2"/>
    <row r="56588" x14ac:dyDescent="0.2"/>
    <row r="56589" x14ac:dyDescent="0.2"/>
    <row r="56590" x14ac:dyDescent="0.2"/>
    <row r="56591" x14ac:dyDescent="0.2"/>
    <row r="56592" x14ac:dyDescent="0.2"/>
    <row r="56593" x14ac:dyDescent="0.2"/>
    <row r="56594" x14ac:dyDescent="0.2"/>
    <row r="56595" x14ac:dyDescent="0.2"/>
    <row r="56596" x14ac:dyDescent="0.2"/>
    <row r="56597" x14ac:dyDescent="0.2"/>
    <row r="56598" x14ac:dyDescent="0.2"/>
    <row r="56599" x14ac:dyDescent="0.2"/>
    <row r="56600" x14ac:dyDescent="0.2"/>
    <row r="56601" x14ac:dyDescent="0.2"/>
    <row r="56602" x14ac:dyDescent="0.2"/>
    <row r="56603" x14ac:dyDescent="0.2"/>
    <row r="56604" x14ac:dyDescent="0.2"/>
    <row r="56605" x14ac:dyDescent="0.2"/>
    <row r="56606" x14ac:dyDescent="0.2"/>
    <row r="56607" x14ac:dyDescent="0.2"/>
    <row r="56608" x14ac:dyDescent="0.2"/>
    <row r="56609" x14ac:dyDescent="0.2"/>
    <row r="56610" x14ac:dyDescent="0.2"/>
    <row r="56611" x14ac:dyDescent="0.2"/>
    <row r="56612" x14ac:dyDescent="0.2"/>
    <row r="56613" x14ac:dyDescent="0.2"/>
    <row r="56614" x14ac:dyDescent="0.2"/>
    <row r="56615" x14ac:dyDescent="0.2"/>
    <row r="56616" x14ac:dyDescent="0.2"/>
    <row r="56617" x14ac:dyDescent="0.2"/>
    <row r="56618" x14ac:dyDescent="0.2"/>
    <row r="56619" x14ac:dyDescent="0.2"/>
    <row r="56620" x14ac:dyDescent="0.2"/>
    <row r="56621" x14ac:dyDescent="0.2"/>
    <row r="56622" x14ac:dyDescent="0.2"/>
    <row r="56623" x14ac:dyDescent="0.2"/>
    <row r="56624" x14ac:dyDescent="0.2"/>
    <row r="56625" x14ac:dyDescent="0.2"/>
    <row r="56626" x14ac:dyDescent="0.2"/>
    <row r="56627" x14ac:dyDescent="0.2"/>
    <row r="56628" x14ac:dyDescent="0.2"/>
    <row r="56629" x14ac:dyDescent="0.2"/>
    <row r="56630" x14ac:dyDescent="0.2"/>
    <row r="56631" x14ac:dyDescent="0.2"/>
    <row r="56632" x14ac:dyDescent="0.2"/>
    <row r="56633" x14ac:dyDescent="0.2"/>
    <row r="56634" x14ac:dyDescent="0.2"/>
    <row r="56635" x14ac:dyDescent="0.2"/>
    <row r="56636" x14ac:dyDescent="0.2"/>
    <row r="56637" x14ac:dyDescent="0.2"/>
    <row r="56638" x14ac:dyDescent="0.2"/>
    <row r="56639" x14ac:dyDescent="0.2"/>
    <row r="56640" x14ac:dyDescent="0.2"/>
    <row r="56641" x14ac:dyDescent="0.2"/>
    <row r="56642" x14ac:dyDescent="0.2"/>
    <row r="56643" x14ac:dyDescent="0.2"/>
    <row r="56644" x14ac:dyDescent="0.2"/>
    <row r="56645" x14ac:dyDescent="0.2"/>
    <row r="56646" x14ac:dyDescent="0.2"/>
    <row r="56647" x14ac:dyDescent="0.2"/>
    <row r="56648" x14ac:dyDescent="0.2"/>
    <row r="56649" x14ac:dyDescent="0.2"/>
    <row r="56650" x14ac:dyDescent="0.2"/>
    <row r="56651" x14ac:dyDescent="0.2"/>
    <row r="56652" x14ac:dyDescent="0.2"/>
    <row r="56653" x14ac:dyDescent="0.2"/>
    <row r="56654" x14ac:dyDescent="0.2"/>
    <row r="56655" x14ac:dyDescent="0.2"/>
    <row r="56656" x14ac:dyDescent="0.2"/>
    <row r="56657" x14ac:dyDescent="0.2"/>
    <row r="56658" x14ac:dyDescent="0.2"/>
    <row r="56659" x14ac:dyDescent="0.2"/>
    <row r="56660" x14ac:dyDescent="0.2"/>
    <row r="56661" x14ac:dyDescent="0.2"/>
    <row r="56662" x14ac:dyDescent="0.2"/>
    <row r="56663" x14ac:dyDescent="0.2"/>
    <row r="56664" x14ac:dyDescent="0.2"/>
    <row r="56665" x14ac:dyDescent="0.2"/>
    <row r="56666" x14ac:dyDescent="0.2"/>
    <row r="56667" x14ac:dyDescent="0.2"/>
    <row r="56668" x14ac:dyDescent="0.2"/>
    <row r="56669" x14ac:dyDescent="0.2"/>
    <row r="56670" x14ac:dyDescent="0.2"/>
    <row r="56671" x14ac:dyDescent="0.2"/>
    <row r="56672" x14ac:dyDescent="0.2"/>
    <row r="56673" x14ac:dyDescent="0.2"/>
    <row r="56674" x14ac:dyDescent="0.2"/>
    <row r="56675" x14ac:dyDescent="0.2"/>
    <row r="56676" x14ac:dyDescent="0.2"/>
    <row r="56677" x14ac:dyDescent="0.2"/>
    <row r="56678" x14ac:dyDescent="0.2"/>
    <row r="56679" x14ac:dyDescent="0.2"/>
    <row r="56680" x14ac:dyDescent="0.2"/>
    <row r="56681" x14ac:dyDescent="0.2"/>
    <row r="56682" x14ac:dyDescent="0.2"/>
    <row r="56683" x14ac:dyDescent="0.2"/>
    <row r="56684" x14ac:dyDescent="0.2"/>
    <row r="56685" x14ac:dyDescent="0.2"/>
    <row r="56686" x14ac:dyDescent="0.2"/>
    <row r="56687" x14ac:dyDescent="0.2"/>
    <row r="56688" x14ac:dyDescent="0.2"/>
    <row r="56689" x14ac:dyDescent="0.2"/>
    <row r="56690" x14ac:dyDescent="0.2"/>
    <row r="56691" x14ac:dyDescent="0.2"/>
    <row r="56692" x14ac:dyDescent="0.2"/>
    <row r="56693" x14ac:dyDescent="0.2"/>
    <row r="56694" x14ac:dyDescent="0.2"/>
    <row r="56695" x14ac:dyDescent="0.2"/>
    <row r="56696" x14ac:dyDescent="0.2"/>
    <row r="56697" x14ac:dyDescent="0.2"/>
    <row r="56698" x14ac:dyDescent="0.2"/>
    <row r="56699" x14ac:dyDescent="0.2"/>
    <row r="56700" x14ac:dyDescent="0.2"/>
    <row r="56701" x14ac:dyDescent="0.2"/>
    <row r="56702" x14ac:dyDescent="0.2"/>
    <row r="56703" x14ac:dyDescent="0.2"/>
    <row r="56704" x14ac:dyDescent="0.2"/>
    <row r="56705" x14ac:dyDescent="0.2"/>
    <row r="56706" x14ac:dyDescent="0.2"/>
    <row r="56707" x14ac:dyDescent="0.2"/>
    <row r="56708" x14ac:dyDescent="0.2"/>
    <row r="56709" x14ac:dyDescent="0.2"/>
    <row r="56710" x14ac:dyDescent="0.2"/>
    <row r="56711" x14ac:dyDescent="0.2"/>
    <row r="56712" x14ac:dyDescent="0.2"/>
    <row r="56713" x14ac:dyDescent="0.2"/>
    <row r="56714" x14ac:dyDescent="0.2"/>
    <row r="56715" x14ac:dyDescent="0.2"/>
    <row r="56716" x14ac:dyDescent="0.2"/>
    <row r="56717" x14ac:dyDescent="0.2"/>
    <row r="56718" x14ac:dyDescent="0.2"/>
    <row r="56719" x14ac:dyDescent="0.2"/>
    <row r="56720" x14ac:dyDescent="0.2"/>
    <row r="56721" x14ac:dyDescent="0.2"/>
    <row r="56722" x14ac:dyDescent="0.2"/>
    <row r="56723" x14ac:dyDescent="0.2"/>
    <row r="56724" x14ac:dyDescent="0.2"/>
    <row r="56725" x14ac:dyDescent="0.2"/>
    <row r="56726" x14ac:dyDescent="0.2"/>
    <row r="56727" x14ac:dyDescent="0.2"/>
    <row r="56728" x14ac:dyDescent="0.2"/>
    <row r="56729" x14ac:dyDescent="0.2"/>
    <row r="56730" x14ac:dyDescent="0.2"/>
    <row r="56731" x14ac:dyDescent="0.2"/>
    <row r="56732" x14ac:dyDescent="0.2"/>
    <row r="56733" x14ac:dyDescent="0.2"/>
    <row r="56734" x14ac:dyDescent="0.2"/>
    <row r="56735" x14ac:dyDescent="0.2"/>
    <row r="56736" x14ac:dyDescent="0.2"/>
    <row r="56737" x14ac:dyDescent="0.2"/>
    <row r="56738" x14ac:dyDescent="0.2"/>
    <row r="56739" x14ac:dyDescent="0.2"/>
    <row r="56740" x14ac:dyDescent="0.2"/>
    <row r="56741" x14ac:dyDescent="0.2"/>
    <row r="56742" x14ac:dyDescent="0.2"/>
    <row r="56743" x14ac:dyDescent="0.2"/>
    <row r="56744" x14ac:dyDescent="0.2"/>
    <row r="56745" x14ac:dyDescent="0.2"/>
    <row r="56746" x14ac:dyDescent="0.2"/>
    <row r="56747" x14ac:dyDescent="0.2"/>
    <row r="56748" x14ac:dyDescent="0.2"/>
    <row r="56749" x14ac:dyDescent="0.2"/>
    <row r="56750" x14ac:dyDescent="0.2"/>
    <row r="56751" x14ac:dyDescent="0.2"/>
    <row r="56752" x14ac:dyDescent="0.2"/>
    <row r="56753" x14ac:dyDescent="0.2"/>
    <row r="56754" x14ac:dyDescent="0.2"/>
    <row r="56755" x14ac:dyDescent="0.2"/>
    <row r="56756" x14ac:dyDescent="0.2"/>
    <row r="56757" x14ac:dyDescent="0.2"/>
    <row r="56758" x14ac:dyDescent="0.2"/>
    <row r="56759" x14ac:dyDescent="0.2"/>
    <row r="56760" x14ac:dyDescent="0.2"/>
    <row r="56761" x14ac:dyDescent="0.2"/>
    <row r="56762" x14ac:dyDescent="0.2"/>
    <row r="56763" x14ac:dyDescent="0.2"/>
    <row r="56764" x14ac:dyDescent="0.2"/>
    <row r="56765" x14ac:dyDescent="0.2"/>
    <row r="56766" x14ac:dyDescent="0.2"/>
    <row r="56767" x14ac:dyDescent="0.2"/>
    <row r="56768" x14ac:dyDescent="0.2"/>
    <row r="56769" x14ac:dyDescent="0.2"/>
    <row r="56770" x14ac:dyDescent="0.2"/>
    <row r="56771" x14ac:dyDescent="0.2"/>
    <row r="56772" x14ac:dyDescent="0.2"/>
    <row r="56773" x14ac:dyDescent="0.2"/>
    <row r="56774" x14ac:dyDescent="0.2"/>
    <row r="56775" x14ac:dyDescent="0.2"/>
    <row r="56776" x14ac:dyDescent="0.2"/>
    <row r="56777" x14ac:dyDescent="0.2"/>
    <row r="56778" x14ac:dyDescent="0.2"/>
    <row r="56779" x14ac:dyDescent="0.2"/>
    <row r="56780" x14ac:dyDescent="0.2"/>
    <row r="56781" x14ac:dyDescent="0.2"/>
    <row r="56782" x14ac:dyDescent="0.2"/>
    <row r="56783" x14ac:dyDescent="0.2"/>
    <row r="56784" x14ac:dyDescent="0.2"/>
    <row r="56785" x14ac:dyDescent="0.2"/>
    <row r="56786" x14ac:dyDescent="0.2"/>
    <row r="56787" x14ac:dyDescent="0.2"/>
    <row r="56788" x14ac:dyDescent="0.2"/>
    <row r="56789" x14ac:dyDescent="0.2"/>
    <row r="56790" x14ac:dyDescent="0.2"/>
    <row r="56791" x14ac:dyDescent="0.2"/>
    <row r="56792" x14ac:dyDescent="0.2"/>
    <row r="56793" x14ac:dyDescent="0.2"/>
    <row r="56794" x14ac:dyDescent="0.2"/>
    <row r="56795" x14ac:dyDescent="0.2"/>
    <row r="56796" x14ac:dyDescent="0.2"/>
    <row r="56797" x14ac:dyDescent="0.2"/>
    <row r="56798" x14ac:dyDescent="0.2"/>
    <row r="56799" x14ac:dyDescent="0.2"/>
    <row r="56800" x14ac:dyDescent="0.2"/>
    <row r="56801" x14ac:dyDescent="0.2"/>
    <row r="56802" x14ac:dyDescent="0.2"/>
    <row r="56803" x14ac:dyDescent="0.2"/>
    <row r="56804" x14ac:dyDescent="0.2"/>
    <row r="56805" x14ac:dyDescent="0.2"/>
    <row r="56806" x14ac:dyDescent="0.2"/>
    <row r="56807" x14ac:dyDescent="0.2"/>
    <row r="56808" x14ac:dyDescent="0.2"/>
    <row r="56809" x14ac:dyDescent="0.2"/>
    <row r="56810" x14ac:dyDescent="0.2"/>
    <row r="56811" x14ac:dyDescent="0.2"/>
    <row r="56812" x14ac:dyDescent="0.2"/>
    <row r="56813" x14ac:dyDescent="0.2"/>
    <row r="56814" x14ac:dyDescent="0.2"/>
    <row r="56815" x14ac:dyDescent="0.2"/>
    <row r="56816" x14ac:dyDescent="0.2"/>
    <row r="56817" x14ac:dyDescent="0.2"/>
    <row r="56818" x14ac:dyDescent="0.2"/>
    <row r="56819" x14ac:dyDescent="0.2"/>
    <row r="56820" x14ac:dyDescent="0.2"/>
    <row r="56821" x14ac:dyDescent="0.2"/>
    <row r="56822" x14ac:dyDescent="0.2"/>
    <row r="56823" x14ac:dyDescent="0.2"/>
    <row r="56824" x14ac:dyDescent="0.2"/>
    <row r="56825" x14ac:dyDescent="0.2"/>
    <row r="56826" x14ac:dyDescent="0.2"/>
    <row r="56827" x14ac:dyDescent="0.2"/>
    <row r="56828" x14ac:dyDescent="0.2"/>
    <row r="56829" x14ac:dyDescent="0.2"/>
    <row r="56830" x14ac:dyDescent="0.2"/>
    <row r="56831" x14ac:dyDescent="0.2"/>
    <row r="56832" x14ac:dyDescent="0.2"/>
    <row r="56833" x14ac:dyDescent="0.2"/>
    <row r="56834" x14ac:dyDescent="0.2"/>
    <row r="56835" x14ac:dyDescent="0.2"/>
    <row r="56836" x14ac:dyDescent="0.2"/>
    <row r="56837" x14ac:dyDescent="0.2"/>
    <row r="56838" x14ac:dyDescent="0.2"/>
    <row r="56839" x14ac:dyDescent="0.2"/>
    <row r="56840" x14ac:dyDescent="0.2"/>
    <row r="56841" x14ac:dyDescent="0.2"/>
    <row r="56842" x14ac:dyDescent="0.2"/>
    <row r="56843" x14ac:dyDescent="0.2"/>
    <row r="56844" x14ac:dyDescent="0.2"/>
    <row r="56845" x14ac:dyDescent="0.2"/>
    <row r="56846" x14ac:dyDescent="0.2"/>
    <row r="56847" x14ac:dyDescent="0.2"/>
    <row r="56848" x14ac:dyDescent="0.2"/>
    <row r="56849" x14ac:dyDescent="0.2"/>
    <row r="56850" x14ac:dyDescent="0.2"/>
    <row r="56851" x14ac:dyDescent="0.2"/>
    <row r="56852" x14ac:dyDescent="0.2"/>
    <row r="56853" x14ac:dyDescent="0.2"/>
    <row r="56854" x14ac:dyDescent="0.2"/>
    <row r="56855" x14ac:dyDescent="0.2"/>
    <row r="56856" x14ac:dyDescent="0.2"/>
    <row r="56857" x14ac:dyDescent="0.2"/>
    <row r="56858" x14ac:dyDescent="0.2"/>
    <row r="56859" x14ac:dyDescent="0.2"/>
    <row r="56860" x14ac:dyDescent="0.2"/>
    <row r="56861" x14ac:dyDescent="0.2"/>
    <row r="56862" x14ac:dyDescent="0.2"/>
    <row r="56863" x14ac:dyDescent="0.2"/>
    <row r="56864" x14ac:dyDescent="0.2"/>
    <row r="56865" x14ac:dyDescent="0.2"/>
    <row r="56866" x14ac:dyDescent="0.2"/>
    <row r="56867" x14ac:dyDescent="0.2"/>
    <row r="56868" x14ac:dyDescent="0.2"/>
    <row r="56869" x14ac:dyDescent="0.2"/>
    <row r="56870" x14ac:dyDescent="0.2"/>
    <row r="56871" x14ac:dyDescent="0.2"/>
    <row r="56872" x14ac:dyDescent="0.2"/>
    <row r="56873" x14ac:dyDescent="0.2"/>
    <row r="56874" x14ac:dyDescent="0.2"/>
    <row r="56875" x14ac:dyDescent="0.2"/>
    <row r="56876" x14ac:dyDescent="0.2"/>
    <row r="56877" x14ac:dyDescent="0.2"/>
    <row r="56878" x14ac:dyDescent="0.2"/>
    <row r="56879" x14ac:dyDescent="0.2"/>
    <row r="56880" x14ac:dyDescent="0.2"/>
    <row r="56881" x14ac:dyDescent="0.2"/>
    <row r="56882" x14ac:dyDescent="0.2"/>
    <row r="56883" x14ac:dyDescent="0.2"/>
    <row r="56884" x14ac:dyDescent="0.2"/>
    <row r="56885" x14ac:dyDescent="0.2"/>
    <row r="56886" x14ac:dyDescent="0.2"/>
    <row r="56887" x14ac:dyDescent="0.2"/>
    <row r="56888" x14ac:dyDescent="0.2"/>
    <row r="56889" x14ac:dyDescent="0.2"/>
    <row r="56890" x14ac:dyDescent="0.2"/>
    <row r="56891" x14ac:dyDescent="0.2"/>
    <row r="56892" x14ac:dyDescent="0.2"/>
    <row r="56893" x14ac:dyDescent="0.2"/>
    <row r="56894" x14ac:dyDescent="0.2"/>
    <row r="56895" x14ac:dyDescent="0.2"/>
    <row r="56896" x14ac:dyDescent="0.2"/>
    <row r="56897" x14ac:dyDescent="0.2"/>
    <row r="56898" x14ac:dyDescent="0.2"/>
    <row r="56899" x14ac:dyDescent="0.2"/>
    <row r="56900" x14ac:dyDescent="0.2"/>
    <row r="56901" x14ac:dyDescent="0.2"/>
    <row r="56902" x14ac:dyDescent="0.2"/>
    <row r="56903" x14ac:dyDescent="0.2"/>
    <row r="56904" x14ac:dyDescent="0.2"/>
    <row r="56905" x14ac:dyDescent="0.2"/>
    <row r="56906" x14ac:dyDescent="0.2"/>
    <row r="56907" x14ac:dyDescent="0.2"/>
    <row r="56908" x14ac:dyDescent="0.2"/>
    <row r="56909" x14ac:dyDescent="0.2"/>
    <row r="56910" x14ac:dyDescent="0.2"/>
    <row r="56911" x14ac:dyDescent="0.2"/>
    <row r="56912" x14ac:dyDescent="0.2"/>
    <row r="56913" x14ac:dyDescent="0.2"/>
    <row r="56914" x14ac:dyDescent="0.2"/>
    <row r="56915" x14ac:dyDescent="0.2"/>
    <row r="56916" x14ac:dyDescent="0.2"/>
    <row r="56917" x14ac:dyDescent="0.2"/>
    <row r="56918" x14ac:dyDescent="0.2"/>
    <row r="56919" x14ac:dyDescent="0.2"/>
    <row r="56920" x14ac:dyDescent="0.2"/>
    <row r="56921" x14ac:dyDescent="0.2"/>
    <row r="56922" x14ac:dyDescent="0.2"/>
    <row r="56923" x14ac:dyDescent="0.2"/>
    <row r="56924" x14ac:dyDescent="0.2"/>
    <row r="56925" x14ac:dyDescent="0.2"/>
    <row r="56926" x14ac:dyDescent="0.2"/>
    <row r="56927" x14ac:dyDescent="0.2"/>
    <row r="56928" x14ac:dyDescent="0.2"/>
    <row r="56929" x14ac:dyDescent="0.2"/>
    <row r="56930" x14ac:dyDescent="0.2"/>
    <row r="56931" x14ac:dyDescent="0.2"/>
    <row r="56932" x14ac:dyDescent="0.2"/>
    <row r="56933" x14ac:dyDescent="0.2"/>
    <row r="56934" x14ac:dyDescent="0.2"/>
    <row r="56935" x14ac:dyDescent="0.2"/>
    <row r="56936" x14ac:dyDescent="0.2"/>
    <row r="56937" x14ac:dyDescent="0.2"/>
    <row r="56938" x14ac:dyDescent="0.2"/>
    <row r="56939" x14ac:dyDescent="0.2"/>
    <row r="56940" x14ac:dyDescent="0.2"/>
    <row r="56941" x14ac:dyDescent="0.2"/>
    <row r="56942" x14ac:dyDescent="0.2"/>
    <row r="56943" x14ac:dyDescent="0.2"/>
    <row r="56944" x14ac:dyDescent="0.2"/>
    <row r="56945" x14ac:dyDescent="0.2"/>
    <row r="56946" x14ac:dyDescent="0.2"/>
    <row r="56947" x14ac:dyDescent="0.2"/>
    <row r="56948" x14ac:dyDescent="0.2"/>
    <row r="56949" x14ac:dyDescent="0.2"/>
    <row r="56950" x14ac:dyDescent="0.2"/>
    <row r="56951" x14ac:dyDescent="0.2"/>
    <row r="56952" x14ac:dyDescent="0.2"/>
    <row r="56953" x14ac:dyDescent="0.2"/>
    <row r="56954" x14ac:dyDescent="0.2"/>
    <row r="56955" x14ac:dyDescent="0.2"/>
    <row r="56956" x14ac:dyDescent="0.2"/>
    <row r="56957" x14ac:dyDescent="0.2"/>
    <row r="56958" x14ac:dyDescent="0.2"/>
    <row r="56959" x14ac:dyDescent="0.2"/>
    <row r="56960" x14ac:dyDescent="0.2"/>
    <row r="56961" x14ac:dyDescent="0.2"/>
    <row r="56962" x14ac:dyDescent="0.2"/>
    <row r="56963" x14ac:dyDescent="0.2"/>
    <row r="56964" x14ac:dyDescent="0.2"/>
    <row r="56965" x14ac:dyDescent="0.2"/>
    <row r="56966" x14ac:dyDescent="0.2"/>
    <row r="56967" x14ac:dyDescent="0.2"/>
    <row r="56968" x14ac:dyDescent="0.2"/>
    <row r="56969" x14ac:dyDescent="0.2"/>
    <row r="56970" x14ac:dyDescent="0.2"/>
    <row r="56971" x14ac:dyDescent="0.2"/>
    <row r="56972" x14ac:dyDescent="0.2"/>
    <row r="56973" x14ac:dyDescent="0.2"/>
    <row r="56974" x14ac:dyDescent="0.2"/>
    <row r="56975" x14ac:dyDescent="0.2"/>
    <row r="56976" x14ac:dyDescent="0.2"/>
    <row r="56977" x14ac:dyDescent="0.2"/>
    <row r="56978" x14ac:dyDescent="0.2"/>
    <row r="56979" x14ac:dyDescent="0.2"/>
    <row r="56980" x14ac:dyDescent="0.2"/>
    <row r="56981" x14ac:dyDescent="0.2"/>
    <row r="56982" x14ac:dyDescent="0.2"/>
    <row r="56983" x14ac:dyDescent="0.2"/>
    <row r="56984" x14ac:dyDescent="0.2"/>
    <row r="56985" x14ac:dyDescent="0.2"/>
    <row r="56986" x14ac:dyDescent="0.2"/>
    <row r="56987" x14ac:dyDescent="0.2"/>
    <row r="56988" x14ac:dyDescent="0.2"/>
    <row r="56989" x14ac:dyDescent="0.2"/>
    <row r="56990" x14ac:dyDescent="0.2"/>
    <row r="56991" x14ac:dyDescent="0.2"/>
    <row r="56992" x14ac:dyDescent="0.2"/>
    <row r="56993" x14ac:dyDescent="0.2"/>
    <row r="56994" x14ac:dyDescent="0.2"/>
    <row r="56995" x14ac:dyDescent="0.2"/>
    <row r="56996" x14ac:dyDescent="0.2"/>
    <row r="56997" x14ac:dyDescent="0.2"/>
    <row r="56998" x14ac:dyDescent="0.2"/>
    <row r="56999" x14ac:dyDescent="0.2"/>
    <row r="57000" x14ac:dyDescent="0.2"/>
    <row r="57001" x14ac:dyDescent="0.2"/>
    <row r="57002" x14ac:dyDescent="0.2"/>
    <row r="57003" x14ac:dyDescent="0.2"/>
    <row r="57004" x14ac:dyDescent="0.2"/>
    <row r="57005" x14ac:dyDescent="0.2"/>
    <row r="57006" x14ac:dyDescent="0.2"/>
    <row r="57007" x14ac:dyDescent="0.2"/>
    <row r="57008" x14ac:dyDescent="0.2"/>
    <row r="57009" x14ac:dyDescent="0.2"/>
    <row r="57010" x14ac:dyDescent="0.2"/>
    <row r="57011" x14ac:dyDescent="0.2"/>
    <row r="57012" x14ac:dyDescent="0.2"/>
    <row r="57013" x14ac:dyDescent="0.2"/>
    <row r="57014" x14ac:dyDescent="0.2"/>
    <row r="57015" x14ac:dyDescent="0.2"/>
    <row r="57016" x14ac:dyDescent="0.2"/>
    <row r="57017" x14ac:dyDescent="0.2"/>
    <row r="57018" x14ac:dyDescent="0.2"/>
    <row r="57019" x14ac:dyDescent="0.2"/>
    <row r="57020" x14ac:dyDescent="0.2"/>
    <row r="57021" x14ac:dyDescent="0.2"/>
    <row r="57022" x14ac:dyDescent="0.2"/>
    <row r="57023" x14ac:dyDescent="0.2"/>
    <row r="57024" x14ac:dyDescent="0.2"/>
    <row r="57025" x14ac:dyDescent="0.2"/>
    <row r="57026" x14ac:dyDescent="0.2"/>
    <row r="57027" x14ac:dyDescent="0.2"/>
    <row r="57028" x14ac:dyDescent="0.2"/>
    <row r="57029" x14ac:dyDescent="0.2"/>
    <row r="57030" x14ac:dyDescent="0.2"/>
    <row r="57031" x14ac:dyDescent="0.2"/>
    <row r="57032" x14ac:dyDescent="0.2"/>
    <row r="57033" x14ac:dyDescent="0.2"/>
    <row r="57034" x14ac:dyDescent="0.2"/>
    <row r="57035" x14ac:dyDescent="0.2"/>
    <row r="57036" x14ac:dyDescent="0.2"/>
    <row r="57037" x14ac:dyDescent="0.2"/>
    <row r="57038" x14ac:dyDescent="0.2"/>
    <row r="57039" x14ac:dyDescent="0.2"/>
    <row r="57040" x14ac:dyDescent="0.2"/>
    <row r="57041" x14ac:dyDescent="0.2"/>
    <row r="57042" x14ac:dyDescent="0.2"/>
    <row r="57043" x14ac:dyDescent="0.2"/>
    <row r="57044" x14ac:dyDescent="0.2"/>
    <row r="57045" x14ac:dyDescent="0.2"/>
    <row r="57046" x14ac:dyDescent="0.2"/>
    <row r="57047" x14ac:dyDescent="0.2"/>
    <row r="57048" x14ac:dyDescent="0.2"/>
    <row r="57049" x14ac:dyDescent="0.2"/>
    <row r="57050" x14ac:dyDescent="0.2"/>
    <row r="57051" x14ac:dyDescent="0.2"/>
    <row r="57052" x14ac:dyDescent="0.2"/>
    <row r="57053" x14ac:dyDescent="0.2"/>
    <row r="57054" x14ac:dyDescent="0.2"/>
    <row r="57055" x14ac:dyDescent="0.2"/>
    <row r="57056" x14ac:dyDescent="0.2"/>
    <row r="57057" x14ac:dyDescent="0.2"/>
    <row r="57058" x14ac:dyDescent="0.2"/>
    <row r="57059" x14ac:dyDescent="0.2"/>
    <row r="57060" x14ac:dyDescent="0.2"/>
    <row r="57061" x14ac:dyDescent="0.2"/>
    <row r="57062" x14ac:dyDescent="0.2"/>
    <row r="57063" x14ac:dyDescent="0.2"/>
    <row r="57064" x14ac:dyDescent="0.2"/>
    <row r="57065" x14ac:dyDescent="0.2"/>
    <row r="57066" x14ac:dyDescent="0.2"/>
    <row r="57067" x14ac:dyDescent="0.2"/>
    <row r="57068" x14ac:dyDescent="0.2"/>
    <row r="57069" x14ac:dyDescent="0.2"/>
    <row r="57070" x14ac:dyDescent="0.2"/>
    <row r="57071" x14ac:dyDescent="0.2"/>
    <row r="57072" x14ac:dyDescent="0.2"/>
    <row r="57073" x14ac:dyDescent="0.2"/>
    <row r="57074" x14ac:dyDescent="0.2"/>
    <row r="57075" x14ac:dyDescent="0.2"/>
    <row r="57076" x14ac:dyDescent="0.2"/>
    <row r="57077" x14ac:dyDescent="0.2"/>
    <row r="57078" x14ac:dyDescent="0.2"/>
    <row r="57079" x14ac:dyDescent="0.2"/>
    <row r="57080" x14ac:dyDescent="0.2"/>
    <row r="57081" x14ac:dyDescent="0.2"/>
    <row r="57082" x14ac:dyDescent="0.2"/>
    <row r="57083" x14ac:dyDescent="0.2"/>
    <row r="57084" x14ac:dyDescent="0.2"/>
    <row r="57085" x14ac:dyDescent="0.2"/>
    <row r="57086" x14ac:dyDescent="0.2"/>
    <row r="57087" x14ac:dyDescent="0.2"/>
    <row r="57088" x14ac:dyDescent="0.2"/>
    <row r="57089" x14ac:dyDescent="0.2"/>
    <row r="57090" x14ac:dyDescent="0.2"/>
    <row r="57091" x14ac:dyDescent="0.2"/>
    <row r="57092" x14ac:dyDescent="0.2"/>
    <row r="57093" x14ac:dyDescent="0.2"/>
    <row r="57094" x14ac:dyDescent="0.2"/>
    <row r="57095" x14ac:dyDescent="0.2"/>
    <row r="57096" x14ac:dyDescent="0.2"/>
    <row r="57097" x14ac:dyDescent="0.2"/>
    <row r="57098" x14ac:dyDescent="0.2"/>
    <row r="57099" x14ac:dyDescent="0.2"/>
    <row r="57100" x14ac:dyDescent="0.2"/>
    <row r="57101" x14ac:dyDescent="0.2"/>
    <row r="57102" x14ac:dyDescent="0.2"/>
    <row r="57103" x14ac:dyDescent="0.2"/>
    <row r="57104" x14ac:dyDescent="0.2"/>
    <row r="57105" x14ac:dyDescent="0.2"/>
    <row r="57106" x14ac:dyDescent="0.2"/>
    <row r="57107" x14ac:dyDescent="0.2"/>
    <row r="57108" x14ac:dyDescent="0.2"/>
    <row r="57109" x14ac:dyDescent="0.2"/>
    <row r="57110" x14ac:dyDescent="0.2"/>
    <row r="57111" x14ac:dyDescent="0.2"/>
    <row r="57112" x14ac:dyDescent="0.2"/>
    <row r="57113" x14ac:dyDescent="0.2"/>
    <row r="57114" x14ac:dyDescent="0.2"/>
    <row r="57115" x14ac:dyDescent="0.2"/>
    <row r="57116" x14ac:dyDescent="0.2"/>
    <row r="57117" x14ac:dyDescent="0.2"/>
    <row r="57118" x14ac:dyDescent="0.2"/>
    <row r="57119" x14ac:dyDescent="0.2"/>
    <row r="57120" x14ac:dyDescent="0.2"/>
    <row r="57121" x14ac:dyDescent="0.2"/>
    <row r="57122" x14ac:dyDescent="0.2"/>
    <row r="57123" x14ac:dyDescent="0.2"/>
    <row r="57124" x14ac:dyDescent="0.2"/>
    <row r="57125" x14ac:dyDescent="0.2"/>
    <row r="57126" x14ac:dyDescent="0.2"/>
    <row r="57127" x14ac:dyDescent="0.2"/>
    <row r="57128" x14ac:dyDescent="0.2"/>
    <row r="57129" x14ac:dyDescent="0.2"/>
    <row r="57130" x14ac:dyDescent="0.2"/>
    <row r="57131" x14ac:dyDescent="0.2"/>
    <row r="57132" x14ac:dyDescent="0.2"/>
    <row r="57133" x14ac:dyDescent="0.2"/>
    <row r="57134" x14ac:dyDescent="0.2"/>
    <row r="57135" x14ac:dyDescent="0.2"/>
    <row r="57136" x14ac:dyDescent="0.2"/>
    <row r="57137" x14ac:dyDescent="0.2"/>
    <row r="57138" x14ac:dyDescent="0.2"/>
    <row r="57139" x14ac:dyDescent="0.2"/>
    <row r="57140" x14ac:dyDescent="0.2"/>
    <row r="57141" x14ac:dyDescent="0.2"/>
    <row r="57142" x14ac:dyDescent="0.2"/>
    <row r="57143" x14ac:dyDescent="0.2"/>
    <row r="57144" x14ac:dyDescent="0.2"/>
    <row r="57145" x14ac:dyDescent="0.2"/>
    <row r="57146" x14ac:dyDescent="0.2"/>
    <row r="57147" x14ac:dyDescent="0.2"/>
    <row r="57148" x14ac:dyDescent="0.2"/>
    <row r="57149" x14ac:dyDescent="0.2"/>
    <row r="57150" x14ac:dyDescent="0.2"/>
    <row r="57151" x14ac:dyDescent="0.2"/>
    <row r="57152" x14ac:dyDescent="0.2"/>
    <row r="57153" x14ac:dyDescent="0.2"/>
    <row r="57154" x14ac:dyDescent="0.2"/>
    <row r="57155" x14ac:dyDescent="0.2"/>
    <row r="57156" x14ac:dyDescent="0.2"/>
    <row r="57157" x14ac:dyDescent="0.2"/>
    <row r="57158" x14ac:dyDescent="0.2"/>
    <row r="57159" x14ac:dyDescent="0.2"/>
    <row r="57160" x14ac:dyDescent="0.2"/>
    <row r="57161" x14ac:dyDescent="0.2"/>
    <row r="57162" x14ac:dyDescent="0.2"/>
    <row r="57163" x14ac:dyDescent="0.2"/>
    <row r="57164" x14ac:dyDescent="0.2"/>
    <row r="57165" x14ac:dyDescent="0.2"/>
    <row r="57166" x14ac:dyDescent="0.2"/>
    <row r="57167" x14ac:dyDescent="0.2"/>
    <row r="57168" x14ac:dyDescent="0.2"/>
    <row r="57169" x14ac:dyDescent="0.2"/>
    <row r="57170" x14ac:dyDescent="0.2"/>
    <row r="57171" x14ac:dyDescent="0.2"/>
    <row r="57172" x14ac:dyDescent="0.2"/>
    <row r="57173" x14ac:dyDescent="0.2"/>
    <row r="57174" x14ac:dyDescent="0.2"/>
    <row r="57175" x14ac:dyDescent="0.2"/>
    <row r="57176" x14ac:dyDescent="0.2"/>
    <row r="57177" x14ac:dyDescent="0.2"/>
    <row r="57178" x14ac:dyDescent="0.2"/>
    <row r="57179" x14ac:dyDescent="0.2"/>
    <row r="57180" x14ac:dyDescent="0.2"/>
    <row r="57181" x14ac:dyDescent="0.2"/>
    <row r="57182" x14ac:dyDescent="0.2"/>
    <row r="57183" x14ac:dyDescent="0.2"/>
    <row r="57184" x14ac:dyDescent="0.2"/>
    <row r="57185" x14ac:dyDescent="0.2"/>
    <row r="57186" x14ac:dyDescent="0.2"/>
    <row r="57187" x14ac:dyDescent="0.2"/>
    <row r="57188" x14ac:dyDescent="0.2"/>
    <row r="57189" x14ac:dyDescent="0.2"/>
    <row r="57190" x14ac:dyDescent="0.2"/>
    <row r="57191" x14ac:dyDescent="0.2"/>
    <row r="57192" x14ac:dyDescent="0.2"/>
    <row r="57193" x14ac:dyDescent="0.2"/>
    <row r="57194" x14ac:dyDescent="0.2"/>
    <row r="57195" x14ac:dyDescent="0.2"/>
    <row r="57196" x14ac:dyDescent="0.2"/>
    <row r="57197" x14ac:dyDescent="0.2"/>
    <row r="57198" x14ac:dyDescent="0.2"/>
    <row r="57199" x14ac:dyDescent="0.2"/>
    <row r="57200" x14ac:dyDescent="0.2"/>
    <row r="57201" x14ac:dyDescent="0.2"/>
    <row r="57202" x14ac:dyDescent="0.2"/>
    <row r="57203" x14ac:dyDescent="0.2"/>
    <row r="57204" x14ac:dyDescent="0.2"/>
    <row r="57205" x14ac:dyDescent="0.2"/>
    <row r="57206" x14ac:dyDescent="0.2"/>
    <row r="57207" x14ac:dyDescent="0.2"/>
    <row r="57208" x14ac:dyDescent="0.2"/>
    <row r="57209" x14ac:dyDescent="0.2"/>
    <row r="57210" x14ac:dyDescent="0.2"/>
    <row r="57211" x14ac:dyDescent="0.2"/>
    <row r="57212" x14ac:dyDescent="0.2"/>
    <row r="57213" x14ac:dyDescent="0.2"/>
    <row r="57214" x14ac:dyDescent="0.2"/>
    <row r="57215" x14ac:dyDescent="0.2"/>
    <row r="57216" x14ac:dyDescent="0.2"/>
    <row r="57217" x14ac:dyDescent="0.2"/>
    <row r="57218" x14ac:dyDescent="0.2"/>
    <row r="57219" x14ac:dyDescent="0.2"/>
    <row r="57220" x14ac:dyDescent="0.2"/>
    <row r="57221" x14ac:dyDescent="0.2"/>
    <row r="57222" x14ac:dyDescent="0.2"/>
    <row r="57223" x14ac:dyDescent="0.2"/>
    <row r="57224" x14ac:dyDescent="0.2"/>
    <row r="57225" x14ac:dyDescent="0.2"/>
    <row r="57226" x14ac:dyDescent="0.2"/>
    <row r="57227" x14ac:dyDescent="0.2"/>
    <row r="57228" x14ac:dyDescent="0.2"/>
    <row r="57229" x14ac:dyDescent="0.2"/>
    <row r="57230" x14ac:dyDescent="0.2"/>
    <row r="57231" x14ac:dyDescent="0.2"/>
    <row r="57232" x14ac:dyDescent="0.2"/>
    <row r="57233" x14ac:dyDescent="0.2"/>
    <row r="57234" x14ac:dyDescent="0.2"/>
    <row r="57235" x14ac:dyDescent="0.2"/>
    <row r="57236" x14ac:dyDescent="0.2"/>
    <row r="57237" x14ac:dyDescent="0.2"/>
    <row r="57238" x14ac:dyDescent="0.2"/>
    <row r="57239" x14ac:dyDescent="0.2"/>
    <row r="57240" x14ac:dyDescent="0.2"/>
    <row r="57241" x14ac:dyDescent="0.2"/>
    <row r="57242" x14ac:dyDescent="0.2"/>
    <row r="57243" x14ac:dyDescent="0.2"/>
    <row r="57244" x14ac:dyDescent="0.2"/>
    <row r="57245" x14ac:dyDescent="0.2"/>
    <row r="57246" x14ac:dyDescent="0.2"/>
    <row r="57247" x14ac:dyDescent="0.2"/>
    <row r="57248" x14ac:dyDescent="0.2"/>
    <row r="57249" x14ac:dyDescent="0.2"/>
    <row r="57250" x14ac:dyDescent="0.2"/>
    <row r="57251" x14ac:dyDescent="0.2"/>
    <row r="57252" x14ac:dyDescent="0.2"/>
    <row r="57253" x14ac:dyDescent="0.2"/>
    <row r="57254" x14ac:dyDescent="0.2"/>
    <row r="57255" x14ac:dyDescent="0.2"/>
    <row r="57256" x14ac:dyDescent="0.2"/>
    <row r="57257" x14ac:dyDescent="0.2"/>
    <row r="57258" x14ac:dyDescent="0.2"/>
    <row r="57259" x14ac:dyDescent="0.2"/>
    <row r="57260" x14ac:dyDescent="0.2"/>
    <row r="57261" x14ac:dyDescent="0.2"/>
    <row r="57262" x14ac:dyDescent="0.2"/>
    <row r="57263" x14ac:dyDescent="0.2"/>
    <row r="57264" x14ac:dyDescent="0.2"/>
    <row r="57265" x14ac:dyDescent="0.2"/>
    <row r="57266" x14ac:dyDescent="0.2"/>
    <row r="57267" x14ac:dyDescent="0.2"/>
    <row r="57268" x14ac:dyDescent="0.2"/>
    <row r="57269" x14ac:dyDescent="0.2"/>
    <row r="57270" x14ac:dyDescent="0.2"/>
    <row r="57271" x14ac:dyDescent="0.2"/>
    <row r="57272" x14ac:dyDescent="0.2"/>
    <row r="57273" x14ac:dyDescent="0.2"/>
    <row r="57274" x14ac:dyDescent="0.2"/>
    <row r="57275" x14ac:dyDescent="0.2"/>
    <row r="57276" x14ac:dyDescent="0.2"/>
    <row r="57277" x14ac:dyDescent="0.2"/>
    <row r="57278" x14ac:dyDescent="0.2"/>
    <row r="57279" x14ac:dyDescent="0.2"/>
    <row r="57280" x14ac:dyDescent="0.2"/>
    <row r="57281" x14ac:dyDescent="0.2"/>
    <row r="57282" x14ac:dyDescent="0.2"/>
    <row r="57283" x14ac:dyDescent="0.2"/>
    <row r="57284" x14ac:dyDescent="0.2"/>
    <row r="57285" x14ac:dyDescent="0.2"/>
    <row r="57286" x14ac:dyDescent="0.2"/>
    <row r="57287" x14ac:dyDescent="0.2"/>
    <row r="57288" x14ac:dyDescent="0.2"/>
    <row r="57289" x14ac:dyDescent="0.2"/>
    <row r="57290" x14ac:dyDescent="0.2"/>
    <row r="57291" x14ac:dyDescent="0.2"/>
    <row r="57292" x14ac:dyDescent="0.2"/>
    <row r="57293" x14ac:dyDescent="0.2"/>
    <row r="57294" x14ac:dyDescent="0.2"/>
    <row r="57295" x14ac:dyDescent="0.2"/>
    <row r="57296" x14ac:dyDescent="0.2"/>
    <row r="57297" x14ac:dyDescent="0.2"/>
    <row r="57298" x14ac:dyDescent="0.2"/>
    <row r="57299" x14ac:dyDescent="0.2"/>
    <row r="57300" x14ac:dyDescent="0.2"/>
    <row r="57301" x14ac:dyDescent="0.2"/>
    <row r="57302" x14ac:dyDescent="0.2"/>
    <row r="57303" x14ac:dyDescent="0.2"/>
    <row r="57304" x14ac:dyDescent="0.2"/>
    <row r="57305" x14ac:dyDescent="0.2"/>
    <row r="57306" x14ac:dyDescent="0.2"/>
    <row r="57307" x14ac:dyDescent="0.2"/>
    <row r="57308" x14ac:dyDescent="0.2"/>
    <row r="57309" x14ac:dyDescent="0.2"/>
    <row r="57310" x14ac:dyDescent="0.2"/>
    <row r="57311" x14ac:dyDescent="0.2"/>
    <row r="57312" x14ac:dyDescent="0.2"/>
    <row r="57313" x14ac:dyDescent="0.2"/>
    <row r="57314" x14ac:dyDescent="0.2"/>
    <row r="57315" x14ac:dyDescent="0.2"/>
    <row r="57316" x14ac:dyDescent="0.2"/>
    <row r="57317" x14ac:dyDescent="0.2"/>
    <row r="57318" x14ac:dyDescent="0.2"/>
    <row r="57319" x14ac:dyDescent="0.2"/>
    <row r="57320" x14ac:dyDescent="0.2"/>
    <row r="57321" x14ac:dyDescent="0.2"/>
    <row r="57322" x14ac:dyDescent="0.2"/>
    <row r="57323" x14ac:dyDescent="0.2"/>
    <row r="57324" x14ac:dyDescent="0.2"/>
    <row r="57325" x14ac:dyDescent="0.2"/>
    <row r="57326" x14ac:dyDescent="0.2"/>
    <row r="57327" x14ac:dyDescent="0.2"/>
    <row r="57328" x14ac:dyDescent="0.2"/>
    <row r="57329" x14ac:dyDescent="0.2"/>
    <row r="57330" x14ac:dyDescent="0.2"/>
    <row r="57331" x14ac:dyDescent="0.2"/>
    <row r="57332" x14ac:dyDescent="0.2"/>
    <row r="57333" x14ac:dyDescent="0.2"/>
    <row r="57334" x14ac:dyDescent="0.2"/>
    <row r="57335" x14ac:dyDescent="0.2"/>
    <row r="57336" x14ac:dyDescent="0.2"/>
    <row r="57337" x14ac:dyDescent="0.2"/>
    <row r="57338" x14ac:dyDescent="0.2"/>
    <row r="57339" x14ac:dyDescent="0.2"/>
    <row r="57340" x14ac:dyDescent="0.2"/>
    <row r="57341" x14ac:dyDescent="0.2"/>
    <row r="57342" x14ac:dyDescent="0.2"/>
    <row r="57343" x14ac:dyDescent="0.2"/>
    <row r="57344" x14ac:dyDescent="0.2"/>
    <row r="57345" x14ac:dyDescent="0.2"/>
    <row r="57346" x14ac:dyDescent="0.2"/>
    <row r="57347" x14ac:dyDescent="0.2"/>
    <row r="57348" x14ac:dyDescent="0.2"/>
    <row r="57349" x14ac:dyDescent="0.2"/>
    <row r="57350" x14ac:dyDescent="0.2"/>
    <row r="57351" x14ac:dyDescent="0.2"/>
    <row r="57352" x14ac:dyDescent="0.2"/>
    <row r="57353" x14ac:dyDescent="0.2"/>
    <row r="57354" x14ac:dyDescent="0.2"/>
    <row r="57355" x14ac:dyDescent="0.2"/>
    <row r="57356" x14ac:dyDescent="0.2"/>
    <row r="57357" x14ac:dyDescent="0.2"/>
    <row r="57358" x14ac:dyDescent="0.2"/>
    <row r="57359" x14ac:dyDescent="0.2"/>
    <row r="57360" x14ac:dyDescent="0.2"/>
    <row r="57361" x14ac:dyDescent="0.2"/>
    <row r="57362" x14ac:dyDescent="0.2"/>
    <row r="57363" x14ac:dyDescent="0.2"/>
    <row r="57364" x14ac:dyDescent="0.2"/>
    <row r="57365" x14ac:dyDescent="0.2"/>
    <row r="57366" x14ac:dyDescent="0.2"/>
    <row r="57367" x14ac:dyDescent="0.2"/>
    <row r="57368" x14ac:dyDescent="0.2"/>
    <row r="57369" x14ac:dyDescent="0.2"/>
    <row r="57370" x14ac:dyDescent="0.2"/>
    <row r="57371" x14ac:dyDescent="0.2"/>
    <row r="57372" x14ac:dyDescent="0.2"/>
    <row r="57373" x14ac:dyDescent="0.2"/>
    <row r="57374" x14ac:dyDescent="0.2"/>
    <row r="57375" x14ac:dyDescent="0.2"/>
    <row r="57376" x14ac:dyDescent="0.2"/>
    <row r="57377" x14ac:dyDescent="0.2"/>
    <row r="57378" x14ac:dyDescent="0.2"/>
    <row r="57379" x14ac:dyDescent="0.2"/>
    <row r="57380" x14ac:dyDescent="0.2"/>
    <row r="57381" x14ac:dyDescent="0.2"/>
    <row r="57382" x14ac:dyDescent="0.2"/>
    <row r="57383" x14ac:dyDescent="0.2"/>
    <row r="57384" x14ac:dyDescent="0.2"/>
    <row r="57385" x14ac:dyDescent="0.2"/>
    <row r="57386" x14ac:dyDescent="0.2"/>
    <row r="57387" x14ac:dyDescent="0.2"/>
    <row r="57388" x14ac:dyDescent="0.2"/>
    <row r="57389" x14ac:dyDescent="0.2"/>
    <row r="57390" x14ac:dyDescent="0.2"/>
    <row r="57391" x14ac:dyDescent="0.2"/>
    <row r="57392" x14ac:dyDescent="0.2"/>
    <row r="57393" x14ac:dyDescent="0.2"/>
    <row r="57394" x14ac:dyDescent="0.2"/>
    <row r="57395" x14ac:dyDescent="0.2"/>
    <row r="57396" x14ac:dyDescent="0.2"/>
    <row r="57397" x14ac:dyDescent="0.2"/>
    <row r="57398" x14ac:dyDescent="0.2"/>
    <row r="57399" x14ac:dyDescent="0.2"/>
    <row r="57400" x14ac:dyDescent="0.2"/>
    <row r="57401" x14ac:dyDescent="0.2"/>
    <row r="57402" x14ac:dyDescent="0.2"/>
    <row r="57403" x14ac:dyDescent="0.2"/>
    <row r="57404" x14ac:dyDescent="0.2"/>
    <row r="57405" x14ac:dyDescent="0.2"/>
    <row r="57406" x14ac:dyDescent="0.2"/>
    <row r="57407" x14ac:dyDescent="0.2"/>
    <row r="57408" x14ac:dyDescent="0.2"/>
    <row r="57409" x14ac:dyDescent="0.2"/>
    <row r="57410" x14ac:dyDescent="0.2"/>
    <row r="57411" x14ac:dyDescent="0.2"/>
    <row r="57412" x14ac:dyDescent="0.2"/>
    <row r="57413" x14ac:dyDescent="0.2"/>
    <row r="57414" x14ac:dyDescent="0.2"/>
    <row r="57415" x14ac:dyDescent="0.2"/>
    <row r="57416" x14ac:dyDescent="0.2"/>
    <row r="57417" x14ac:dyDescent="0.2"/>
    <row r="57418" x14ac:dyDescent="0.2"/>
    <row r="57419" x14ac:dyDescent="0.2"/>
    <row r="57420" x14ac:dyDescent="0.2"/>
    <row r="57421" x14ac:dyDescent="0.2"/>
    <row r="57422" x14ac:dyDescent="0.2"/>
    <row r="57423" x14ac:dyDescent="0.2"/>
    <row r="57424" x14ac:dyDescent="0.2"/>
    <row r="57425" x14ac:dyDescent="0.2"/>
    <row r="57426" x14ac:dyDescent="0.2"/>
    <row r="57427" x14ac:dyDescent="0.2"/>
    <row r="57428" x14ac:dyDescent="0.2"/>
    <row r="57429" x14ac:dyDescent="0.2"/>
    <row r="57430" x14ac:dyDescent="0.2"/>
    <row r="57431" x14ac:dyDescent="0.2"/>
    <row r="57432" x14ac:dyDescent="0.2"/>
    <row r="57433" x14ac:dyDescent="0.2"/>
    <row r="57434" x14ac:dyDescent="0.2"/>
    <row r="57435" x14ac:dyDescent="0.2"/>
    <row r="57436" x14ac:dyDescent="0.2"/>
    <row r="57437" x14ac:dyDescent="0.2"/>
    <row r="57438" x14ac:dyDescent="0.2"/>
    <row r="57439" x14ac:dyDescent="0.2"/>
    <row r="57440" x14ac:dyDescent="0.2"/>
    <row r="57441" x14ac:dyDescent="0.2"/>
    <row r="57442" x14ac:dyDescent="0.2"/>
    <row r="57443" x14ac:dyDescent="0.2"/>
    <row r="57444" x14ac:dyDescent="0.2"/>
    <row r="57445" x14ac:dyDescent="0.2"/>
    <row r="57446" x14ac:dyDescent="0.2"/>
    <row r="57447" x14ac:dyDescent="0.2"/>
    <row r="57448" x14ac:dyDescent="0.2"/>
    <row r="57449" x14ac:dyDescent="0.2"/>
    <row r="57450" x14ac:dyDescent="0.2"/>
    <row r="57451" x14ac:dyDescent="0.2"/>
    <row r="57452" x14ac:dyDescent="0.2"/>
    <row r="57453" x14ac:dyDescent="0.2"/>
    <row r="57454" x14ac:dyDescent="0.2"/>
    <row r="57455" x14ac:dyDescent="0.2"/>
    <row r="57456" x14ac:dyDescent="0.2"/>
    <row r="57457" x14ac:dyDescent="0.2"/>
    <row r="57458" x14ac:dyDescent="0.2"/>
    <row r="57459" x14ac:dyDescent="0.2"/>
    <row r="57460" x14ac:dyDescent="0.2"/>
    <row r="57461" x14ac:dyDescent="0.2"/>
    <row r="57462" x14ac:dyDescent="0.2"/>
    <row r="57463" x14ac:dyDescent="0.2"/>
    <row r="57464" x14ac:dyDescent="0.2"/>
    <row r="57465" x14ac:dyDescent="0.2"/>
    <row r="57466" x14ac:dyDescent="0.2"/>
    <row r="57467" x14ac:dyDescent="0.2"/>
    <row r="57468" x14ac:dyDescent="0.2"/>
    <row r="57469" x14ac:dyDescent="0.2"/>
    <row r="57470" x14ac:dyDescent="0.2"/>
    <row r="57471" x14ac:dyDescent="0.2"/>
    <row r="57472" x14ac:dyDescent="0.2"/>
    <row r="57473" x14ac:dyDescent="0.2"/>
    <row r="57474" x14ac:dyDescent="0.2"/>
    <row r="57475" x14ac:dyDescent="0.2"/>
    <row r="57476" x14ac:dyDescent="0.2"/>
    <row r="57477" x14ac:dyDescent="0.2"/>
    <row r="57478" x14ac:dyDescent="0.2"/>
    <row r="57479" x14ac:dyDescent="0.2"/>
    <row r="57480" x14ac:dyDescent="0.2"/>
    <row r="57481" x14ac:dyDescent="0.2"/>
    <row r="57482" x14ac:dyDescent="0.2"/>
    <row r="57483" x14ac:dyDescent="0.2"/>
    <row r="57484" x14ac:dyDescent="0.2"/>
    <row r="57485" x14ac:dyDescent="0.2"/>
    <row r="57486" x14ac:dyDescent="0.2"/>
    <row r="57487" x14ac:dyDescent="0.2"/>
    <row r="57488" x14ac:dyDescent="0.2"/>
    <row r="57489" x14ac:dyDescent="0.2"/>
    <row r="57490" x14ac:dyDescent="0.2"/>
    <row r="57491" x14ac:dyDescent="0.2"/>
    <row r="57492" x14ac:dyDescent="0.2"/>
    <row r="57493" x14ac:dyDescent="0.2"/>
    <row r="57494" x14ac:dyDescent="0.2"/>
    <row r="57495" x14ac:dyDescent="0.2"/>
    <row r="57496" x14ac:dyDescent="0.2"/>
    <row r="57497" x14ac:dyDescent="0.2"/>
    <row r="57498" x14ac:dyDescent="0.2"/>
    <row r="57499" x14ac:dyDescent="0.2"/>
    <row r="57500" x14ac:dyDescent="0.2"/>
    <row r="57501" x14ac:dyDescent="0.2"/>
    <row r="57502" x14ac:dyDescent="0.2"/>
    <row r="57503" x14ac:dyDescent="0.2"/>
    <row r="57504" x14ac:dyDescent="0.2"/>
    <row r="57505" x14ac:dyDescent="0.2"/>
    <row r="57506" x14ac:dyDescent="0.2"/>
    <row r="57507" x14ac:dyDescent="0.2"/>
    <row r="57508" x14ac:dyDescent="0.2"/>
    <row r="57509" x14ac:dyDescent="0.2"/>
    <row r="57510" x14ac:dyDescent="0.2"/>
    <row r="57511" x14ac:dyDescent="0.2"/>
    <row r="57512" x14ac:dyDescent="0.2"/>
    <row r="57513" x14ac:dyDescent="0.2"/>
    <row r="57514" x14ac:dyDescent="0.2"/>
    <row r="57515" x14ac:dyDescent="0.2"/>
    <row r="57516" x14ac:dyDescent="0.2"/>
    <row r="57517" x14ac:dyDescent="0.2"/>
    <row r="57518" x14ac:dyDescent="0.2"/>
    <row r="57519" x14ac:dyDescent="0.2"/>
    <row r="57520" x14ac:dyDescent="0.2"/>
    <row r="57521" x14ac:dyDescent="0.2"/>
    <row r="57522" x14ac:dyDescent="0.2"/>
    <row r="57523" x14ac:dyDescent="0.2"/>
    <row r="57524" x14ac:dyDescent="0.2"/>
    <row r="57525" x14ac:dyDescent="0.2"/>
    <row r="57526" x14ac:dyDescent="0.2"/>
    <row r="57527" x14ac:dyDescent="0.2"/>
    <row r="57528" x14ac:dyDescent="0.2"/>
    <row r="57529" x14ac:dyDescent="0.2"/>
    <row r="57530" x14ac:dyDescent="0.2"/>
    <row r="57531" x14ac:dyDescent="0.2"/>
    <row r="57532" x14ac:dyDescent="0.2"/>
    <row r="57533" x14ac:dyDescent="0.2"/>
    <row r="57534" x14ac:dyDescent="0.2"/>
    <row r="57535" x14ac:dyDescent="0.2"/>
    <row r="57536" x14ac:dyDescent="0.2"/>
    <row r="57537" x14ac:dyDescent="0.2"/>
    <row r="57538" x14ac:dyDescent="0.2"/>
    <row r="57539" x14ac:dyDescent="0.2"/>
    <row r="57540" x14ac:dyDescent="0.2"/>
    <row r="57541" x14ac:dyDescent="0.2"/>
    <row r="57542" x14ac:dyDescent="0.2"/>
    <row r="57543" x14ac:dyDescent="0.2"/>
    <row r="57544" x14ac:dyDescent="0.2"/>
    <row r="57545" x14ac:dyDescent="0.2"/>
    <row r="57546" x14ac:dyDescent="0.2"/>
    <row r="57547" x14ac:dyDescent="0.2"/>
    <row r="57548" x14ac:dyDescent="0.2"/>
    <row r="57549" x14ac:dyDescent="0.2"/>
    <row r="57550" x14ac:dyDescent="0.2"/>
    <row r="57551" x14ac:dyDescent="0.2"/>
    <row r="57552" x14ac:dyDescent="0.2"/>
    <row r="57553" x14ac:dyDescent="0.2"/>
    <row r="57554" x14ac:dyDescent="0.2"/>
    <row r="57555" x14ac:dyDescent="0.2"/>
    <row r="57556" x14ac:dyDescent="0.2"/>
    <row r="57557" x14ac:dyDescent="0.2"/>
    <row r="57558" x14ac:dyDescent="0.2"/>
    <row r="57559" x14ac:dyDescent="0.2"/>
    <row r="57560" x14ac:dyDescent="0.2"/>
    <row r="57561" x14ac:dyDescent="0.2"/>
    <row r="57562" x14ac:dyDescent="0.2"/>
    <row r="57563" x14ac:dyDescent="0.2"/>
    <row r="57564" x14ac:dyDescent="0.2"/>
    <row r="57565" x14ac:dyDescent="0.2"/>
    <row r="57566" x14ac:dyDescent="0.2"/>
    <row r="57567" x14ac:dyDescent="0.2"/>
    <row r="57568" x14ac:dyDescent="0.2"/>
    <row r="57569" x14ac:dyDescent="0.2"/>
    <row r="57570" x14ac:dyDescent="0.2"/>
    <row r="57571" x14ac:dyDescent="0.2"/>
    <row r="57572" x14ac:dyDescent="0.2"/>
    <row r="57573" x14ac:dyDescent="0.2"/>
    <row r="57574" x14ac:dyDescent="0.2"/>
    <row r="57575" x14ac:dyDescent="0.2"/>
    <row r="57576" x14ac:dyDescent="0.2"/>
    <row r="57577" x14ac:dyDescent="0.2"/>
    <row r="57578" x14ac:dyDescent="0.2"/>
    <row r="57579" x14ac:dyDescent="0.2"/>
    <row r="57580" x14ac:dyDescent="0.2"/>
    <row r="57581" x14ac:dyDescent="0.2"/>
    <row r="57582" x14ac:dyDescent="0.2"/>
    <row r="57583" x14ac:dyDescent="0.2"/>
    <row r="57584" x14ac:dyDescent="0.2"/>
    <row r="57585" x14ac:dyDescent="0.2"/>
    <row r="57586" x14ac:dyDescent="0.2"/>
    <row r="57587" x14ac:dyDescent="0.2"/>
    <row r="57588" x14ac:dyDescent="0.2"/>
    <row r="57589" x14ac:dyDescent="0.2"/>
    <row r="57590" x14ac:dyDescent="0.2"/>
    <row r="57591" x14ac:dyDescent="0.2"/>
    <row r="57592" x14ac:dyDescent="0.2"/>
    <row r="57593" x14ac:dyDescent="0.2"/>
    <row r="57594" x14ac:dyDescent="0.2"/>
    <row r="57595" x14ac:dyDescent="0.2"/>
    <row r="57596" x14ac:dyDescent="0.2"/>
    <row r="57597" x14ac:dyDescent="0.2"/>
    <row r="57598" x14ac:dyDescent="0.2"/>
    <row r="57599" x14ac:dyDescent="0.2"/>
    <row r="57600" x14ac:dyDescent="0.2"/>
    <row r="57601" x14ac:dyDescent="0.2"/>
    <row r="57602" x14ac:dyDescent="0.2"/>
    <row r="57603" x14ac:dyDescent="0.2"/>
    <row r="57604" x14ac:dyDescent="0.2"/>
    <row r="57605" x14ac:dyDescent="0.2"/>
    <row r="57606" x14ac:dyDescent="0.2"/>
    <row r="57607" x14ac:dyDescent="0.2"/>
    <row r="57608" x14ac:dyDescent="0.2"/>
    <row r="57609" x14ac:dyDescent="0.2"/>
    <row r="57610" x14ac:dyDescent="0.2"/>
    <row r="57611" x14ac:dyDescent="0.2"/>
    <row r="57612" x14ac:dyDescent="0.2"/>
    <row r="57613" x14ac:dyDescent="0.2"/>
    <row r="57614" x14ac:dyDescent="0.2"/>
    <row r="57615" x14ac:dyDescent="0.2"/>
    <row r="57616" x14ac:dyDescent="0.2"/>
    <row r="57617" x14ac:dyDescent="0.2"/>
    <row r="57618" x14ac:dyDescent="0.2"/>
    <row r="57619" x14ac:dyDescent="0.2"/>
    <row r="57620" x14ac:dyDescent="0.2"/>
    <row r="57621" x14ac:dyDescent="0.2"/>
    <row r="57622" x14ac:dyDescent="0.2"/>
    <row r="57623" x14ac:dyDescent="0.2"/>
    <row r="57624" x14ac:dyDescent="0.2"/>
    <row r="57625" x14ac:dyDescent="0.2"/>
    <row r="57626" x14ac:dyDescent="0.2"/>
    <row r="57627" x14ac:dyDescent="0.2"/>
    <row r="57628" x14ac:dyDescent="0.2"/>
    <row r="57629" x14ac:dyDescent="0.2"/>
    <row r="57630" x14ac:dyDescent="0.2"/>
    <row r="57631" x14ac:dyDescent="0.2"/>
    <row r="57632" x14ac:dyDescent="0.2"/>
    <row r="57633" x14ac:dyDescent="0.2"/>
    <row r="57634" x14ac:dyDescent="0.2"/>
    <row r="57635" x14ac:dyDescent="0.2"/>
    <row r="57636" x14ac:dyDescent="0.2"/>
    <row r="57637" x14ac:dyDescent="0.2"/>
    <row r="57638" x14ac:dyDescent="0.2"/>
    <row r="57639" x14ac:dyDescent="0.2"/>
    <row r="57640" x14ac:dyDescent="0.2"/>
    <row r="57641" x14ac:dyDescent="0.2"/>
    <row r="57642" x14ac:dyDescent="0.2"/>
    <row r="57643" x14ac:dyDescent="0.2"/>
    <row r="57644" x14ac:dyDescent="0.2"/>
    <row r="57645" x14ac:dyDescent="0.2"/>
    <row r="57646" x14ac:dyDescent="0.2"/>
    <row r="57647" x14ac:dyDescent="0.2"/>
    <row r="57648" x14ac:dyDescent="0.2"/>
    <row r="57649" x14ac:dyDescent="0.2"/>
    <row r="57650" x14ac:dyDescent="0.2"/>
    <row r="57651" x14ac:dyDescent="0.2"/>
    <row r="57652" x14ac:dyDescent="0.2"/>
    <row r="57653" x14ac:dyDescent="0.2"/>
    <row r="57654" x14ac:dyDescent="0.2"/>
    <row r="57655" x14ac:dyDescent="0.2"/>
    <row r="57656" x14ac:dyDescent="0.2"/>
    <row r="57657" x14ac:dyDescent="0.2"/>
    <row r="57658" x14ac:dyDescent="0.2"/>
    <row r="57659" x14ac:dyDescent="0.2"/>
    <row r="57660" x14ac:dyDescent="0.2"/>
    <row r="57661" x14ac:dyDescent="0.2"/>
    <row r="57662" x14ac:dyDescent="0.2"/>
    <row r="57663" x14ac:dyDescent="0.2"/>
    <row r="57664" x14ac:dyDescent="0.2"/>
    <row r="57665" x14ac:dyDescent="0.2"/>
    <row r="57666" x14ac:dyDescent="0.2"/>
    <row r="57667" x14ac:dyDescent="0.2"/>
    <row r="57668" x14ac:dyDescent="0.2"/>
    <row r="57669" x14ac:dyDescent="0.2"/>
    <row r="57670" x14ac:dyDescent="0.2"/>
    <row r="57671" x14ac:dyDescent="0.2"/>
    <row r="57672" x14ac:dyDescent="0.2"/>
    <row r="57673" x14ac:dyDescent="0.2"/>
    <row r="57674" x14ac:dyDescent="0.2"/>
    <row r="57675" x14ac:dyDescent="0.2"/>
    <row r="57676" x14ac:dyDescent="0.2"/>
    <row r="57677" x14ac:dyDescent="0.2"/>
    <row r="57678" x14ac:dyDescent="0.2"/>
    <row r="57679" x14ac:dyDescent="0.2"/>
    <row r="57680" x14ac:dyDescent="0.2"/>
    <row r="57681" x14ac:dyDescent="0.2"/>
    <row r="57682" x14ac:dyDescent="0.2"/>
    <row r="57683" x14ac:dyDescent="0.2"/>
    <row r="57684" x14ac:dyDescent="0.2"/>
    <row r="57685" x14ac:dyDescent="0.2"/>
    <row r="57686" x14ac:dyDescent="0.2"/>
    <row r="57687" x14ac:dyDescent="0.2"/>
    <row r="57688" x14ac:dyDescent="0.2"/>
    <row r="57689" x14ac:dyDescent="0.2"/>
    <row r="57690" x14ac:dyDescent="0.2"/>
    <row r="57691" x14ac:dyDescent="0.2"/>
    <row r="57692" x14ac:dyDescent="0.2"/>
    <row r="57693" x14ac:dyDescent="0.2"/>
    <row r="57694" x14ac:dyDescent="0.2"/>
    <row r="57695" x14ac:dyDescent="0.2"/>
    <row r="57696" x14ac:dyDescent="0.2"/>
    <row r="57697" x14ac:dyDescent="0.2"/>
    <row r="57698" x14ac:dyDescent="0.2"/>
    <row r="57699" x14ac:dyDescent="0.2"/>
    <row r="57700" x14ac:dyDescent="0.2"/>
    <row r="57701" x14ac:dyDescent="0.2"/>
    <row r="57702" x14ac:dyDescent="0.2"/>
    <row r="57703" x14ac:dyDescent="0.2"/>
    <row r="57704" x14ac:dyDescent="0.2"/>
    <row r="57705" x14ac:dyDescent="0.2"/>
    <row r="57706" x14ac:dyDescent="0.2"/>
    <row r="57707" x14ac:dyDescent="0.2"/>
    <row r="57708" x14ac:dyDescent="0.2"/>
    <row r="57709" x14ac:dyDescent="0.2"/>
    <row r="57710" x14ac:dyDescent="0.2"/>
    <row r="57711" x14ac:dyDescent="0.2"/>
    <row r="57712" x14ac:dyDescent="0.2"/>
    <row r="57713" x14ac:dyDescent="0.2"/>
    <row r="57714" x14ac:dyDescent="0.2"/>
    <row r="57715" x14ac:dyDescent="0.2"/>
    <row r="57716" x14ac:dyDescent="0.2"/>
    <row r="57717" x14ac:dyDescent="0.2"/>
    <row r="57718" x14ac:dyDescent="0.2"/>
    <row r="57719" x14ac:dyDescent="0.2"/>
    <row r="57720" x14ac:dyDescent="0.2"/>
    <row r="57721" x14ac:dyDescent="0.2"/>
    <row r="57722" x14ac:dyDescent="0.2"/>
    <row r="57723" x14ac:dyDescent="0.2"/>
    <row r="57724" x14ac:dyDescent="0.2"/>
    <row r="57725" x14ac:dyDescent="0.2"/>
    <row r="57726" x14ac:dyDescent="0.2"/>
    <row r="57727" x14ac:dyDescent="0.2"/>
    <row r="57728" x14ac:dyDescent="0.2"/>
    <row r="57729" x14ac:dyDescent="0.2"/>
    <row r="57730" x14ac:dyDescent="0.2"/>
    <row r="57731" x14ac:dyDescent="0.2"/>
    <row r="57732" x14ac:dyDescent="0.2"/>
    <row r="57733" x14ac:dyDescent="0.2"/>
    <row r="57734" x14ac:dyDescent="0.2"/>
    <row r="57735" x14ac:dyDescent="0.2"/>
    <row r="57736" x14ac:dyDescent="0.2"/>
    <row r="57737" x14ac:dyDescent="0.2"/>
    <row r="57738" x14ac:dyDescent="0.2"/>
    <row r="57739" x14ac:dyDescent="0.2"/>
    <row r="57740" x14ac:dyDescent="0.2"/>
    <row r="57741" x14ac:dyDescent="0.2"/>
    <row r="57742" x14ac:dyDescent="0.2"/>
    <row r="57743" x14ac:dyDescent="0.2"/>
    <row r="57744" x14ac:dyDescent="0.2"/>
    <row r="57745" x14ac:dyDescent="0.2"/>
    <row r="57746" x14ac:dyDescent="0.2"/>
    <row r="57747" x14ac:dyDescent="0.2"/>
    <row r="57748" x14ac:dyDescent="0.2"/>
    <row r="57749" x14ac:dyDescent="0.2"/>
    <row r="57750" x14ac:dyDescent="0.2"/>
    <row r="57751" x14ac:dyDescent="0.2"/>
    <row r="57752" x14ac:dyDescent="0.2"/>
    <row r="57753" x14ac:dyDescent="0.2"/>
    <row r="57754" x14ac:dyDescent="0.2"/>
    <row r="57755" x14ac:dyDescent="0.2"/>
    <row r="57756" x14ac:dyDescent="0.2"/>
    <row r="57757" x14ac:dyDescent="0.2"/>
    <row r="57758" x14ac:dyDescent="0.2"/>
    <row r="57759" x14ac:dyDescent="0.2"/>
    <row r="57760" x14ac:dyDescent="0.2"/>
    <row r="57761" x14ac:dyDescent="0.2"/>
    <row r="57762" x14ac:dyDescent="0.2"/>
    <row r="57763" x14ac:dyDescent="0.2"/>
    <row r="57764" x14ac:dyDescent="0.2"/>
    <row r="57765" x14ac:dyDescent="0.2"/>
    <row r="57766" x14ac:dyDescent="0.2"/>
    <row r="57767" x14ac:dyDescent="0.2"/>
    <row r="57768" x14ac:dyDescent="0.2"/>
    <row r="57769" x14ac:dyDescent="0.2"/>
    <row r="57770" x14ac:dyDescent="0.2"/>
    <row r="57771" x14ac:dyDescent="0.2"/>
    <row r="57772" x14ac:dyDescent="0.2"/>
    <row r="57773" x14ac:dyDescent="0.2"/>
    <row r="57774" x14ac:dyDescent="0.2"/>
    <row r="57775" x14ac:dyDescent="0.2"/>
    <row r="57776" x14ac:dyDescent="0.2"/>
    <row r="57777" x14ac:dyDescent="0.2"/>
    <row r="57778" x14ac:dyDescent="0.2"/>
    <row r="57779" x14ac:dyDescent="0.2"/>
    <row r="57780" x14ac:dyDescent="0.2"/>
    <row r="57781" x14ac:dyDescent="0.2"/>
    <row r="57782" x14ac:dyDescent="0.2"/>
    <row r="57783" x14ac:dyDescent="0.2"/>
    <row r="57784" x14ac:dyDescent="0.2"/>
    <row r="57785" x14ac:dyDescent="0.2"/>
    <row r="57786" x14ac:dyDescent="0.2"/>
    <row r="57787" x14ac:dyDescent="0.2"/>
    <row r="57788" x14ac:dyDescent="0.2"/>
    <row r="57789" x14ac:dyDescent="0.2"/>
    <row r="57790" x14ac:dyDescent="0.2"/>
    <row r="57791" x14ac:dyDescent="0.2"/>
    <row r="57792" x14ac:dyDescent="0.2"/>
    <row r="57793" x14ac:dyDescent="0.2"/>
    <row r="57794" x14ac:dyDescent="0.2"/>
    <row r="57795" x14ac:dyDescent="0.2"/>
    <row r="57796" x14ac:dyDescent="0.2"/>
    <row r="57797" x14ac:dyDescent="0.2"/>
    <row r="57798" x14ac:dyDescent="0.2"/>
    <row r="57799" x14ac:dyDescent="0.2"/>
    <row r="57800" x14ac:dyDescent="0.2"/>
    <row r="57801" x14ac:dyDescent="0.2"/>
    <row r="57802" x14ac:dyDescent="0.2"/>
    <row r="57803" x14ac:dyDescent="0.2"/>
    <row r="57804" x14ac:dyDescent="0.2"/>
    <row r="57805" x14ac:dyDescent="0.2"/>
    <row r="57806" x14ac:dyDescent="0.2"/>
    <row r="57807" x14ac:dyDescent="0.2"/>
    <row r="57808" x14ac:dyDescent="0.2"/>
    <row r="57809" x14ac:dyDescent="0.2"/>
    <row r="57810" x14ac:dyDescent="0.2"/>
    <row r="57811" x14ac:dyDescent="0.2"/>
    <row r="57812" x14ac:dyDescent="0.2"/>
    <row r="57813" x14ac:dyDescent="0.2"/>
    <row r="57814" x14ac:dyDescent="0.2"/>
    <row r="57815" x14ac:dyDescent="0.2"/>
    <row r="57816" x14ac:dyDescent="0.2"/>
    <row r="57817" x14ac:dyDescent="0.2"/>
    <row r="57818" x14ac:dyDescent="0.2"/>
    <row r="57819" x14ac:dyDescent="0.2"/>
    <row r="57820" x14ac:dyDescent="0.2"/>
    <row r="57821" x14ac:dyDescent="0.2"/>
    <row r="57822" x14ac:dyDescent="0.2"/>
    <row r="57823" x14ac:dyDescent="0.2"/>
    <row r="57824" x14ac:dyDescent="0.2"/>
    <row r="57825" x14ac:dyDescent="0.2"/>
    <row r="57826" x14ac:dyDescent="0.2"/>
    <row r="57827" x14ac:dyDescent="0.2"/>
    <row r="57828" x14ac:dyDescent="0.2"/>
    <row r="57829" x14ac:dyDescent="0.2"/>
    <row r="57830" x14ac:dyDescent="0.2"/>
    <row r="57831" x14ac:dyDescent="0.2"/>
    <row r="57832" x14ac:dyDescent="0.2"/>
    <row r="57833" x14ac:dyDescent="0.2"/>
    <row r="57834" x14ac:dyDescent="0.2"/>
    <row r="57835" x14ac:dyDescent="0.2"/>
    <row r="57836" x14ac:dyDescent="0.2"/>
    <row r="57837" x14ac:dyDescent="0.2"/>
    <row r="57838" x14ac:dyDescent="0.2"/>
    <row r="57839" x14ac:dyDescent="0.2"/>
    <row r="57840" x14ac:dyDescent="0.2"/>
    <row r="57841" x14ac:dyDescent="0.2"/>
    <row r="57842" x14ac:dyDescent="0.2"/>
    <row r="57843" x14ac:dyDescent="0.2"/>
    <row r="57844" x14ac:dyDescent="0.2"/>
    <row r="57845" x14ac:dyDescent="0.2"/>
    <row r="57846" x14ac:dyDescent="0.2"/>
    <row r="57847" x14ac:dyDescent="0.2"/>
    <row r="57848" x14ac:dyDescent="0.2"/>
    <row r="57849" x14ac:dyDescent="0.2"/>
    <row r="57850" x14ac:dyDescent="0.2"/>
    <row r="57851" x14ac:dyDescent="0.2"/>
    <row r="57852" x14ac:dyDescent="0.2"/>
    <row r="57853" x14ac:dyDescent="0.2"/>
    <row r="57854" x14ac:dyDescent="0.2"/>
    <row r="57855" x14ac:dyDescent="0.2"/>
    <row r="57856" x14ac:dyDescent="0.2"/>
    <row r="57857" x14ac:dyDescent="0.2"/>
    <row r="57858" x14ac:dyDescent="0.2"/>
    <row r="57859" x14ac:dyDescent="0.2"/>
    <row r="57860" x14ac:dyDescent="0.2"/>
    <row r="57861" x14ac:dyDescent="0.2"/>
    <row r="57862" x14ac:dyDescent="0.2"/>
    <row r="57863" x14ac:dyDescent="0.2"/>
    <row r="57864" x14ac:dyDescent="0.2"/>
    <row r="57865" x14ac:dyDescent="0.2"/>
    <row r="57866" x14ac:dyDescent="0.2"/>
    <row r="57867" x14ac:dyDescent="0.2"/>
    <row r="57868" x14ac:dyDescent="0.2"/>
    <row r="57869" x14ac:dyDescent="0.2"/>
    <row r="57870" x14ac:dyDescent="0.2"/>
    <row r="57871" x14ac:dyDescent="0.2"/>
    <row r="57872" x14ac:dyDescent="0.2"/>
    <row r="57873" x14ac:dyDescent="0.2"/>
    <row r="57874" x14ac:dyDescent="0.2"/>
    <row r="57875" x14ac:dyDescent="0.2"/>
    <row r="57876" x14ac:dyDescent="0.2"/>
    <row r="57877" x14ac:dyDescent="0.2"/>
    <row r="57878" x14ac:dyDescent="0.2"/>
    <row r="57879" x14ac:dyDescent="0.2"/>
    <row r="57880" x14ac:dyDescent="0.2"/>
    <row r="57881" x14ac:dyDescent="0.2"/>
    <row r="57882" x14ac:dyDescent="0.2"/>
    <row r="57883" x14ac:dyDescent="0.2"/>
    <row r="57884" x14ac:dyDescent="0.2"/>
    <row r="57885" x14ac:dyDescent="0.2"/>
    <row r="57886" x14ac:dyDescent="0.2"/>
    <row r="57887" x14ac:dyDescent="0.2"/>
    <row r="57888" x14ac:dyDescent="0.2"/>
    <row r="57889" x14ac:dyDescent="0.2"/>
    <row r="57890" x14ac:dyDescent="0.2"/>
    <row r="57891" x14ac:dyDescent="0.2"/>
    <row r="57892" x14ac:dyDescent="0.2"/>
    <row r="57893" x14ac:dyDescent="0.2"/>
    <row r="57894" x14ac:dyDescent="0.2"/>
    <row r="57895" x14ac:dyDescent="0.2"/>
    <row r="57896" x14ac:dyDescent="0.2"/>
    <row r="57897" x14ac:dyDescent="0.2"/>
    <row r="57898" x14ac:dyDescent="0.2"/>
    <row r="57899" x14ac:dyDescent="0.2"/>
    <row r="57900" x14ac:dyDescent="0.2"/>
    <row r="57901" x14ac:dyDescent="0.2"/>
    <row r="57902" x14ac:dyDescent="0.2"/>
    <row r="57903" x14ac:dyDescent="0.2"/>
    <row r="57904" x14ac:dyDescent="0.2"/>
    <row r="57905" x14ac:dyDescent="0.2"/>
    <row r="57906" x14ac:dyDescent="0.2"/>
    <row r="57907" x14ac:dyDescent="0.2"/>
    <row r="57908" x14ac:dyDescent="0.2"/>
    <row r="57909" x14ac:dyDescent="0.2"/>
    <row r="57910" x14ac:dyDescent="0.2"/>
    <row r="57911" x14ac:dyDescent="0.2"/>
    <row r="57912" x14ac:dyDescent="0.2"/>
    <row r="57913" x14ac:dyDescent="0.2"/>
    <row r="57914" x14ac:dyDescent="0.2"/>
    <row r="57915" x14ac:dyDescent="0.2"/>
    <row r="57916" x14ac:dyDescent="0.2"/>
    <row r="57917" x14ac:dyDescent="0.2"/>
    <row r="57918" x14ac:dyDescent="0.2"/>
    <row r="57919" x14ac:dyDescent="0.2"/>
    <row r="57920" x14ac:dyDescent="0.2"/>
    <row r="57921" x14ac:dyDescent="0.2"/>
    <row r="57922" x14ac:dyDescent="0.2"/>
    <row r="57923" x14ac:dyDescent="0.2"/>
    <row r="57924" x14ac:dyDescent="0.2"/>
    <row r="57925" x14ac:dyDescent="0.2"/>
    <row r="57926" x14ac:dyDescent="0.2"/>
    <row r="57927" x14ac:dyDescent="0.2"/>
    <row r="57928" x14ac:dyDescent="0.2"/>
    <row r="57929" x14ac:dyDescent="0.2"/>
    <row r="57930" x14ac:dyDescent="0.2"/>
    <row r="57931" x14ac:dyDescent="0.2"/>
    <row r="57932" x14ac:dyDescent="0.2"/>
    <row r="57933" x14ac:dyDescent="0.2"/>
    <row r="57934" x14ac:dyDescent="0.2"/>
    <row r="57935" x14ac:dyDescent="0.2"/>
    <row r="57936" x14ac:dyDescent="0.2"/>
    <row r="57937" x14ac:dyDescent="0.2"/>
    <row r="57938" x14ac:dyDescent="0.2"/>
    <row r="57939" x14ac:dyDescent="0.2"/>
    <row r="57940" x14ac:dyDescent="0.2"/>
    <row r="57941" x14ac:dyDescent="0.2"/>
    <row r="57942" x14ac:dyDescent="0.2"/>
    <row r="57943" x14ac:dyDescent="0.2"/>
    <row r="57944" x14ac:dyDescent="0.2"/>
    <row r="57945" x14ac:dyDescent="0.2"/>
    <row r="57946" x14ac:dyDescent="0.2"/>
    <row r="57947" x14ac:dyDescent="0.2"/>
    <row r="57948" x14ac:dyDescent="0.2"/>
    <row r="57949" x14ac:dyDescent="0.2"/>
    <row r="57950" x14ac:dyDescent="0.2"/>
    <row r="57951" x14ac:dyDescent="0.2"/>
    <row r="57952" x14ac:dyDescent="0.2"/>
    <row r="57953" x14ac:dyDescent="0.2"/>
    <row r="57954" x14ac:dyDescent="0.2"/>
    <row r="57955" x14ac:dyDescent="0.2"/>
    <row r="57956" x14ac:dyDescent="0.2"/>
    <row r="57957" x14ac:dyDescent="0.2"/>
    <row r="57958" x14ac:dyDescent="0.2"/>
    <row r="57959" x14ac:dyDescent="0.2"/>
    <row r="57960" x14ac:dyDescent="0.2"/>
    <row r="57961" x14ac:dyDescent="0.2"/>
    <row r="57962" x14ac:dyDescent="0.2"/>
    <row r="57963" x14ac:dyDescent="0.2"/>
    <row r="57964" x14ac:dyDescent="0.2"/>
    <row r="57965" x14ac:dyDescent="0.2"/>
    <row r="57966" x14ac:dyDescent="0.2"/>
    <row r="57967" x14ac:dyDescent="0.2"/>
    <row r="57968" x14ac:dyDescent="0.2"/>
    <row r="57969" x14ac:dyDescent="0.2"/>
    <row r="57970" x14ac:dyDescent="0.2"/>
    <row r="57971" x14ac:dyDescent="0.2"/>
    <row r="57972" x14ac:dyDescent="0.2"/>
    <row r="57973" x14ac:dyDescent="0.2"/>
    <row r="57974" x14ac:dyDescent="0.2"/>
    <row r="57975" x14ac:dyDescent="0.2"/>
    <row r="57976" x14ac:dyDescent="0.2"/>
    <row r="57977" x14ac:dyDescent="0.2"/>
    <row r="57978" x14ac:dyDescent="0.2"/>
    <row r="57979" x14ac:dyDescent="0.2"/>
    <row r="57980" x14ac:dyDescent="0.2"/>
    <row r="57981" x14ac:dyDescent="0.2"/>
    <row r="57982" x14ac:dyDescent="0.2"/>
    <row r="57983" x14ac:dyDescent="0.2"/>
    <row r="57984" x14ac:dyDescent="0.2"/>
    <row r="57985" x14ac:dyDescent="0.2"/>
    <row r="57986" x14ac:dyDescent="0.2"/>
    <row r="57987" x14ac:dyDescent="0.2"/>
    <row r="57988" x14ac:dyDescent="0.2"/>
    <row r="57989" x14ac:dyDescent="0.2"/>
    <row r="57990" x14ac:dyDescent="0.2"/>
    <row r="57991" x14ac:dyDescent="0.2"/>
    <row r="57992" x14ac:dyDescent="0.2"/>
    <row r="57993" x14ac:dyDescent="0.2"/>
    <row r="57994" x14ac:dyDescent="0.2"/>
    <row r="57995" x14ac:dyDescent="0.2"/>
    <row r="57996" x14ac:dyDescent="0.2"/>
    <row r="57997" x14ac:dyDescent="0.2"/>
    <row r="57998" x14ac:dyDescent="0.2"/>
    <row r="57999" x14ac:dyDescent="0.2"/>
    <row r="58000" x14ac:dyDescent="0.2"/>
    <row r="58001" x14ac:dyDescent="0.2"/>
    <row r="58002" x14ac:dyDescent="0.2"/>
    <row r="58003" x14ac:dyDescent="0.2"/>
    <row r="58004" x14ac:dyDescent="0.2"/>
    <row r="58005" x14ac:dyDescent="0.2"/>
    <row r="58006" x14ac:dyDescent="0.2"/>
    <row r="58007" x14ac:dyDescent="0.2"/>
    <row r="58008" x14ac:dyDescent="0.2"/>
    <row r="58009" x14ac:dyDescent="0.2"/>
    <row r="58010" x14ac:dyDescent="0.2"/>
    <row r="58011" x14ac:dyDescent="0.2"/>
    <row r="58012" x14ac:dyDescent="0.2"/>
    <row r="58013" x14ac:dyDescent="0.2"/>
    <row r="58014" x14ac:dyDescent="0.2"/>
    <row r="58015" x14ac:dyDescent="0.2"/>
    <row r="58016" x14ac:dyDescent="0.2"/>
    <row r="58017" x14ac:dyDescent="0.2"/>
    <row r="58018" x14ac:dyDescent="0.2"/>
    <row r="58019" x14ac:dyDescent="0.2"/>
    <row r="58020" x14ac:dyDescent="0.2"/>
    <row r="58021" x14ac:dyDescent="0.2"/>
    <row r="58022" x14ac:dyDescent="0.2"/>
    <row r="58023" x14ac:dyDescent="0.2"/>
    <row r="58024" x14ac:dyDescent="0.2"/>
    <row r="58025" x14ac:dyDescent="0.2"/>
    <row r="58026" x14ac:dyDescent="0.2"/>
    <row r="58027" x14ac:dyDescent="0.2"/>
    <row r="58028" x14ac:dyDescent="0.2"/>
    <row r="58029" x14ac:dyDescent="0.2"/>
    <row r="58030" x14ac:dyDescent="0.2"/>
    <row r="58031" x14ac:dyDescent="0.2"/>
    <row r="58032" x14ac:dyDescent="0.2"/>
    <row r="58033" x14ac:dyDescent="0.2"/>
    <row r="58034" x14ac:dyDescent="0.2"/>
    <row r="58035" x14ac:dyDescent="0.2"/>
    <row r="58036" x14ac:dyDescent="0.2"/>
    <row r="58037" x14ac:dyDescent="0.2"/>
    <row r="58038" x14ac:dyDescent="0.2"/>
    <row r="58039" x14ac:dyDescent="0.2"/>
    <row r="58040" x14ac:dyDescent="0.2"/>
    <row r="58041" x14ac:dyDescent="0.2"/>
    <row r="58042" x14ac:dyDescent="0.2"/>
    <row r="58043" x14ac:dyDescent="0.2"/>
    <row r="58044" x14ac:dyDescent="0.2"/>
    <row r="58045" x14ac:dyDescent="0.2"/>
    <row r="58046" x14ac:dyDescent="0.2"/>
    <row r="58047" x14ac:dyDescent="0.2"/>
    <row r="58048" x14ac:dyDescent="0.2"/>
    <row r="58049" x14ac:dyDescent="0.2"/>
    <row r="58050" x14ac:dyDescent="0.2"/>
    <row r="58051" x14ac:dyDescent="0.2"/>
    <row r="58052" x14ac:dyDescent="0.2"/>
    <row r="58053" x14ac:dyDescent="0.2"/>
    <row r="58054" x14ac:dyDescent="0.2"/>
    <row r="58055" x14ac:dyDescent="0.2"/>
    <row r="58056" x14ac:dyDescent="0.2"/>
    <row r="58057" x14ac:dyDescent="0.2"/>
    <row r="58058" x14ac:dyDescent="0.2"/>
    <row r="58059" x14ac:dyDescent="0.2"/>
    <row r="58060" x14ac:dyDescent="0.2"/>
    <row r="58061" x14ac:dyDescent="0.2"/>
    <row r="58062" x14ac:dyDescent="0.2"/>
    <row r="58063" x14ac:dyDescent="0.2"/>
    <row r="58064" x14ac:dyDescent="0.2"/>
    <row r="58065" x14ac:dyDescent="0.2"/>
    <row r="58066" x14ac:dyDescent="0.2"/>
    <row r="58067" x14ac:dyDescent="0.2"/>
    <row r="58068" x14ac:dyDescent="0.2"/>
    <row r="58069" x14ac:dyDescent="0.2"/>
    <row r="58070" x14ac:dyDescent="0.2"/>
    <row r="58071" x14ac:dyDescent="0.2"/>
    <row r="58072" x14ac:dyDescent="0.2"/>
    <row r="58073" x14ac:dyDescent="0.2"/>
    <row r="58074" x14ac:dyDescent="0.2"/>
    <row r="58075" x14ac:dyDescent="0.2"/>
    <row r="58076" x14ac:dyDescent="0.2"/>
    <row r="58077" x14ac:dyDescent="0.2"/>
    <row r="58078" x14ac:dyDescent="0.2"/>
    <row r="58079" x14ac:dyDescent="0.2"/>
    <row r="58080" x14ac:dyDescent="0.2"/>
    <row r="58081" x14ac:dyDescent="0.2"/>
    <row r="58082" x14ac:dyDescent="0.2"/>
    <row r="58083" x14ac:dyDescent="0.2"/>
    <row r="58084" x14ac:dyDescent="0.2"/>
    <row r="58085" x14ac:dyDescent="0.2"/>
    <row r="58086" x14ac:dyDescent="0.2"/>
    <row r="58087" x14ac:dyDescent="0.2"/>
    <row r="58088" x14ac:dyDescent="0.2"/>
    <row r="58089" x14ac:dyDescent="0.2"/>
    <row r="58090" x14ac:dyDescent="0.2"/>
    <row r="58091" x14ac:dyDescent="0.2"/>
    <row r="58092" x14ac:dyDescent="0.2"/>
    <row r="58093" x14ac:dyDescent="0.2"/>
    <row r="58094" x14ac:dyDescent="0.2"/>
    <row r="58095" x14ac:dyDescent="0.2"/>
    <row r="58096" x14ac:dyDescent="0.2"/>
    <row r="58097" x14ac:dyDescent="0.2"/>
    <row r="58098" x14ac:dyDescent="0.2"/>
    <row r="58099" x14ac:dyDescent="0.2"/>
    <row r="58100" x14ac:dyDescent="0.2"/>
    <row r="58101" x14ac:dyDescent="0.2"/>
    <row r="58102" x14ac:dyDescent="0.2"/>
    <row r="58103" x14ac:dyDescent="0.2"/>
    <row r="58104" x14ac:dyDescent="0.2"/>
    <row r="58105" x14ac:dyDescent="0.2"/>
    <row r="58106" x14ac:dyDescent="0.2"/>
    <row r="58107" x14ac:dyDescent="0.2"/>
    <row r="58108" x14ac:dyDescent="0.2"/>
    <row r="58109" x14ac:dyDescent="0.2"/>
    <row r="58110" x14ac:dyDescent="0.2"/>
    <row r="58111" x14ac:dyDescent="0.2"/>
    <row r="58112" x14ac:dyDescent="0.2"/>
    <row r="58113" x14ac:dyDescent="0.2"/>
    <row r="58114" x14ac:dyDescent="0.2"/>
    <row r="58115" x14ac:dyDescent="0.2"/>
    <row r="58116" x14ac:dyDescent="0.2"/>
    <row r="58117" x14ac:dyDescent="0.2"/>
    <row r="58118" x14ac:dyDescent="0.2"/>
    <row r="58119" x14ac:dyDescent="0.2"/>
    <row r="58120" x14ac:dyDescent="0.2"/>
    <row r="58121" x14ac:dyDescent="0.2"/>
    <row r="58122" x14ac:dyDescent="0.2"/>
    <row r="58123" x14ac:dyDescent="0.2"/>
    <row r="58124" x14ac:dyDescent="0.2"/>
    <row r="58125" x14ac:dyDescent="0.2"/>
    <row r="58126" x14ac:dyDescent="0.2"/>
    <row r="58127" x14ac:dyDescent="0.2"/>
    <row r="58128" x14ac:dyDescent="0.2"/>
    <row r="58129" x14ac:dyDescent="0.2"/>
    <row r="58130" x14ac:dyDescent="0.2"/>
    <row r="58131" x14ac:dyDescent="0.2"/>
    <row r="58132" x14ac:dyDescent="0.2"/>
    <row r="58133" x14ac:dyDescent="0.2"/>
    <row r="58134" x14ac:dyDescent="0.2"/>
    <row r="58135" x14ac:dyDescent="0.2"/>
    <row r="58136" x14ac:dyDescent="0.2"/>
    <row r="58137" x14ac:dyDescent="0.2"/>
    <row r="58138" x14ac:dyDescent="0.2"/>
    <row r="58139" x14ac:dyDescent="0.2"/>
    <row r="58140" x14ac:dyDescent="0.2"/>
    <row r="58141" x14ac:dyDescent="0.2"/>
    <row r="58142" x14ac:dyDescent="0.2"/>
    <row r="58143" x14ac:dyDescent="0.2"/>
    <row r="58144" x14ac:dyDescent="0.2"/>
    <row r="58145" x14ac:dyDescent="0.2"/>
    <row r="58146" x14ac:dyDescent="0.2"/>
    <row r="58147" x14ac:dyDescent="0.2"/>
    <row r="58148" x14ac:dyDescent="0.2"/>
    <row r="58149" x14ac:dyDescent="0.2"/>
    <row r="58150" x14ac:dyDescent="0.2"/>
    <row r="58151" x14ac:dyDescent="0.2"/>
    <row r="58152" x14ac:dyDescent="0.2"/>
    <row r="58153" x14ac:dyDescent="0.2"/>
    <row r="58154" x14ac:dyDescent="0.2"/>
    <row r="58155" x14ac:dyDescent="0.2"/>
    <row r="58156" x14ac:dyDescent="0.2"/>
    <row r="58157" x14ac:dyDescent="0.2"/>
    <row r="58158" x14ac:dyDescent="0.2"/>
    <row r="58159" x14ac:dyDescent="0.2"/>
    <row r="58160" x14ac:dyDescent="0.2"/>
    <row r="58161" x14ac:dyDescent="0.2"/>
    <row r="58162" x14ac:dyDescent="0.2"/>
    <row r="58163" x14ac:dyDescent="0.2"/>
    <row r="58164" x14ac:dyDescent="0.2"/>
    <row r="58165" x14ac:dyDescent="0.2"/>
    <row r="58166" x14ac:dyDescent="0.2"/>
    <row r="58167" x14ac:dyDescent="0.2"/>
    <row r="58168" x14ac:dyDescent="0.2"/>
    <row r="58169" x14ac:dyDescent="0.2"/>
    <row r="58170" x14ac:dyDescent="0.2"/>
    <row r="58171" x14ac:dyDescent="0.2"/>
    <row r="58172" x14ac:dyDescent="0.2"/>
    <row r="58173" x14ac:dyDescent="0.2"/>
    <row r="58174" x14ac:dyDescent="0.2"/>
    <row r="58175" x14ac:dyDescent="0.2"/>
    <row r="58176" x14ac:dyDescent="0.2"/>
    <row r="58177" x14ac:dyDescent="0.2"/>
    <row r="58178" x14ac:dyDescent="0.2"/>
    <row r="58179" x14ac:dyDescent="0.2"/>
    <row r="58180" x14ac:dyDescent="0.2"/>
    <row r="58181" x14ac:dyDescent="0.2"/>
    <row r="58182" x14ac:dyDescent="0.2"/>
    <row r="58183" x14ac:dyDescent="0.2"/>
    <row r="58184" x14ac:dyDescent="0.2"/>
    <row r="58185" x14ac:dyDescent="0.2"/>
    <row r="58186" x14ac:dyDescent="0.2"/>
    <row r="58187" x14ac:dyDescent="0.2"/>
    <row r="58188" x14ac:dyDescent="0.2"/>
    <row r="58189" x14ac:dyDescent="0.2"/>
    <row r="58190" x14ac:dyDescent="0.2"/>
    <row r="58191" x14ac:dyDescent="0.2"/>
    <row r="58192" x14ac:dyDescent="0.2"/>
    <row r="58193" x14ac:dyDescent="0.2"/>
    <row r="58194" x14ac:dyDescent="0.2"/>
    <row r="58195" x14ac:dyDescent="0.2"/>
    <row r="58196" x14ac:dyDescent="0.2"/>
    <row r="58197" x14ac:dyDescent="0.2"/>
    <row r="58198" x14ac:dyDescent="0.2"/>
    <row r="58199" x14ac:dyDescent="0.2"/>
    <row r="58200" x14ac:dyDescent="0.2"/>
    <row r="58201" x14ac:dyDescent="0.2"/>
    <row r="58202" x14ac:dyDescent="0.2"/>
    <row r="58203" x14ac:dyDescent="0.2"/>
    <row r="58204" x14ac:dyDescent="0.2"/>
    <row r="58205" x14ac:dyDescent="0.2"/>
    <row r="58206" x14ac:dyDescent="0.2"/>
    <row r="58207" x14ac:dyDescent="0.2"/>
    <row r="58208" x14ac:dyDescent="0.2"/>
    <row r="58209" x14ac:dyDescent="0.2"/>
    <row r="58210" x14ac:dyDescent="0.2"/>
    <row r="58211" x14ac:dyDescent="0.2"/>
    <row r="58212" x14ac:dyDescent="0.2"/>
    <row r="58213" x14ac:dyDescent="0.2"/>
    <row r="58214" x14ac:dyDescent="0.2"/>
    <row r="58215" x14ac:dyDescent="0.2"/>
    <row r="58216" x14ac:dyDescent="0.2"/>
    <row r="58217" x14ac:dyDescent="0.2"/>
    <row r="58218" x14ac:dyDescent="0.2"/>
    <row r="58219" x14ac:dyDescent="0.2"/>
    <row r="58220" x14ac:dyDescent="0.2"/>
    <row r="58221" x14ac:dyDescent="0.2"/>
    <row r="58222" x14ac:dyDescent="0.2"/>
    <row r="58223" x14ac:dyDescent="0.2"/>
    <row r="58224" x14ac:dyDescent="0.2"/>
    <row r="58225" x14ac:dyDescent="0.2"/>
    <row r="58226" x14ac:dyDescent="0.2"/>
    <row r="58227" x14ac:dyDescent="0.2"/>
    <row r="58228" x14ac:dyDescent="0.2"/>
    <row r="58229" x14ac:dyDescent="0.2"/>
    <row r="58230" x14ac:dyDescent="0.2"/>
    <row r="58231" x14ac:dyDescent="0.2"/>
    <row r="58232" x14ac:dyDescent="0.2"/>
    <row r="58233" x14ac:dyDescent="0.2"/>
    <row r="58234" x14ac:dyDescent="0.2"/>
    <row r="58235" x14ac:dyDescent="0.2"/>
    <row r="58236" x14ac:dyDescent="0.2"/>
    <row r="58237" x14ac:dyDescent="0.2"/>
    <row r="58238" x14ac:dyDescent="0.2"/>
    <row r="58239" x14ac:dyDescent="0.2"/>
    <row r="58240" x14ac:dyDescent="0.2"/>
    <row r="58241" x14ac:dyDescent="0.2"/>
    <row r="58242" x14ac:dyDescent="0.2"/>
    <row r="58243" x14ac:dyDescent="0.2"/>
    <row r="58244" x14ac:dyDescent="0.2"/>
    <row r="58245" x14ac:dyDescent="0.2"/>
    <row r="58246" x14ac:dyDescent="0.2"/>
    <row r="58247" x14ac:dyDescent="0.2"/>
    <row r="58248" x14ac:dyDescent="0.2"/>
    <row r="58249" x14ac:dyDescent="0.2"/>
    <row r="58250" x14ac:dyDescent="0.2"/>
    <row r="58251" x14ac:dyDescent="0.2"/>
    <row r="58252" x14ac:dyDescent="0.2"/>
    <row r="58253" x14ac:dyDescent="0.2"/>
    <row r="58254" x14ac:dyDescent="0.2"/>
    <row r="58255" x14ac:dyDescent="0.2"/>
    <row r="58256" x14ac:dyDescent="0.2"/>
    <row r="58257" x14ac:dyDescent="0.2"/>
    <row r="58258" x14ac:dyDescent="0.2"/>
    <row r="58259" x14ac:dyDescent="0.2"/>
    <row r="58260" x14ac:dyDescent="0.2"/>
    <row r="58261" x14ac:dyDescent="0.2"/>
    <row r="58262" x14ac:dyDescent="0.2"/>
    <row r="58263" x14ac:dyDescent="0.2"/>
    <row r="58264" x14ac:dyDescent="0.2"/>
    <row r="58265" x14ac:dyDescent="0.2"/>
    <row r="58266" x14ac:dyDescent="0.2"/>
    <row r="58267" x14ac:dyDescent="0.2"/>
    <row r="58268" x14ac:dyDescent="0.2"/>
    <row r="58269" x14ac:dyDescent="0.2"/>
    <row r="58270" x14ac:dyDescent="0.2"/>
    <row r="58271" x14ac:dyDescent="0.2"/>
    <row r="58272" x14ac:dyDescent="0.2"/>
    <row r="58273" x14ac:dyDescent="0.2"/>
    <row r="58274" x14ac:dyDescent="0.2"/>
    <row r="58275" x14ac:dyDescent="0.2"/>
    <row r="58276" x14ac:dyDescent="0.2"/>
    <row r="58277" x14ac:dyDescent="0.2"/>
    <row r="58278" x14ac:dyDescent="0.2"/>
    <row r="58279" x14ac:dyDescent="0.2"/>
    <row r="58280" x14ac:dyDescent="0.2"/>
    <row r="58281" x14ac:dyDescent="0.2"/>
    <row r="58282" x14ac:dyDescent="0.2"/>
    <row r="58283" x14ac:dyDescent="0.2"/>
    <row r="58284" x14ac:dyDescent="0.2"/>
    <row r="58285" x14ac:dyDescent="0.2"/>
    <row r="58286" x14ac:dyDescent="0.2"/>
    <row r="58287" x14ac:dyDescent="0.2"/>
    <row r="58288" x14ac:dyDescent="0.2"/>
    <row r="58289" x14ac:dyDescent="0.2"/>
    <row r="58290" x14ac:dyDescent="0.2"/>
    <row r="58291" x14ac:dyDescent="0.2"/>
    <row r="58292" x14ac:dyDescent="0.2"/>
    <row r="58293" x14ac:dyDescent="0.2"/>
    <row r="58294" x14ac:dyDescent="0.2"/>
    <row r="58295" x14ac:dyDescent="0.2"/>
    <row r="58296" x14ac:dyDescent="0.2"/>
    <row r="58297" x14ac:dyDescent="0.2"/>
    <row r="58298" x14ac:dyDescent="0.2"/>
    <row r="58299" x14ac:dyDescent="0.2"/>
    <row r="58300" x14ac:dyDescent="0.2"/>
    <row r="58301" x14ac:dyDescent="0.2"/>
    <row r="58302" x14ac:dyDescent="0.2"/>
    <row r="58303" x14ac:dyDescent="0.2"/>
    <row r="58304" x14ac:dyDescent="0.2"/>
    <row r="58305" x14ac:dyDescent="0.2"/>
    <row r="58306" x14ac:dyDescent="0.2"/>
    <row r="58307" x14ac:dyDescent="0.2"/>
    <row r="58308" x14ac:dyDescent="0.2"/>
    <row r="58309" x14ac:dyDescent="0.2"/>
    <row r="58310" x14ac:dyDescent="0.2"/>
    <row r="58311" x14ac:dyDescent="0.2"/>
    <row r="58312" x14ac:dyDescent="0.2"/>
    <row r="58313" x14ac:dyDescent="0.2"/>
    <row r="58314" x14ac:dyDescent="0.2"/>
    <row r="58315" x14ac:dyDescent="0.2"/>
    <row r="58316" x14ac:dyDescent="0.2"/>
    <row r="58317" x14ac:dyDescent="0.2"/>
    <row r="58318" x14ac:dyDescent="0.2"/>
    <row r="58319" x14ac:dyDescent="0.2"/>
    <row r="58320" x14ac:dyDescent="0.2"/>
    <row r="58321" x14ac:dyDescent="0.2"/>
    <row r="58322" x14ac:dyDescent="0.2"/>
    <row r="58323" x14ac:dyDescent="0.2"/>
    <row r="58324" x14ac:dyDescent="0.2"/>
    <row r="58325" x14ac:dyDescent="0.2"/>
    <row r="58326" x14ac:dyDescent="0.2"/>
    <row r="58327" x14ac:dyDescent="0.2"/>
    <row r="58328" x14ac:dyDescent="0.2"/>
    <row r="58329" x14ac:dyDescent="0.2"/>
    <row r="58330" x14ac:dyDescent="0.2"/>
    <row r="58331" x14ac:dyDescent="0.2"/>
    <row r="58332" x14ac:dyDescent="0.2"/>
    <row r="58333" x14ac:dyDescent="0.2"/>
    <row r="58334" x14ac:dyDescent="0.2"/>
    <row r="58335" x14ac:dyDescent="0.2"/>
    <row r="58336" x14ac:dyDescent="0.2"/>
    <row r="58337" x14ac:dyDescent="0.2"/>
    <row r="58338" x14ac:dyDescent="0.2"/>
    <row r="58339" x14ac:dyDescent="0.2"/>
    <row r="58340" x14ac:dyDescent="0.2"/>
    <row r="58341" x14ac:dyDescent="0.2"/>
    <row r="58342" x14ac:dyDescent="0.2"/>
    <row r="58343" x14ac:dyDescent="0.2"/>
    <row r="58344" x14ac:dyDescent="0.2"/>
    <row r="58345" x14ac:dyDescent="0.2"/>
    <row r="58346" x14ac:dyDescent="0.2"/>
    <row r="58347" x14ac:dyDescent="0.2"/>
    <row r="58348" x14ac:dyDescent="0.2"/>
    <row r="58349" x14ac:dyDescent="0.2"/>
    <row r="58350" x14ac:dyDescent="0.2"/>
    <row r="58351" x14ac:dyDescent="0.2"/>
    <row r="58352" x14ac:dyDescent="0.2"/>
    <row r="58353" x14ac:dyDescent="0.2"/>
    <row r="58354" x14ac:dyDescent="0.2"/>
    <row r="58355" x14ac:dyDescent="0.2"/>
    <row r="58356" x14ac:dyDescent="0.2"/>
    <row r="58357" x14ac:dyDescent="0.2"/>
    <row r="58358" x14ac:dyDescent="0.2"/>
    <row r="58359" x14ac:dyDescent="0.2"/>
    <row r="58360" x14ac:dyDescent="0.2"/>
    <row r="58361" x14ac:dyDescent="0.2"/>
    <row r="58362" x14ac:dyDescent="0.2"/>
    <row r="58363" x14ac:dyDescent="0.2"/>
    <row r="58364" x14ac:dyDescent="0.2"/>
    <row r="58365" x14ac:dyDescent="0.2"/>
    <row r="58366" x14ac:dyDescent="0.2"/>
    <row r="58367" x14ac:dyDescent="0.2"/>
    <row r="58368" x14ac:dyDescent="0.2"/>
    <row r="58369" x14ac:dyDescent="0.2"/>
    <row r="58370" x14ac:dyDescent="0.2"/>
    <row r="58371" x14ac:dyDescent="0.2"/>
    <row r="58372" x14ac:dyDescent="0.2"/>
    <row r="58373" x14ac:dyDescent="0.2"/>
    <row r="58374" x14ac:dyDescent="0.2"/>
    <row r="58375" x14ac:dyDescent="0.2"/>
    <row r="58376" x14ac:dyDescent="0.2"/>
    <row r="58377" x14ac:dyDescent="0.2"/>
    <row r="58378" x14ac:dyDescent="0.2"/>
    <row r="58379" x14ac:dyDescent="0.2"/>
    <row r="58380" x14ac:dyDescent="0.2"/>
    <row r="58381" x14ac:dyDescent="0.2"/>
    <row r="58382" x14ac:dyDescent="0.2"/>
    <row r="58383" x14ac:dyDescent="0.2"/>
    <row r="58384" x14ac:dyDescent="0.2"/>
    <row r="58385" x14ac:dyDescent="0.2"/>
    <row r="58386" x14ac:dyDescent="0.2"/>
    <row r="58387" x14ac:dyDescent="0.2"/>
    <row r="58388" x14ac:dyDescent="0.2"/>
    <row r="58389" x14ac:dyDescent="0.2"/>
    <row r="58390" x14ac:dyDescent="0.2"/>
    <row r="58391" x14ac:dyDescent="0.2"/>
    <row r="58392" x14ac:dyDescent="0.2"/>
    <row r="58393" x14ac:dyDescent="0.2"/>
    <row r="58394" x14ac:dyDescent="0.2"/>
    <row r="58395" x14ac:dyDescent="0.2"/>
    <row r="58396" x14ac:dyDescent="0.2"/>
    <row r="58397" x14ac:dyDescent="0.2"/>
    <row r="58398" x14ac:dyDescent="0.2"/>
    <row r="58399" x14ac:dyDescent="0.2"/>
    <row r="58400" x14ac:dyDescent="0.2"/>
    <row r="58401" x14ac:dyDescent="0.2"/>
    <row r="58402" x14ac:dyDescent="0.2"/>
    <row r="58403" x14ac:dyDescent="0.2"/>
    <row r="58404" x14ac:dyDescent="0.2"/>
    <row r="58405" x14ac:dyDescent="0.2"/>
    <row r="58406" x14ac:dyDescent="0.2"/>
    <row r="58407" x14ac:dyDescent="0.2"/>
    <row r="58408" x14ac:dyDescent="0.2"/>
    <row r="58409" x14ac:dyDescent="0.2"/>
    <row r="58410" x14ac:dyDescent="0.2"/>
    <row r="58411" x14ac:dyDescent="0.2"/>
    <row r="58412" x14ac:dyDescent="0.2"/>
    <row r="58413" x14ac:dyDescent="0.2"/>
    <row r="58414" x14ac:dyDescent="0.2"/>
    <row r="58415" x14ac:dyDescent="0.2"/>
    <row r="58416" x14ac:dyDescent="0.2"/>
    <row r="58417" x14ac:dyDescent="0.2"/>
    <row r="58418" x14ac:dyDescent="0.2"/>
    <row r="58419" x14ac:dyDescent="0.2"/>
    <row r="58420" x14ac:dyDescent="0.2"/>
    <row r="58421" x14ac:dyDescent="0.2"/>
    <row r="58422" x14ac:dyDescent="0.2"/>
    <row r="58423" x14ac:dyDescent="0.2"/>
    <row r="58424" x14ac:dyDescent="0.2"/>
    <row r="58425" x14ac:dyDescent="0.2"/>
    <row r="58426" x14ac:dyDescent="0.2"/>
    <row r="58427" x14ac:dyDescent="0.2"/>
    <row r="58428" x14ac:dyDescent="0.2"/>
    <row r="58429" x14ac:dyDescent="0.2"/>
    <row r="58430" x14ac:dyDescent="0.2"/>
    <row r="58431" x14ac:dyDescent="0.2"/>
    <row r="58432" x14ac:dyDescent="0.2"/>
    <row r="58433" x14ac:dyDescent="0.2"/>
    <row r="58434" x14ac:dyDescent="0.2"/>
    <row r="58435" x14ac:dyDescent="0.2"/>
    <row r="58436" x14ac:dyDescent="0.2"/>
    <row r="58437" x14ac:dyDescent="0.2"/>
    <row r="58438" x14ac:dyDescent="0.2"/>
    <row r="58439" x14ac:dyDescent="0.2"/>
    <row r="58440" x14ac:dyDescent="0.2"/>
    <row r="58441" x14ac:dyDescent="0.2"/>
    <row r="58442" x14ac:dyDescent="0.2"/>
    <row r="58443" x14ac:dyDescent="0.2"/>
    <row r="58444" x14ac:dyDescent="0.2"/>
    <row r="58445" x14ac:dyDescent="0.2"/>
    <row r="58446" x14ac:dyDescent="0.2"/>
    <row r="58447" x14ac:dyDescent="0.2"/>
    <row r="58448" x14ac:dyDescent="0.2"/>
    <row r="58449" x14ac:dyDescent="0.2"/>
    <row r="58450" x14ac:dyDescent="0.2"/>
    <row r="58451" x14ac:dyDescent="0.2"/>
    <row r="58452" x14ac:dyDescent="0.2"/>
    <row r="58453" x14ac:dyDescent="0.2"/>
    <row r="58454" x14ac:dyDescent="0.2"/>
    <row r="58455" x14ac:dyDescent="0.2"/>
    <row r="58456" x14ac:dyDescent="0.2"/>
    <row r="58457" x14ac:dyDescent="0.2"/>
    <row r="58458" x14ac:dyDescent="0.2"/>
    <row r="58459" x14ac:dyDescent="0.2"/>
    <row r="58460" x14ac:dyDescent="0.2"/>
    <row r="58461" x14ac:dyDescent="0.2"/>
    <row r="58462" x14ac:dyDescent="0.2"/>
    <row r="58463" x14ac:dyDescent="0.2"/>
    <row r="58464" x14ac:dyDescent="0.2"/>
    <row r="58465" x14ac:dyDescent="0.2"/>
    <row r="58466" x14ac:dyDescent="0.2"/>
    <row r="58467" x14ac:dyDescent="0.2"/>
    <row r="58468" x14ac:dyDescent="0.2"/>
    <row r="58469" x14ac:dyDescent="0.2"/>
    <row r="58470" x14ac:dyDescent="0.2"/>
    <row r="58471" x14ac:dyDescent="0.2"/>
    <row r="58472" x14ac:dyDescent="0.2"/>
    <row r="58473" x14ac:dyDescent="0.2"/>
    <row r="58474" x14ac:dyDescent="0.2"/>
    <row r="58475" x14ac:dyDescent="0.2"/>
    <row r="58476" x14ac:dyDescent="0.2"/>
    <row r="58477" x14ac:dyDescent="0.2"/>
    <row r="58478" x14ac:dyDescent="0.2"/>
    <row r="58479" x14ac:dyDescent="0.2"/>
    <row r="58480" x14ac:dyDescent="0.2"/>
    <row r="58481" x14ac:dyDescent="0.2"/>
    <row r="58482" x14ac:dyDescent="0.2"/>
    <row r="58483" x14ac:dyDescent="0.2"/>
    <row r="58484" x14ac:dyDescent="0.2"/>
    <row r="58485" x14ac:dyDescent="0.2"/>
    <row r="58486" x14ac:dyDescent="0.2"/>
    <row r="58487" x14ac:dyDescent="0.2"/>
    <row r="58488" x14ac:dyDescent="0.2"/>
    <row r="58489" x14ac:dyDescent="0.2"/>
    <row r="58490" x14ac:dyDescent="0.2"/>
    <row r="58491" x14ac:dyDescent="0.2"/>
    <row r="58492" x14ac:dyDescent="0.2"/>
    <row r="58493" x14ac:dyDescent="0.2"/>
    <row r="58494" x14ac:dyDescent="0.2"/>
    <row r="58495" x14ac:dyDescent="0.2"/>
    <row r="58496" x14ac:dyDescent="0.2"/>
    <row r="58497" x14ac:dyDescent="0.2"/>
    <row r="58498" x14ac:dyDescent="0.2"/>
    <row r="58499" x14ac:dyDescent="0.2"/>
    <row r="58500" x14ac:dyDescent="0.2"/>
    <row r="58501" x14ac:dyDescent="0.2"/>
    <row r="58502" x14ac:dyDescent="0.2"/>
    <row r="58503" x14ac:dyDescent="0.2"/>
    <row r="58504" x14ac:dyDescent="0.2"/>
    <row r="58505" x14ac:dyDescent="0.2"/>
    <row r="58506" x14ac:dyDescent="0.2"/>
    <row r="58507" x14ac:dyDescent="0.2"/>
    <row r="58508" x14ac:dyDescent="0.2"/>
    <row r="58509" x14ac:dyDescent="0.2"/>
    <row r="58510" x14ac:dyDescent="0.2"/>
    <row r="58511" x14ac:dyDescent="0.2"/>
    <row r="58512" x14ac:dyDescent="0.2"/>
    <row r="58513" x14ac:dyDescent="0.2"/>
    <row r="58514" x14ac:dyDescent="0.2"/>
    <row r="58515" x14ac:dyDescent="0.2"/>
    <row r="58516" x14ac:dyDescent="0.2"/>
    <row r="58517" x14ac:dyDescent="0.2"/>
    <row r="58518" x14ac:dyDescent="0.2"/>
    <row r="58519" x14ac:dyDescent="0.2"/>
    <row r="58520" x14ac:dyDescent="0.2"/>
    <row r="58521" x14ac:dyDescent="0.2"/>
    <row r="58522" x14ac:dyDescent="0.2"/>
    <row r="58523" x14ac:dyDescent="0.2"/>
    <row r="58524" x14ac:dyDescent="0.2"/>
    <row r="58525" x14ac:dyDescent="0.2"/>
    <row r="58526" x14ac:dyDescent="0.2"/>
    <row r="58527" x14ac:dyDescent="0.2"/>
    <row r="58528" x14ac:dyDescent="0.2"/>
    <row r="58529" x14ac:dyDescent="0.2"/>
    <row r="58530" x14ac:dyDescent="0.2"/>
    <row r="58531" x14ac:dyDescent="0.2"/>
    <row r="58532" x14ac:dyDescent="0.2"/>
    <row r="58533" x14ac:dyDescent="0.2"/>
    <row r="58534" x14ac:dyDescent="0.2"/>
    <row r="58535" x14ac:dyDescent="0.2"/>
    <row r="58536" x14ac:dyDescent="0.2"/>
    <row r="58537" x14ac:dyDescent="0.2"/>
    <row r="58538" x14ac:dyDescent="0.2"/>
    <row r="58539" x14ac:dyDescent="0.2"/>
    <row r="58540" x14ac:dyDescent="0.2"/>
    <row r="58541" x14ac:dyDescent="0.2"/>
    <row r="58542" x14ac:dyDescent="0.2"/>
    <row r="58543" x14ac:dyDescent="0.2"/>
    <row r="58544" x14ac:dyDescent="0.2"/>
    <row r="58545" x14ac:dyDescent="0.2"/>
    <row r="58546" x14ac:dyDescent="0.2"/>
    <row r="58547" x14ac:dyDescent="0.2"/>
    <row r="58548" x14ac:dyDescent="0.2"/>
    <row r="58549" x14ac:dyDescent="0.2"/>
    <row r="58550" x14ac:dyDescent="0.2"/>
    <row r="58551" x14ac:dyDescent="0.2"/>
    <row r="58552" x14ac:dyDescent="0.2"/>
    <row r="58553" x14ac:dyDescent="0.2"/>
    <row r="58554" x14ac:dyDescent="0.2"/>
    <row r="58555" x14ac:dyDescent="0.2"/>
    <row r="58556" x14ac:dyDescent="0.2"/>
    <row r="58557" x14ac:dyDescent="0.2"/>
    <row r="58558" x14ac:dyDescent="0.2"/>
    <row r="58559" x14ac:dyDescent="0.2"/>
    <row r="58560" x14ac:dyDescent="0.2"/>
    <row r="58561" x14ac:dyDescent="0.2"/>
    <row r="58562" x14ac:dyDescent="0.2"/>
    <row r="58563" x14ac:dyDescent="0.2"/>
    <row r="58564" x14ac:dyDescent="0.2"/>
    <row r="58565" x14ac:dyDescent="0.2"/>
    <row r="58566" x14ac:dyDescent="0.2"/>
    <row r="58567" x14ac:dyDescent="0.2"/>
    <row r="58568" x14ac:dyDescent="0.2"/>
    <row r="58569" x14ac:dyDescent="0.2"/>
    <row r="58570" x14ac:dyDescent="0.2"/>
    <row r="58571" x14ac:dyDescent="0.2"/>
    <row r="58572" x14ac:dyDescent="0.2"/>
    <row r="58573" x14ac:dyDescent="0.2"/>
    <row r="58574" x14ac:dyDescent="0.2"/>
    <row r="58575" x14ac:dyDescent="0.2"/>
    <row r="58576" x14ac:dyDescent="0.2"/>
    <row r="58577" x14ac:dyDescent="0.2"/>
    <row r="58578" x14ac:dyDescent="0.2"/>
    <row r="58579" x14ac:dyDescent="0.2"/>
    <row r="58580" x14ac:dyDescent="0.2"/>
    <row r="58581" x14ac:dyDescent="0.2"/>
    <row r="58582" x14ac:dyDescent="0.2"/>
    <row r="58583" x14ac:dyDescent="0.2"/>
    <row r="58584" x14ac:dyDescent="0.2"/>
    <row r="58585" x14ac:dyDescent="0.2"/>
    <row r="58586" x14ac:dyDescent="0.2"/>
    <row r="58587" x14ac:dyDescent="0.2"/>
    <row r="58588" x14ac:dyDescent="0.2"/>
    <row r="58589" x14ac:dyDescent="0.2"/>
    <row r="58590" x14ac:dyDescent="0.2"/>
    <row r="58591" x14ac:dyDescent="0.2"/>
    <row r="58592" x14ac:dyDescent="0.2"/>
    <row r="58593" x14ac:dyDescent="0.2"/>
    <row r="58594" x14ac:dyDescent="0.2"/>
    <row r="58595" x14ac:dyDescent="0.2"/>
    <row r="58596" x14ac:dyDescent="0.2"/>
    <row r="58597" x14ac:dyDescent="0.2"/>
    <row r="58598" x14ac:dyDescent="0.2"/>
    <row r="58599" x14ac:dyDescent="0.2"/>
    <row r="58600" x14ac:dyDescent="0.2"/>
    <row r="58601" x14ac:dyDescent="0.2"/>
    <row r="58602" x14ac:dyDescent="0.2"/>
    <row r="58603" x14ac:dyDescent="0.2"/>
    <row r="58604" x14ac:dyDescent="0.2"/>
    <row r="58605" x14ac:dyDescent="0.2"/>
    <row r="58606" x14ac:dyDescent="0.2"/>
    <row r="58607" x14ac:dyDescent="0.2"/>
    <row r="58608" x14ac:dyDescent="0.2"/>
    <row r="58609" x14ac:dyDescent="0.2"/>
    <row r="58610" x14ac:dyDescent="0.2"/>
    <row r="58611" x14ac:dyDescent="0.2"/>
    <row r="58612" x14ac:dyDescent="0.2"/>
    <row r="58613" x14ac:dyDescent="0.2"/>
    <row r="58614" x14ac:dyDescent="0.2"/>
    <row r="58615" x14ac:dyDescent="0.2"/>
    <row r="58616" x14ac:dyDescent="0.2"/>
    <row r="58617" x14ac:dyDescent="0.2"/>
    <row r="58618" x14ac:dyDescent="0.2"/>
    <row r="58619" x14ac:dyDescent="0.2"/>
    <row r="58620" x14ac:dyDescent="0.2"/>
    <row r="58621" x14ac:dyDescent="0.2"/>
    <row r="58622" x14ac:dyDescent="0.2"/>
    <row r="58623" x14ac:dyDescent="0.2"/>
    <row r="58624" x14ac:dyDescent="0.2"/>
    <row r="58625" x14ac:dyDescent="0.2"/>
    <row r="58626" x14ac:dyDescent="0.2"/>
    <row r="58627" x14ac:dyDescent="0.2"/>
    <row r="58628" x14ac:dyDescent="0.2"/>
    <row r="58629" x14ac:dyDescent="0.2"/>
    <row r="58630" x14ac:dyDescent="0.2"/>
    <row r="58631" x14ac:dyDescent="0.2"/>
    <row r="58632" x14ac:dyDescent="0.2"/>
    <row r="58633" x14ac:dyDescent="0.2"/>
    <row r="58634" x14ac:dyDescent="0.2"/>
    <row r="58635" x14ac:dyDescent="0.2"/>
    <row r="58636" x14ac:dyDescent="0.2"/>
    <row r="58637" x14ac:dyDescent="0.2"/>
    <row r="58638" x14ac:dyDescent="0.2"/>
    <row r="58639" x14ac:dyDescent="0.2"/>
    <row r="58640" x14ac:dyDescent="0.2"/>
    <row r="58641" x14ac:dyDescent="0.2"/>
    <row r="58642" x14ac:dyDescent="0.2"/>
    <row r="58643" x14ac:dyDescent="0.2"/>
    <row r="58644" x14ac:dyDescent="0.2"/>
    <row r="58645" x14ac:dyDescent="0.2"/>
    <row r="58646" x14ac:dyDescent="0.2"/>
    <row r="58647" x14ac:dyDescent="0.2"/>
    <row r="58648" x14ac:dyDescent="0.2"/>
    <row r="58649" x14ac:dyDescent="0.2"/>
    <row r="58650" x14ac:dyDescent="0.2"/>
    <row r="58651" x14ac:dyDescent="0.2"/>
    <row r="58652" x14ac:dyDescent="0.2"/>
    <row r="58653" x14ac:dyDescent="0.2"/>
    <row r="58654" x14ac:dyDescent="0.2"/>
    <row r="58655" x14ac:dyDescent="0.2"/>
    <row r="58656" x14ac:dyDescent="0.2"/>
    <row r="58657" x14ac:dyDescent="0.2"/>
    <row r="58658" x14ac:dyDescent="0.2"/>
    <row r="58659" x14ac:dyDescent="0.2"/>
    <row r="58660" x14ac:dyDescent="0.2"/>
    <row r="58661" x14ac:dyDescent="0.2"/>
    <row r="58662" x14ac:dyDescent="0.2"/>
    <row r="58663" x14ac:dyDescent="0.2"/>
    <row r="58664" x14ac:dyDescent="0.2"/>
    <row r="58665" x14ac:dyDescent="0.2"/>
    <row r="58666" x14ac:dyDescent="0.2"/>
    <row r="58667" x14ac:dyDescent="0.2"/>
    <row r="58668" x14ac:dyDescent="0.2"/>
    <row r="58669" x14ac:dyDescent="0.2"/>
    <row r="58670" x14ac:dyDescent="0.2"/>
    <row r="58671" x14ac:dyDescent="0.2"/>
    <row r="58672" x14ac:dyDescent="0.2"/>
    <row r="58673" x14ac:dyDescent="0.2"/>
    <row r="58674" x14ac:dyDescent="0.2"/>
    <row r="58675" x14ac:dyDescent="0.2"/>
    <row r="58676" x14ac:dyDescent="0.2"/>
    <row r="58677" x14ac:dyDescent="0.2"/>
    <row r="58678" x14ac:dyDescent="0.2"/>
    <row r="58679" x14ac:dyDescent="0.2"/>
    <row r="58680" x14ac:dyDescent="0.2"/>
    <row r="58681" x14ac:dyDescent="0.2"/>
    <row r="58682" x14ac:dyDescent="0.2"/>
    <row r="58683" x14ac:dyDescent="0.2"/>
    <row r="58684" x14ac:dyDescent="0.2"/>
    <row r="58685" x14ac:dyDescent="0.2"/>
    <row r="58686" x14ac:dyDescent="0.2"/>
    <row r="58687" x14ac:dyDescent="0.2"/>
    <row r="58688" x14ac:dyDescent="0.2"/>
    <row r="58689" x14ac:dyDescent="0.2"/>
    <row r="58690" x14ac:dyDescent="0.2"/>
    <row r="58691" x14ac:dyDescent="0.2"/>
    <row r="58692" x14ac:dyDescent="0.2"/>
    <row r="58693" x14ac:dyDescent="0.2"/>
    <row r="58694" x14ac:dyDescent="0.2"/>
    <row r="58695" x14ac:dyDescent="0.2"/>
    <row r="58696" x14ac:dyDescent="0.2"/>
    <row r="58697" x14ac:dyDescent="0.2"/>
    <row r="58698" x14ac:dyDescent="0.2"/>
    <row r="58699" x14ac:dyDescent="0.2"/>
    <row r="58700" x14ac:dyDescent="0.2"/>
    <row r="58701" x14ac:dyDescent="0.2"/>
    <row r="58702" x14ac:dyDescent="0.2"/>
    <row r="58703" x14ac:dyDescent="0.2"/>
    <row r="58704" x14ac:dyDescent="0.2"/>
    <row r="58705" x14ac:dyDescent="0.2"/>
    <row r="58706" x14ac:dyDescent="0.2"/>
    <row r="58707" x14ac:dyDescent="0.2"/>
    <row r="58708" x14ac:dyDescent="0.2"/>
    <row r="58709" x14ac:dyDescent="0.2"/>
    <row r="58710" x14ac:dyDescent="0.2"/>
    <row r="58711" x14ac:dyDescent="0.2"/>
    <row r="58712" x14ac:dyDescent="0.2"/>
    <row r="58713" x14ac:dyDescent="0.2"/>
    <row r="58714" x14ac:dyDescent="0.2"/>
    <row r="58715" x14ac:dyDescent="0.2"/>
    <row r="58716" x14ac:dyDescent="0.2"/>
    <row r="58717" x14ac:dyDescent="0.2"/>
    <row r="58718" x14ac:dyDescent="0.2"/>
    <row r="58719" x14ac:dyDescent="0.2"/>
    <row r="58720" x14ac:dyDescent="0.2"/>
    <row r="58721" x14ac:dyDescent="0.2"/>
    <row r="58722" x14ac:dyDescent="0.2"/>
    <row r="58723" x14ac:dyDescent="0.2"/>
    <row r="58724" x14ac:dyDescent="0.2"/>
    <row r="58725" x14ac:dyDescent="0.2"/>
    <row r="58726" x14ac:dyDescent="0.2"/>
    <row r="58727" x14ac:dyDescent="0.2"/>
    <row r="58728" x14ac:dyDescent="0.2"/>
    <row r="58729" x14ac:dyDescent="0.2"/>
    <row r="58730" x14ac:dyDescent="0.2"/>
    <row r="58731" x14ac:dyDescent="0.2"/>
    <row r="58732" x14ac:dyDescent="0.2"/>
    <row r="58733" x14ac:dyDescent="0.2"/>
    <row r="58734" x14ac:dyDescent="0.2"/>
    <row r="58735" x14ac:dyDescent="0.2"/>
    <row r="58736" x14ac:dyDescent="0.2"/>
    <row r="58737" x14ac:dyDescent="0.2"/>
    <row r="58738" x14ac:dyDescent="0.2"/>
    <row r="58739" x14ac:dyDescent="0.2"/>
    <row r="58740" x14ac:dyDescent="0.2"/>
    <row r="58741" x14ac:dyDescent="0.2"/>
    <row r="58742" x14ac:dyDescent="0.2"/>
    <row r="58743" x14ac:dyDescent="0.2"/>
    <row r="58744" x14ac:dyDescent="0.2"/>
    <row r="58745" x14ac:dyDescent="0.2"/>
    <row r="58746" x14ac:dyDescent="0.2"/>
    <row r="58747" x14ac:dyDescent="0.2"/>
    <row r="58748" x14ac:dyDescent="0.2"/>
    <row r="58749" x14ac:dyDescent="0.2"/>
    <row r="58750" x14ac:dyDescent="0.2"/>
    <row r="58751" x14ac:dyDescent="0.2"/>
    <row r="58752" x14ac:dyDescent="0.2"/>
    <row r="58753" x14ac:dyDescent="0.2"/>
    <row r="58754" x14ac:dyDescent="0.2"/>
    <row r="58755" x14ac:dyDescent="0.2"/>
    <row r="58756" x14ac:dyDescent="0.2"/>
    <row r="58757" x14ac:dyDescent="0.2"/>
    <row r="58758" x14ac:dyDescent="0.2"/>
    <row r="58759" x14ac:dyDescent="0.2"/>
    <row r="58760" x14ac:dyDescent="0.2"/>
    <row r="58761" x14ac:dyDescent="0.2"/>
    <row r="58762" x14ac:dyDescent="0.2"/>
    <row r="58763" x14ac:dyDescent="0.2"/>
    <row r="58764" x14ac:dyDescent="0.2"/>
    <row r="58765" x14ac:dyDescent="0.2"/>
    <row r="58766" x14ac:dyDescent="0.2"/>
    <row r="58767" x14ac:dyDescent="0.2"/>
    <row r="58768" x14ac:dyDescent="0.2"/>
    <row r="58769" x14ac:dyDescent="0.2"/>
    <row r="58770" x14ac:dyDescent="0.2"/>
    <row r="58771" x14ac:dyDescent="0.2"/>
    <row r="58772" x14ac:dyDescent="0.2"/>
    <row r="58773" x14ac:dyDescent="0.2"/>
    <row r="58774" x14ac:dyDescent="0.2"/>
    <row r="58775" x14ac:dyDescent="0.2"/>
    <row r="58776" x14ac:dyDescent="0.2"/>
    <row r="58777" x14ac:dyDescent="0.2"/>
    <row r="58778" x14ac:dyDescent="0.2"/>
    <row r="58779" x14ac:dyDescent="0.2"/>
    <row r="58780" x14ac:dyDescent="0.2"/>
    <row r="58781" x14ac:dyDescent="0.2"/>
    <row r="58782" x14ac:dyDescent="0.2"/>
    <row r="58783" x14ac:dyDescent="0.2"/>
    <row r="58784" x14ac:dyDescent="0.2"/>
    <row r="58785" x14ac:dyDescent="0.2"/>
    <row r="58786" x14ac:dyDescent="0.2"/>
    <row r="58787" x14ac:dyDescent="0.2"/>
    <row r="58788" x14ac:dyDescent="0.2"/>
    <row r="58789" x14ac:dyDescent="0.2"/>
    <row r="58790" x14ac:dyDescent="0.2"/>
    <row r="58791" x14ac:dyDescent="0.2"/>
    <row r="58792" x14ac:dyDescent="0.2"/>
    <row r="58793" x14ac:dyDescent="0.2"/>
    <row r="58794" x14ac:dyDescent="0.2"/>
    <row r="58795" x14ac:dyDescent="0.2"/>
    <row r="58796" x14ac:dyDescent="0.2"/>
    <row r="58797" x14ac:dyDescent="0.2"/>
    <row r="58798" x14ac:dyDescent="0.2"/>
    <row r="58799" x14ac:dyDescent="0.2"/>
    <row r="58800" x14ac:dyDescent="0.2"/>
    <row r="58801" x14ac:dyDescent="0.2"/>
    <row r="58802" x14ac:dyDescent="0.2"/>
    <row r="58803" x14ac:dyDescent="0.2"/>
    <row r="58804" x14ac:dyDescent="0.2"/>
    <row r="58805" x14ac:dyDescent="0.2"/>
    <row r="58806" x14ac:dyDescent="0.2"/>
    <row r="58807" x14ac:dyDescent="0.2"/>
    <row r="58808" x14ac:dyDescent="0.2"/>
    <row r="58809" x14ac:dyDescent="0.2"/>
    <row r="58810" x14ac:dyDescent="0.2"/>
    <row r="58811" x14ac:dyDescent="0.2"/>
    <row r="58812" x14ac:dyDescent="0.2"/>
    <row r="58813" x14ac:dyDescent="0.2"/>
    <row r="58814" x14ac:dyDescent="0.2"/>
    <row r="58815" x14ac:dyDescent="0.2"/>
    <row r="58816" x14ac:dyDescent="0.2"/>
    <row r="58817" x14ac:dyDescent="0.2"/>
    <row r="58818" x14ac:dyDescent="0.2"/>
    <row r="58819" x14ac:dyDescent="0.2"/>
    <row r="58820" x14ac:dyDescent="0.2"/>
    <row r="58821" x14ac:dyDescent="0.2"/>
    <row r="58822" x14ac:dyDescent="0.2"/>
    <row r="58823" x14ac:dyDescent="0.2"/>
    <row r="58824" x14ac:dyDescent="0.2"/>
    <row r="58825" x14ac:dyDescent="0.2"/>
    <row r="58826" x14ac:dyDescent="0.2"/>
    <row r="58827" x14ac:dyDescent="0.2"/>
    <row r="58828" x14ac:dyDescent="0.2"/>
    <row r="58829" x14ac:dyDescent="0.2"/>
    <row r="58830" x14ac:dyDescent="0.2"/>
    <row r="58831" x14ac:dyDescent="0.2"/>
    <row r="58832" x14ac:dyDescent="0.2"/>
    <row r="58833" x14ac:dyDescent="0.2"/>
    <row r="58834" x14ac:dyDescent="0.2"/>
    <row r="58835" x14ac:dyDescent="0.2"/>
    <row r="58836" x14ac:dyDescent="0.2"/>
    <row r="58837" x14ac:dyDescent="0.2"/>
    <row r="58838" x14ac:dyDescent="0.2"/>
    <row r="58839" x14ac:dyDescent="0.2"/>
    <row r="58840" x14ac:dyDescent="0.2"/>
    <row r="58841" x14ac:dyDescent="0.2"/>
    <row r="58842" x14ac:dyDescent="0.2"/>
    <row r="58843" x14ac:dyDescent="0.2"/>
    <row r="58844" x14ac:dyDescent="0.2"/>
    <row r="58845" x14ac:dyDescent="0.2"/>
    <row r="58846" x14ac:dyDescent="0.2"/>
    <row r="58847" x14ac:dyDescent="0.2"/>
    <row r="58848" x14ac:dyDescent="0.2"/>
    <row r="58849" x14ac:dyDescent="0.2"/>
    <row r="58850" x14ac:dyDescent="0.2"/>
    <row r="58851" x14ac:dyDescent="0.2"/>
    <row r="58852" x14ac:dyDescent="0.2"/>
    <row r="58853" x14ac:dyDescent="0.2"/>
    <row r="58854" x14ac:dyDescent="0.2"/>
    <row r="58855" x14ac:dyDescent="0.2"/>
    <row r="58856" x14ac:dyDescent="0.2"/>
    <row r="58857" x14ac:dyDescent="0.2"/>
    <row r="58858" x14ac:dyDescent="0.2"/>
    <row r="58859" x14ac:dyDescent="0.2"/>
    <row r="58860" x14ac:dyDescent="0.2"/>
    <row r="58861" x14ac:dyDescent="0.2"/>
    <row r="58862" x14ac:dyDescent="0.2"/>
    <row r="58863" x14ac:dyDescent="0.2"/>
    <row r="58864" x14ac:dyDescent="0.2"/>
    <row r="58865" x14ac:dyDescent="0.2"/>
    <row r="58866" x14ac:dyDescent="0.2"/>
    <row r="58867" x14ac:dyDescent="0.2"/>
    <row r="58868" x14ac:dyDescent="0.2"/>
    <row r="58869" x14ac:dyDescent="0.2"/>
    <row r="58870" x14ac:dyDescent="0.2"/>
    <row r="58871" x14ac:dyDescent="0.2"/>
    <row r="58872" x14ac:dyDescent="0.2"/>
    <row r="58873" x14ac:dyDescent="0.2"/>
    <row r="58874" x14ac:dyDescent="0.2"/>
    <row r="58875" x14ac:dyDescent="0.2"/>
    <row r="58876" x14ac:dyDescent="0.2"/>
    <row r="58877" x14ac:dyDescent="0.2"/>
    <row r="58878" x14ac:dyDescent="0.2"/>
    <row r="58879" x14ac:dyDescent="0.2"/>
    <row r="58880" x14ac:dyDescent="0.2"/>
    <row r="58881" x14ac:dyDescent="0.2"/>
    <row r="58882" x14ac:dyDescent="0.2"/>
    <row r="58883" x14ac:dyDescent="0.2"/>
    <row r="58884" x14ac:dyDescent="0.2"/>
    <row r="58885" x14ac:dyDescent="0.2"/>
    <row r="58886" x14ac:dyDescent="0.2"/>
    <row r="58887" x14ac:dyDescent="0.2"/>
    <row r="58888" x14ac:dyDescent="0.2"/>
    <row r="58889" x14ac:dyDescent="0.2"/>
    <row r="58890" x14ac:dyDescent="0.2"/>
    <row r="58891" x14ac:dyDescent="0.2"/>
    <row r="58892" x14ac:dyDescent="0.2"/>
    <row r="58893" x14ac:dyDescent="0.2"/>
    <row r="58894" x14ac:dyDescent="0.2"/>
    <row r="58895" x14ac:dyDescent="0.2"/>
    <row r="58896" x14ac:dyDescent="0.2"/>
    <row r="58897" x14ac:dyDescent="0.2"/>
    <row r="58898" x14ac:dyDescent="0.2"/>
    <row r="58899" x14ac:dyDescent="0.2"/>
    <row r="58900" x14ac:dyDescent="0.2"/>
    <row r="58901" x14ac:dyDescent="0.2"/>
    <row r="58902" x14ac:dyDescent="0.2"/>
    <row r="58903" x14ac:dyDescent="0.2"/>
    <row r="58904" x14ac:dyDescent="0.2"/>
    <row r="58905" x14ac:dyDescent="0.2"/>
    <row r="58906" x14ac:dyDescent="0.2"/>
    <row r="58907" x14ac:dyDescent="0.2"/>
    <row r="58908" x14ac:dyDescent="0.2"/>
    <row r="58909" x14ac:dyDescent="0.2"/>
    <row r="58910" x14ac:dyDescent="0.2"/>
    <row r="58911" x14ac:dyDescent="0.2"/>
    <row r="58912" x14ac:dyDescent="0.2"/>
    <row r="58913" x14ac:dyDescent="0.2"/>
    <row r="58914" x14ac:dyDescent="0.2"/>
    <row r="58915" x14ac:dyDescent="0.2"/>
    <row r="58916" x14ac:dyDescent="0.2"/>
    <row r="58917" x14ac:dyDescent="0.2"/>
    <row r="58918" x14ac:dyDescent="0.2"/>
    <row r="58919" x14ac:dyDescent="0.2"/>
    <row r="58920" x14ac:dyDescent="0.2"/>
    <row r="58921" x14ac:dyDescent="0.2"/>
    <row r="58922" x14ac:dyDescent="0.2"/>
    <row r="58923" x14ac:dyDescent="0.2"/>
    <row r="58924" x14ac:dyDescent="0.2"/>
    <row r="58925" x14ac:dyDescent="0.2"/>
    <row r="58926" x14ac:dyDescent="0.2"/>
    <row r="58927" x14ac:dyDescent="0.2"/>
    <row r="58928" x14ac:dyDescent="0.2"/>
    <row r="58929" x14ac:dyDescent="0.2"/>
    <row r="58930" x14ac:dyDescent="0.2"/>
    <row r="58931" x14ac:dyDescent="0.2"/>
    <row r="58932" x14ac:dyDescent="0.2"/>
    <row r="58933" x14ac:dyDescent="0.2"/>
    <row r="58934" x14ac:dyDescent="0.2"/>
    <row r="58935" x14ac:dyDescent="0.2"/>
    <row r="58936" x14ac:dyDescent="0.2"/>
    <row r="58937" x14ac:dyDescent="0.2"/>
    <row r="58938" x14ac:dyDescent="0.2"/>
    <row r="58939" x14ac:dyDescent="0.2"/>
    <row r="58940" x14ac:dyDescent="0.2"/>
    <row r="58941" x14ac:dyDescent="0.2"/>
    <row r="58942" x14ac:dyDescent="0.2"/>
    <row r="58943" x14ac:dyDescent="0.2"/>
    <row r="58944" x14ac:dyDescent="0.2"/>
    <row r="58945" x14ac:dyDescent="0.2"/>
    <row r="58946" x14ac:dyDescent="0.2"/>
    <row r="58947" x14ac:dyDescent="0.2"/>
    <row r="58948" x14ac:dyDescent="0.2"/>
    <row r="58949" x14ac:dyDescent="0.2"/>
    <row r="58950" x14ac:dyDescent="0.2"/>
    <row r="58951" x14ac:dyDescent="0.2"/>
    <row r="58952" x14ac:dyDescent="0.2"/>
    <row r="58953" x14ac:dyDescent="0.2"/>
    <row r="58954" x14ac:dyDescent="0.2"/>
    <row r="58955" x14ac:dyDescent="0.2"/>
    <row r="58956" x14ac:dyDescent="0.2"/>
    <row r="58957" x14ac:dyDescent="0.2"/>
    <row r="58958" x14ac:dyDescent="0.2"/>
    <row r="58959" x14ac:dyDescent="0.2"/>
    <row r="58960" x14ac:dyDescent="0.2"/>
    <row r="58961" x14ac:dyDescent="0.2"/>
    <row r="58962" x14ac:dyDescent="0.2"/>
    <row r="58963" x14ac:dyDescent="0.2"/>
    <row r="58964" x14ac:dyDescent="0.2"/>
    <row r="58965" x14ac:dyDescent="0.2"/>
    <row r="58966" x14ac:dyDescent="0.2"/>
    <row r="58967" x14ac:dyDescent="0.2"/>
    <row r="58968" x14ac:dyDescent="0.2"/>
    <row r="58969" x14ac:dyDescent="0.2"/>
    <row r="58970" x14ac:dyDescent="0.2"/>
    <row r="58971" x14ac:dyDescent="0.2"/>
    <row r="58972" x14ac:dyDescent="0.2"/>
    <row r="58973" x14ac:dyDescent="0.2"/>
    <row r="58974" x14ac:dyDescent="0.2"/>
    <row r="58975" x14ac:dyDescent="0.2"/>
    <row r="58976" x14ac:dyDescent="0.2"/>
    <row r="58977" x14ac:dyDescent="0.2"/>
    <row r="58978" x14ac:dyDescent="0.2"/>
    <row r="58979" x14ac:dyDescent="0.2"/>
    <row r="58980" x14ac:dyDescent="0.2"/>
    <row r="58981" x14ac:dyDescent="0.2"/>
    <row r="58982" x14ac:dyDescent="0.2"/>
    <row r="58983" x14ac:dyDescent="0.2"/>
    <row r="58984" x14ac:dyDescent="0.2"/>
    <row r="58985" x14ac:dyDescent="0.2"/>
    <row r="58986" x14ac:dyDescent="0.2"/>
    <row r="58987" x14ac:dyDescent="0.2"/>
    <row r="58988" x14ac:dyDescent="0.2"/>
    <row r="58989" x14ac:dyDescent="0.2"/>
    <row r="58990" x14ac:dyDescent="0.2"/>
    <row r="58991" x14ac:dyDescent="0.2"/>
    <row r="58992" x14ac:dyDescent="0.2"/>
    <row r="58993" x14ac:dyDescent="0.2"/>
    <row r="58994" x14ac:dyDescent="0.2"/>
    <row r="58995" x14ac:dyDescent="0.2"/>
    <row r="58996" x14ac:dyDescent="0.2"/>
    <row r="58997" x14ac:dyDescent="0.2"/>
    <row r="58998" x14ac:dyDescent="0.2"/>
    <row r="58999" x14ac:dyDescent="0.2"/>
    <row r="59000" x14ac:dyDescent="0.2"/>
    <row r="59001" x14ac:dyDescent="0.2"/>
    <row r="59002" x14ac:dyDescent="0.2"/>
    <row r="59003" x14ac:dyDescent="0.2"/>
    <row r="59004" x14ac:dyDescent="0.2"/>
    <row r="59005" x14ac:dyDescent="0.2"/>
    <row r="59006" x14ac:dyDescent="0.2"/>
    <row r="59007" x14ac:dyDescent="0.2"/>
    <row r="59008" x14ac:dyDescent="0.2"/>
    <row r="59009" x14ac:dyDescent="0.2"/>
    <row r="59010" x14ac:dyDescent="0.2"/>
    <row r="59011" x14ac:dyDescent="0.2"/>
    <row r="59012" x14ac:dyDescent="0.2"/>
    <row r="59013" x14ac:dyDescent="0.2"/>
    <row r="59014" x14ac:dyDescent="0.2"/>
    <row r="59015" x14ac:dyDescent="0.2"/>
    <row r="59016" x14ac:dyDescent="0.2"/>
    <row r="59017" x14ac:dyDescent="0.2"/>
    <row r="59018" x14ac:dyDescent="0.2"/>
    <row r="59019" x14ac:dyDescent="0.2"/>
    <row r="59020" x14ac:dyDescent="0.2"/>
    <row r="59021" x14ac:dyDescent="0.2"/>
    <row r="59022" x14ac:dyDescent="0.2"/>
    <row r="59023" x14ac:dyDescent="0.2"/>
    <row r="59024" x14ac:dyDescent="0.2"/>
    <row r="59025" x14ac:dyDescent="0.2"/>
    <row r="59026" x14ac:dyDescent="0.2"/>
    <row r="59027" x14ac:dyDescent="0.2"/>
    <row r="59028" x14ac:dyDescent="0.2"/>
    <row r="59029" x14ac:dyDescent="0.2"/>
    <row r="59030" x14ac:dyDescent="0.2"/>
    <row r="59031" x14ac:dyDescent="0.2"/>
    <row r="59032" x14ac:dyDescent="0.2"/>
    <row r="59033" x14ac:dyDescent="0.2"/>
    <row r="59034" x14ac:dyDescent="0.2"/>
    <row r="59035" x14ac:dyDescent="0.2"/>
    <row r="59036" x14ac:dyDescent="0.2"/>
    <row r="59037" x14ac:dyDescent="0.2"/>
    <row r="59038" x14ac:dyDescent="0.2"/>
    <row r="59039" x14ac:dyDescent="0.2"/>
    <row r="59040" x14ac:dyDescent="0.2"/>
    <row r="59041" x14ac:dyDescent="0.2"/>
    <row r="59042" x14ac:dyDescent="0.2"/>
    <row r="59043" x14ac:dyDescent="0.2"/>
    <row r="59044" x14ac:dyDescent="0.2"/>
    <row r="59045" x14ac:dyDescent="0.2"/>
    <row r="59046" x14ac:dyDescent="0.2"/>
    <row r="59047" x14ac:dyDescent="0.2"/>
    <row r="59048" x14ac:dyDescent="0.2"/>
    <row r="59049" x14ac:dyDescent="0.2"/>
    <row r="59050" x14ac:dyDescent="0.2"/>
    <row r="59051" x14ac:dyDescent="0.2"/>
    <row r="59052" x14ac:dyDescent="0.2"/>
    <row r="59053" x14ac:dyDescent="0.2"/>
    <row r="59054" x14ac:dyDescent="0.2"/>
    <row r="59055" x14ac:dyDescent="0.2"/>
    <row r="59056" x14ac:dyDescent="0.2"/>
    <row r="59057" x14ac:dyDescent="0.2"/>
    <row r="59058" x14ac:dyDescent="0.2"/>
    <row r="59059" x14ac:dyDescent="0.2"/>
    <row r="59060" x14ac:dyDescent="0.2"/>
    <row r="59061" x14ac:dyDescent="0.2"/>
    <row r="59062" x14ac:dyDescent="0.2"/>
    <row r="59063" x14ac:dyDescent="0.2"/>
    <row r="59064" x14ac:dyDescent="0.2"/>
    <row r="59065" x14ac:dyDescent="0.2"/>
    <row r="59066" x14ac:dyDescent="0.2"/>
    <row r="59067" x14ac:dyDescent="0.2"/>
    <row r="59068" x14ac:dyDescent="0.2"/>
    <row r="59069" x14ac:dyDescent="0.2"/>
    <row r="59070" x14ac:dyDescent="0.2"/>
    <row r="59071" x14ac:dyDescent="0.2"/>
    <row r="59072" x14ac:dyDescent="0.2"/>
    <row r="59073" x14ac:dyDescent="0.2"/>
    <row r="59074" x14ac:dyDescent="0.2"/>
    <row r="59075" x14ac:dyDescent="0.2"/>
    <row r="59076" x14ac:dyDescent="0.2"/>
    <row r="59077" x14ac:dyDescent="0.2"/>
    <row r="59078" x14ac:dyDescent="0.2"/>
    <row r="59079" x14ac:dyDescent="0.2"/>
    <row r="59080" x14ac:dyDescent="0.2"/>
    <row r="59081" x14ac:dyDescent="0.2"/>
    <row r="59082" x14ac:dyDescent="0.2"/>
    <row r="59083" x14ac:dyDescent="0.2"/>
    <row r="59084" x14ac:dyDescent="0.2"/>
    <row r="59085" x14ac:dyDescent="0.2"/>
    <row r="59086" x14ac:dyDescent="0.2"/>
    <row r="59087" x14ac:dyDescent="0.2"/>
    <row r="59088" x14ac:dyDescent="0.2"/>
    <row r="59089" x14ac:dyDescent="0.2"/>
    <row r="59090" x14ac:dyDescent="0.2"/>
    <row r="59091" x14ac:dyDescent="0.2"/>
    <row r="59092" x14ac:dyDescent="0.2"/>
    <row r="59093" x14ac:dyDescent="0.2"/>
    <row r="59094" x14ac:dyDescent="0.2"/>
    <row r="59095" x14ac:dyDescent="0.2"/>
    <row r="59096" x14ac:dyDescent="0.2"/>
    <row r="59097" x14ac:dyDescent="0.2"/>
    <row r="59098" x14ac:dyDescent="0.2"/>
    <row r="59099" x14ac:dyDescent="0.2"/>
    <row r="59100" x14ac:dyDescent="0.2"/>
    <row r="59101" x14ac:dyDescent="0.2"/>
    <row r="59102" x14ac:dyDescent="0.2"/>
    <row r="59103" x14ac:dyDescent="0.2"/>
    <row r="59104" x14ac:dyDescent="0.2"/>
    <row r="59105" x14ac:dyDescent="0.2"/>
    <row r="59106" x14ac:dyDescent="0.2"/>
    <row r="59107" x14ac:dyDescent="0.2"/>
    <row r="59108" x14ac:dyDescent="0.2"/>
    <row r="59109" x14ac:dyDescent="0.2"/>
    <row r="59110" x14ac:dyDescent="0.2"/>
    <row r="59111" x14ac:dyDescent="0.2"/>
    <row r="59112" x14ac:dyDescent="0.2"/>
    <row r="59113" x14ac:dyDescent="0.2"/>
    <row r="59114" x14ac:dyDescent="0.2"/>
    <row r="59115" x14ac:dyDescent="0.2"/>
    <row r="59116" x14ac:dyDescent="0.2"/>
    <row r="59117" x14ac:dyDescent="0.2"/>
    <row r="59118" x14ac:dyDescent="0.2"/>
    <row r="59119" x14ac:dyDescent="0.2"/>
    <row r="59120" x14ac:dyDescent="0.2"/>
    <row r="59121" x14ac:dyDescent="0.2"/>
    <row r="59122" x14ac:dyDescent="0.2"/>
    <row r="59123" x14ac:dyDescent="0.2"/>
    <row r="59124" x14ac:dyDescent="0.2"/>
    <row r="59125" x14ac:dyDescent="0.2"/>
    <row r="59126" x14ac:dyDescent="0.2"/>
    <row r="59127" x14ac:dyDescent="0.2"/>
    <row r="59128" x14ac:dyDescent="0.2"/>
    <row r="59129" x14ac:dyDescent="0.2"/>
    <row r="59130" x14ac:dyDescent="0.2"/>
    <row r="59131" x14ac:dyDescent="0.2"/>
    <row r="59132" x14ac:dyDescent="0.2"/>
    <row r="59133" x14ac:dyDescent="0.2"/>
    <row r="59134" x14ac:dyDescent="0.2"/>
    <row r="59135" x14ac:dyDescent="0.2"/>
    <row r="59136" x14ac:dyDescent="0.2"/>
    <row r="59137" x14ac:dyDescent="0.2"/>
    <row r="59138" x14ac:dyDescent="0.2"/>
    <row r="59139" x14ac:dyDescent="0.2"/>
    <row r="59140" x14ac:dyDescent="0.2"/>
    <row r="59141" x14ac:dyDescent="0.2"/>
    <row r="59142" x14ac:dyDescent="0.2"/>
    <row r="59143" x14ac:dyDescent="0.2"/>
    <row r="59144" x14ac:dyDescent="0.2"/>
    <row r="59145" x14ac:dyDescent="0.2"/>
    <row r="59146" x14ac:dyDescent="0.2"/>
    <row r="59147" x14ac:dyDescent="0.2"/>
    <row r="59148" x14ac:dyDescent="0.2"/>
    <row r="59149" x14ac:dyDescent="0.2"/>
    <row r="59150" x14ac:dyDescent="0.2"/>
    <row r="59151" x14ac:dyDescent="0.2"/>
    <row r="59152" x14ac:dyDescent="0.2"/>
    <row r="59153" x14ac:dyDescent="0.2"/>
    <row r="59154" x14ac:dyDescent="0.2"/>
    <row r="59155" x14ac:dyDescent="0.2"/>
    <row r="59156" x14ac:dyDescent="0.2"/>
    <row r="59157" x14ac:dyDescent="0.2"/>
    <row r="59158" x14ac:dyDescent="0.2"/>
    <row r="59159" x14ac:dyDescent="0.2"/>
    <row r="59160" x14ac:dyDescent="0.2"/>
    <row r="59161" x14ac:dyDescent="0.2"/>
    <row r="59162" x14ac:dyDescent="0.2"/>
    <row r="59163" x14ac:dyDescent="0.2"/>
    <row r="59164" x14ac:dyDescent="0.2"/>
    <row r="59165" x14ac:dyDescent="0.2"/>
    <row r="59166" x14ac:dyDescent="0.2"/>
    <row r="59167" x14ac:dyDescent="0.2"/>
    <row r="59168" x14ac:dyDescent="0.2"/>
    <row r="59169" x14ac:dyDescent="0.2"/>
    <row r="59170" x14ac:dyDescent="0.2"/>
    <row r="59171" x14ac:dyDescent="0.2"/>
    <row r="59172" x14ac:dyDescent="0.2"/>
    <row r="59173" x14ac:dyDescent="0.2"/>
    <row r="59174" x14ac:dyDescent="0.2"/>
    <row r="59175" x14ac:dyDescent="0.2"/>
    <row r="59176" x14ac:dyDescent="0.2"/>
    <row r="59177" x14ac:dyDescent="0.2"/>
    <row r="59178" x14ac:dyDescent="0.2"/>
    <row r="59179" x14ac:dyDescent="0.2"/>
    <row r="59180" x14ac:dyDescent="0.2"/>
    <row r="59181" x14ac:dyDescent="0.2"/>
    <row r="59182" x14ac:dyDescent="0.2"/>
    <row r="59183" x14ac:dyDescent="0.2"/>
    <row r="59184" x14ac:dyDescent="0.2"/>
    <row r="59185" x14ac:dyDescent="0.2"/>
    <row r="59186" x14ac:dyDescent="0.2"/>
    <row r="59187" x14ac:dyDescent="0.2"/>
    <row r="59188" x14ac:dyDescent="0.2"/>
    <row r="59189" x14ac:dyDescent="0.2"/>
    <row r="59190" x14ac:dyDescent="0.2"/>
    <row r="59191" x14ac:dyDescent="0.2"/>
    <row r="59192" x14ac:dyDescent="0.2"/>
    <row r="59193" x14ac:dyDescent="0.2"/>
    <row r="59194" x14ac:dyDescent="0.2"/>
    <row r="59195" x14ac:dyDescent="0.2"/>
    <row r="59196" x14ac:dyDescent="0.2"/>
    <row r="59197" x14ac:dyDescent="0.2"/>
    <row r="59198" x14ac:dyDescent="0.2"/>
    <row r="59199" x14ac:dyDescent="0.2"/>
    <row r="59200" x14ac:dyDescent="0.2"/>
    <row r="59201" x14ac:dyDescent="0.2"/>
    <row r="59202" x14ac:dyDescent="0.2"/>
    <row r="59203" x14ac:dyDescent="0.2"/>
    <row r="59204" x14ac:dyDescent="0.2"/>
    <row r="59205" x14ac:dyDescent="0.2"/>
    <row r="59206" x14ac:dyDescent="0.2"/>
    <row r="59207" x14ac:dyDescent="0.2"/>
    <row r="59208" x14ac:dyDescent="0.2"/>
    <row r="59209" x14ac:dyDescent="0.2"/>
    <row r="59210" x14ac:dyDescent="0.2"/>
    <row r="59211" x14ac:dyDescent="0.2"/>
    <row r="59212" x14ac:dyDescent="0.2"/>
    <row r="59213" x14ac:dyDescent="0.2"/>
    <row r="59214" x14ac:dyDescent="0.2"/>
    <row r="59215" x14ac:dyDescent="0.2"/>
    <row r="59216" x14ac:dyDescent="0.2"/>
    <row r="59217" x14ac:dyDescent="0.2"/>
    <row r="59218" x14ac:dyDescent="0.2"/>
    <row r="59219" x14ac:dyDescent="0.2"/>
    <row r="59220" x14ac:dyDescent="0.2"/>
    <row r="59221" x14ac:dyDescent="0.2"/>
    <row r="59222" x14ac:dyDescent="0.2"/>
    <row r="59223" x14ac:dyDescent="0.2"/>
    <row r="59224" x14ac:dyDescent="0.2"/>
    <row r="59225" x14ac:dyDescent="0.2"/>
    <row r="59226" x14ac:dyDescent="0.2"/>
    <row r="59227" x14ac:dyDescent="0.2"/>
    <row r="59228" x14ac:dyDescent="0.2"/>
    <row r="59229" x14ac:dyDescent="0.2"/>
    <row r="59230" x14ac:dyDescent="0.2"/>
    <row r="59231" x14ac:dyDescent="0.2"/>
    <row r="59232" x14ac:dyDescent="0.2"/>
    <row r="59233" x14ac:dyDescent="0.2"/>
    <row r="59234" x14ac:dyDescent="0.2"/>
    <row r="59235" x14ac:dyDescent="0.2"/>
    <row r="59236" x14ac:dyDescent="0.2"/>
    <row r="59237" x14ac:dyDescent="0.2"/>
    <row r="59238" x14ac:dyDescent="0.2"/>
    <row r="59239" x14ac:dyDescent="0.2"/>
    <row r="59240" x14ac:dyDescent="0.2"/>
    <row r="59241" x14ac:dyDescent="0.2"/>
    <row r="59242" x14ac:dyDescent="0.2"/>
    <row r="59243" x14ac:dyDescent="0.2"/>
    <row r="59244" x14ac:dyDescent="0.2"/>
    <row r="59245" x14ac:dyDescent="0.2"/>
    <row r="59246" x14ac:dyDescent="0.2"/>
    <row r="59247" x14ac:dyDescent="0.2"/>
    <row r="59248" x14ac:dyDescent="0.2"/>
    <row r="59249" x14ac:dyDescent="0.2"/>
    <row r="59250" x14ac:dyDescent="0.2"/>
    <row r="59251" x14ac:dyDescent="0.2"/>
    <row r="59252" x14ac:dyDescent="0.2"/>
    <row r="59253" x14ac:dyDescent="0.2"/>
    <row r="59254" x14ac:dyDescent="0.2"/>
    <row r="59255" x14ac:dyDescent="0.2"/>
    <row r="59256" x14ac:dyDescent="0.2"/>
    <row r="59257" x14ac:dyDescent="0.2"/>
    <row r="59258" x14ac:dyDescent="0.2"/>
    <row r="59259" x14ac:dyDescent="0.2"/>
    <row r="59260" x14ac:dyDescent="0.2"/>
    <row r="59261" x14ac:dyDescent="0.2"/>
    <row r="59262" x14ac:dyDescent="0.2"/>
    <row r="59263" x14ac:dyDescent="0.2"/>
    <row r="59264" x14ac:dyDescent="0.2"/>
    <row r="59265" x14ac:dyDescent="0.2"/>
    <row r="59266" x14ac:dyDescent="0.2"/>
    <row r="59267" x14ac:dyDescent="0.2"/>
    <row r="59268" x14ac:dyDescent="0.2"/>
    <row r="59269" x14ac:dyDescent="0.2"/>
    <row r="59270" x14ac:dyDescent="0.2"/>
    <row r="59271" x14ac:dyDescent="0.2"/>
    <row r="59272" x14ac:dyDescent="0.2"/>
    <row r="59273" x14ac:dyDescent="0.2"/>
    <row r="59274" x14ac:dyDescent="0.2"/>
    <row r="59275" x14ac:dyDescent="0.2"/>
    <row r="59276" x14ac:dyDescent="0.2"/>
    <row r="59277" x14ac:dyDescent="0.2"/>
    <row r="59278" x14ac:dyDescent="0.2"/>
    <row r="59279" x14ac:dyDescent="0.2"/>
    <row r="59280" x14ac:dyDescent="0.2"/>
    <row r="59281" x14ac:dyDescent="0.2"/>
    <row r="59282" x14ac:dyDescent="0.2"/>
    <row r="59283" x14ac:dyDescent="0.2"/>
    <row r="59284" x14ac:dyDescent="0.2"/>
    <row r="59285" x14ac:dyDescent="0.2"/>
    <row r="59286" x14ac:dyDescent="0.2"/>
    <row r="59287" x14ac:dyDescent="0.2"/>
    <row r="59288" x14ac:dyDescent="0.2"/>
    <row r="59289" x14ac:dyDescent="0.2"/>
    <row r="59290" x14ac:dyDescent="0.2"/>
    <row r="59291" x14ac:dyDescent="0.2"/>
    <row r="59292" x14ac:dyDescent="0.2"/>
    <row r="59293" x14ac:dyDescent="0.2"/>
    <row r="59294" x14ac:dyDescent="0.2"/>
    <row r="59295" x14ac:dyDescent="0.2"/>
    <row r="59296" x14ac:dyDescent="0.2"/>
    <row r="59297" x14ac:dyDescent="0.2"/>
    <row r="59298" x14ac:dyDescent="0.2"/>
    <row r="59299" x14ac:dyDescent="0.2"/>
    <row r="59300" x14ac:dyDescent="0.2"/>
    <row r="59301" x14ac:dyDescent="0.2"/>
    <row r="59302" x14ac:dyDescent="0.2"/>
    <row r="59303" x14ac:dyDescent="0.2"/>
    <row r="59304" x14ac:dyDescent="0.2"/>
    <row r="59305" x14ac:dyDescent="0.2"/>
    <row r="59306" x14ac:dyDescent="0.2"/>
    <row r="59307" x14ac:dyDescent="0.2"/>
    <row r="59308" x14ac:dyDescent="0.2"/>
    <row r="59309" x14ac:dyDescent="0.2"/>
    <row r="59310" x14ac:dyDescent="0.2"/>
    <row r="59311" x14ac:dyDescent="0.2"/>
    <row r="59312" x14ac:dyDescent="0.2"/>
    <row r="59313" x14ac:dyDescent="0.2"/>
    <row r="59314" x14ac:dyDescent="0.2"/>
    <row r="59315" x14ac:dyDescent="0.2"/>
    <row r="59316" x14ac:dyDescent="0.2"/>
    <row r="59317" x14ac:dyDescent="0.2"/>
    <row r="59318" x14ac:dyDescent="0.2"/>
    <row r="59319" x14ac:dyDescent="0.2"/>
    <row r="59320" x14ac:dyDescent="0.2"/>
    <row r="59321" x14ac:dyDescent="0.2"/>
    <row r="59322" x14ac:dyDescent="0.2"/>
    <row r="59323" x14ac:dyDescent="0.2"/>
    <row r="59324" x14ac:dyDescent="0.2"/>
    <row r="59325" x14ac:dyDescent="0.2"/>
    <row r="59326" x14ac:dyDescent="0.2"/>
    <row r="59327" x14ac:dyDescent="0.2"/>
    <row r="59328" x14ac:dyDescent="0.2"/>
    <row r="59329" x14ac:dyDescent="0.2"/>
    <row r="59330" x14ac:dyDescent="0.2"/>
    <row r="59331" x14ac:dyDescent="0.2"/>
    <row r="59332" x14ac:dyDescent="0.2"/>
    <row r="59333" x14ac:dyDescent="0.2"/>
    <row r="59334" x14ac:dyDescent="0.2"/>
    <row r="59335" x14ac:dyDescent="0.2"/>
    <row r="59336" x14ac:dyDescent="0.2"/>
    <row r="59337" x14ac:dyDescent="0.2"/>
    <row r="59338" x14ac:dyDescent="0.2"/>
    <row r="59339" x14ac:dyDescent="0.2"/>
    <row r="59340" x14ac:dyDescent="0.2"/>
    <row r="59341" x14ac:dyDescent="0.2"/>
    <row r="59342" x14ac:dyDescent="0.2"/>
    <row r="59343" x14ac:dyDescent="0.2"/>
    <row r="59344" x14ac:dyDescent="0.2"/>
    <row r="59345" x14ac:dyDescent="0.2"/>
    <row r="59346" x14ac:dyDescent="0.2"/>
    <row r="59347" x14ac:dyDescent="0.2"/>
    <row r="59348" x14ac:dyDescent="0.2"/>
    <row r="59349" x14ac:dyDescent="0.2"/>
    <row r="59350" x14ac:dyDescent="0.2"/>
    <row r="59351" x14ac:dyDescent="0.2"/>
    <row r="59352" x14ac:dyDescent="0.2"/>
    <row r="59353" x14ac:dyDescent="0.2"/>
    <row r="59354" x14ac:dyDescent="0.2"/>
    <row r="59355" x14ac:dyDescent="0.2"/>
    <row r="59356" x14ac:dyDescent="0.2"/>
    <row r="59357" x14ac:dyDescent="0.2"/>
    <row r="59358" x14ac:dyDescent="0.2"/>
    <row r="59359" x14ac:dyDescent="0.2"/>
    <row r="59360" x14ac:dyDescent="0.2"/>
    <row r="59361" x14ac:dyDescent="0.2"/>
    <row r="59362" x14ac:dyDescent="0.2"/>
    <row r="59363" x14ac:dyDescent="0.2"/>
    <row r="59364" x14ac:dyDescent="0.2"/>
    <row r="59365" x14ac:dyDescent="0.2"/>
    <row r="59366" x14ac:dyDescent="0.2"/>
    <row r="59367" x14ac:dyDescent="0.2"/>
    <row r="59368" x14ac:dyDescent="0.2"/>
    <row r="59369" x14ac:dyDescent="0.2"/>
    <row r="59370" x14ac:dyDescent="0.2"/>
    <row r="59371" x14ac:dyDescent="0.2"/>
    <row r="59372" x14ac:dyDescent="0.2"/>
    <row r="59373" x14ac:dyDescent="0.2"/>
    <row r="59374" x14ac:dyDescent="0.2"/>
    <row r="59375" x14ac:dyDescent="0.2"/>
    <row r="59376" x14ac:dyDescent="0.2"/>
    <row r="59377" x14ac:dyDescent="0.2"/>
    <row r="59378" x14ac:dyDescent="0.2"/>
    <row r="59379" x14ac:dyDescent="0.2"/>
    <row r="59380" x14ac:dyDescent="0.2"/>
    <row r="59381" x14ac:dyDescent="0.2"/>
    <row r="59382" x14ac:dyDescent="0.2"/>
    <row r="59383" x14ac:dyDescent="0.2"/>
    <row r="59384" x14ac:dyDescent="0.2"/>
    <row r="59385" x14ac:dyDescent="0.2"/>
    <row r="59386" x14ac:dyDescent="0.2"/>
    <row r="59387" x14ac:dyDescent="0.2"/>
    <row r="59388" x14ac:dyDescent="0.2"/>
    <row r="59389" x14ac:dyDescent="0.2"/>
    <row r="59390" x14ac:dyDescent="0.2"/>
    <row r="59391" x14ac:dyDescent="0.2"/>
    <row r="59392" x14ac:dyDescent="0.2"/>
    <row r="59393" x14ac:dyDescent="0.2"/>
    <row r="59394" x14ac:dyDescent="0.2"/>
    <row r="59395" x14ac:dyDescent="0.2"/>
    <row r="59396" x14ac:dyDescent="0.2"/>
    <row r="59397" x14ac:dyDescent="0.2"/>
    <row r="59398" x14ac:dyDescent="0.2"/>
    <row r="59399" x14ac:dyDescent="0.2"/>
    <row r="59400" x14ac:dyDescent="0.2"/>
    <row r="59401" x14ac:dyDescent="0.2"/>
    <row r="59402" x14ac:dyDescent="0.2"/>
    <row r="59403" x14ac:dyDescent="0.2"/>
    <row r="59404" x14ac:dyDescent="0.2"/>
    <row r="59405" x14ac:dyDescent="0.2"/>
    <row r="59406" x14ac:dyDescent="0.2"/>
    <row r="59407" x14ac:dyDescent="0.2"/>
    <row r="59408" x14ac:dyDescent="0.2"/>
    <row r="59409" x14ac:dyDescent="0.2"/>
    <row r="59410" x14ac:dyDescent="0.2"/>
    <row r="59411" x14ac:dyDescent="0.2"/>
    <row r="59412" x14ac:dyDescent="0.2"/>
    <row r="59413" x14ac:dyDescent="0.2"/>
    <row r="59414" x14ac:dyDescent="0.2"/>
    <row r="59415" x14ac:dyDescent="0.2"/>
    <row r="59416" x14ac:dyDescent="0.2"/>
    <row r="59417" x14ac:dyDescent="0.2"/>
    <row r="59418" x14ac:dyDescent="0.2"/>
    <row r="59419" x14ac:dyDescent="0.2"/>
    <row r="59420" x14ac:dyDescent="0.2"/>
    <row r="59421" x14ac:dyDescent="0.2"/>
    <row r="59422" x14ac:dyDescent="0.2"/>
    <row r="59423" x14ac:dyDescent="0.2"/>
    <row r="59424" x14ac:dyDescent="0.2"/>
    <row r="59425" x14ac:dyDescent="0.2"/>
    <row r="59426" x14ac:dyDescent="0.2"/>
    <row r="59427" x14ac:dyDescent="0.2"/>
    <row r="59428" x14ac:dyDescent="0.2"/>
    <row r="59429" x14ac:dyDescent="0.2"/>
    <row r="59430" x14ac:dyDescent="0.2"/>
    <row r="59431" x14ac:dyDescent="0.2"/>
    <row r="59432" x14ac:dyDescent="0.2"/>
    <row r="59433" x14ac:dyDescent="0.2"/>
    <row r="59434" x14ac:dyDescent="0.2"/>
    <row r="59435" x14ac:dyDescent="0.2"/>
    <row r="59436" x14ac:dyDescent="0.2"/>
    <row r="59437" x14ac:dyDescent="0.2"/>
    <row r="59438" x14ac:dyDescent="0.2"/>
    <row r="59439" x14ac:dyDescent="0.2"/>
    <row r="59440" x14ac:dyDescent="0.2"/>
    <row r="59441" x14ac:dyDescent="0.2"/>
    <row r="59442" x14ac:dyDescent="0.2"/>
    <row r="59443" x14ac:dyDescent="0.2"/>
    <row r="59444" x14ac:dyDescent="0.2"/>
    <row r="59445" x14ac:dyDescent="0.2"/>
    <row r="59446" x14ac:dyDescent="0.2"/>
    <row r="59447" x14ac:dyDescent="0.2"/>
    <row r="59448" x14ac:dyDescent="0.2"/>
    <row r="59449" x14ac:dyDescent="0.2"/>
    <row r="59450" x14ac:dyDescent="0.2"/>
    <row r="59451" x14ac:dyDescent="0.2"/>
    <row r="59452" x14ac:dyDescent="0.2"/>
    <row r="59453" x14ac:dyDescent="0.2"/>
    <row r="59454" x14ac:dyDescent="0.2"/>
    <row r="59455" x14ac:dyDescent="0.2"/>
    <row r="59456" x14ac:dyDescent="0.2"/>
    <row r="59457" x14ac:dyDescent="0.2"/>
    <row r="59458" x14ac:dyDescent="0.2"/>
    <row r="59459" x14ac:dyDescent="0.2"/>
    <row r="59460" x14ac:dyDescent="0.2"/>
    <row r="59461" x14ac:dyDescent="0.2"/>
    <row r="59462" x14ac:dyDescent="0.2"/>
    <row r="59463" x14ac:dyDescent="0.2"/>
    <row r="59464" x14ac:dyDescent="0.2"/>
    <row r="59465" x14ac:dyDescent="0.2"/>
    <row r="59466" x14ac:dyDescent="0.2"/>
    <row r="59467" x14ac:dyDescent="0.2"/>
    <row r="59468" x14ac:dyDescent="0.2"/>
    <row r="59469" x14ac:dyDescent="0.2"/>
    <row r="59470" x14ac:dyDescent="0.2"/>
    <row r="59471" x14ac:dyDescent="0.2"/>
    <row r="59472" x14ac:dyDescent="0.2"/>
    <row r="59473" x14ac:dyDescent="0.2"/>
    <row r="59474" x14ac:dyDescent="0.2"/>
    <row r="59475" x14ac:dyDescent="0.2"/>
    <row r="59476" x14ac:dyDescent="0.2"/>
    <row r="59477" x14ac:dyDescent="0.2"/>
    <row r="59478" x14ac:dyDescent="0.2"/>
    <row r="59479" x14ac:dyDescent="0.2"/>
    <row r="59480" x14ac:dyDescent="0.2"/>
    <row r="59481" x14ac:dyDescent="0.2"/>
    <row r="59482" x14ac:dyDescent="0.2"/>
    <row r="59483" x14ac:dyDescent="0.2"/>
    <row r="59484" x14ac:dyDescent="0.2"/>
    <row r="59485" x14ac:dyDescent="0.2"/>
    <row r="59486" x14ac:dyDescent="0.2"/>
    <row r="59487" x14ac:dyDescent="0.2"/>
    <row r="59488" x14ac:dyDescent="0.2"/>
    <row r="59489" x14ac:dyDescent="0.2"/>
    <row r="59490" x14ac:dyDescent="0.2"/>
    <row r="59491" x14ac:dyDescent="0.2"/>
    <row r="59492" x14ac:dyDescent="0.2"/>
    <row r="59493" x14ac:dyDescent="0.2"/>
    <row r="59494" x14ac:dyDescent="0.2"/>
    <row r="59495" x14ac:dyDescent="0.2"/>
    <row r="59496" x14ac:dyDescent="0.2"/>
    <row r="59497" x14ac:dyDescent="0.2"/>
    <row r="59498" x14ac:dyDescent="0.2"/>
    <row r="59499" x14ac:dyDescent="0.2"/>
    <row r="59500" x14ac:dyDescent="0.2"/>
    <row r="59501" x14ac:dyDescent="0.2"/>
    <row r="59502" x14ac:dyDescent="0.2"/>
    <row r="59503" x14ac:dyDescent="0.2"/>
    <row r="59504" x14ac:dyDescent="0.2"/>
    <row r="59505" x14ac:dyDescent="0.2"/>
    <row r="59506" x14ac:dyDescent="0.2"/>
    <row r="59507" x14ac:dyDescent="0.2"/>
    <row r="59508" x14ac:dyDescent="0.2"/>
    <row r="59509" x14ac:dyDescent="0.2"/>
    <row r="59510" x14ac:dyDescent="0.2"/>
    <row r="59511" x14ac:dyDescent="0.2"/>
    <row r="59512" x14ac:dyDescent="0.2"/>
    <row r="59513" x14ac:dyDescent="0.2"/>
    <row r="59514" x14ac:dyDescent="0.2"/>
    <row r="59515" x14ac:dyDescent="0.2"/>
    <row r="59516" x14ac:dyDescent="0.2"/>
    <row r="59517" x14ac:dyDescent="0.2"/>
    <row r="59518" x14ac:dyDescent="0.2"/>
    <row r="59519" x14ac:dyDescent="0.2"/>
    <row r="59520" x14ac:dyDescent="0.2"/>
    <row r="59521" x14ac:dyDescent="0.2"/>
    <row r="59522" x14ac:dyDescent="0.2"/>
    <row r="59523" x14ac:dyDescent="0.2"/>
    <row r="59524" x14ac:dyDescent="0.2"/>
    <row r="59525" x14ac:dyDescent="0.2"/>
    <row r="59526" x14ac:dyDescent="0.2"/>
    <row r="59527" x14ac:dyDescent="0.2"/>
    <row r="59528" x14ac:dyDescent="0.2"/>
    <row r="59529" x14ac:dyDescent="0.2"/>
    <row r="59530" x14ac:dyDescent="0.2"/>
    <row r="59531" x14ac:dyDescent="0.2"/>
    <row r="59532" x14ac:dyDescent="0.2"/>
    <row r="59533" x14ac:dyDescent="0.2"/>
    <row r="59534" x14ac:dyDescent="0.2"/>
    <row r="59535" x14ac:dyDescent="0.2"/>
    <row r="59536" x14ac:dyDescent="0.2"/>
    <row r="59537" x14ac:dyDescent="0.2"/>
    <row r="59538" x14ac:dyDescent="0.2"/>
    <row r="59539" x14ac:dyDescent="0.2"/>
    <row r="59540" x14ac:dyDescent="0.2"/>
    <row r="59541" x14ac:dyDescent="0.2"/>
    <row r="59542" x14ac:dyDescent="0.2"/>
    <row r="59543" x14ac:dyDescent="0.2"/>
    <row r="59544" x14ac:dyDescent="0.2"/>
    <row r="59545" x14ac:dyDescent="0.2"/>
    <row r="59546" x14ac:dyDescent="0.2"/>
    <row r="59547" x14ac:dyDescent="0.2"/>
    <row r="59548" x14ac:dyDescent="0.2"/>
    <row r="59549" x14ac:dyDescent="0.2"/>
    <row r="59550" x14ac:dyDescent="0.2"/>
    <row r="59551" x14ac:dyDescent="0.2"/>
    <row r="59552" x14ac:dyDescent="0.2"/>
    <row r="59553" x14ac:dyDescent="0.2"/>
    <row r="59554" x14ac:dyDescent="0.2"/>
    <row r="59555" x14ac:dyDescent="0.2"/>
    <row r="59556" x14ac:dyDescent="0.2"/>
    <row r="59557" x14ac:dyDescent="0.2"/>
    <row r="59558" x14ac:dyDescent="0.2"/>
    <row r="59559" x14ac:dyDescent="0.2"/>
    <row r="59560" x14ac:dyDescent="0.2"/>
    <row r="59561" x14ac:dyDescent="0.2"/>
    <row r="59562" x14ac:dyDescent="0.2"/>
    <row r="59563" x14ac:dyDescent="0.2"/>
    <row r="59564" x14ac:dyDescent="0.2"/>
    <row r="59565" x14ac:dyDescent="0.2"/>
    <row r="59566" x14ac:dyDescent="0.2"/>
    <row r="59567" x14ac:dyDescent="0.2"/>
    <row r="59568" x14ac:dyDescent="0.2"/>
    <row r="59569" x14ac:dyDescent="0.2"/>
    <row r="59570" x14ac:dyDescent="0.2"/>
    <row r="59571" x14ac:dyDescent="0.2"/>
    <row r="59572" x14ac:dyDescent="0.2"/>
    <row r="59573" x14ac:dyDescent="0.2"/>
    <row r="59574" x14ac:dyDescent="0.2"/>
    <row r="59575" x14ac:dyDescent="0.2"/>
    <row r="59576" x14ac:dyDescent="0.2"/>
    <row r="59577" x14ac:dyDescent="0.2"/>
    <row r="59578" x14ac:dyDescent="0.2"/>
    <row r="59579" x14ac:dyDescent="0.2"/>
    <row r="59580" x14ac:dyDescent="0.2"/>
    <row r="59581" x14ac:dyDescent="0.2"/>
    <row r="59582" x14ac:dyDescent="0.2"/>
    <row r="59583" x14ac:dyDescent="0.2"/>
    <row r="59584" x14ac:dyDescent="0.2"/>
    <row r="59585" x14ac:dyDescent="0.2"/>
    <row r="59586" x14ac:dyDescent="0.2"/>
    <row r="59587" x14ac:dyDescent="0.2"/>
    <row r="59588" x14ac:dyDescent="0.2"/>
    <row r="59589" x14ac:dyDescent="0.2"/>
    <row r="59590" x14ac:dyDescent="0.2"/>
    <row r="59591" x14ac:dyDescent="0.2"/>
    <row r="59592" x14ac:dyDescent="0.2"/>
    <row r="59593" x14ac:dyDescent="0.2"/>
    <row r="59594" x14ac:dyDescent="0.2"/>
    <row r="59595" x14ac:dyDescent="0.2"/>
    <row r="59596" x14ac:dyDescent="0.2"/>
    <row r="59597" x14ac:dyDescent="0.2"/>
    <row r="59598" x14ac:dyDescent="0.2"/>
    <row r="59599" x14ac:dyDescent="0.2"/>
    <row r="59600" x14ac:dyDescent="0.2"/>
    <row r="59601" x14ac:dyDescent="0.2"/>
    <row r="59602" x14ac:dyDescent="0.2"/>
    <row r="59603" x14ac:dyDescent="0.2"/>
    <row r="59604" x14ac:dyDescent="0.2"/>
    <row r="59605" x14ac:dyDescent="0.2"/>
    <row r="59606" x14ac:dyDescent="0.2"/>
    <row r="59607" x14ac:dyDescent="0.2"/>
    <row r="59608" x14ac:dyDescent="0.2"/>
    <row r="59609" x14ac:dyDescent="0.2"/>
    <row r="59610" x14ac:dyDescent="0.2"/>
    <row r="59611" x14ac:dyDescent="0.2"/>
    <row r="59612" x14ac:dyDescent="0.2"/>
    <row r="59613" x14ac:dyDescent="0.2"/>
    <row r="59614" x14ac:dyDescent="0.2"/>
    <row r="59615" x14ac:dyDescent="0.2"/>
    <row r="59616" x14ac:dyDescent="0.2"/>
    <row r="59617" x14ac:dyDescent="0.2"/>
    <row r="59618" x14ac:dyDescent="0.2"/>
    <row r="59619" x14ac:dyDescent="0.2"/>
    <row r="59620" x14ac:dyDescent="0.2"/>
    <row r="59621" x14ac:dyDescent="0.2"/>
    <row r="59622" x14ac:dyDescent="0.2"/>
    <row r="59623" x14ac:dyDescent="0.2"/>
    <row r="59624" x14ac:dyDescent="0.2"/>
    <row r="59625" x14ac:dyDescent="0.2"/>
    <row r="59626" x14ac:dyDescent="0.2"/>
    <row r="59627" x14ac:dyDescent="0.2"/>
    <row r="59628" x14ac:dyDescent="0.2"/>
    <row r="59629" x14ac:dyDescent="0.2"/>
    <row r="59630" x14ac:dyDescent="0.2"/>
    <row r="59631" x14ac:dyDescent="0.2"/>
    <row r="59632" x14ac:dyDescent="0.2"/>
    <row r="59633" x14ac:dyDescent="0.2"/>
    <row r="59634" x14ac:dyDescent="0.2"/>
    <row r="59635" x14ac:dyDescent="0.2"/>
    <row r="59636" x14ac:dyDescent="0.2"/>
    <row r="59637" x14ac:dyDescent="0.2"/>
    <row r="59638" x14ac:dyDescent="0.2"/>
    <row r="59639" x14ac:dyDescent="0.2"/>
    <row r="59640" x14ac:dyDescent="0.2"/>
    <row r="59641" x14ac:dyDescent="0.2"/>
    <row r="59642" x14ac:dyDescent="0.2"/>
    <row r="59643" x14ac:dyDescent="0.2"/>
    <row r="59644" x14ac:dyDescent="0.2"/>
    <row r="59645" x14ac:dyDescent="0.2"/>
    <row r="59646" x14ac:dyDescent="0.2"/>
    <row r="59647" x14ac:dyDescent="0.2"/>
    <row r="59648" x14ac:dyDescent="0.2"/>
    <row r="59649" x14ac:dyDescent="0.2"/>
    <row r="59650" x14ac:dyDescent="0.2"/>
    <row r="59651" x14ac:dyDescent="0.2"/>
    <row r="59652" x14ac:dyDescent="0.2"/>
    <row r="59653" x14ac:dyDescent="0.2"/>
    <row r="59654" x14ac:dyDescent="0.2"/>
    <row r="59655" x14ac:dyDescent="0.2"/>
    <row r="59656" x14ac:dyDescent="0.2"/>
    <row r="59657" x14ac:dyDescent="0.2"/>
    <row r="59658" x14ac:dyDescent="0.2"/>
    <row r="59659" x14ac:dyDescent="0.2"/>
    <row r="59660" x14ac:dyDescent="0.2"/>
    <row r="59661" x14ac:dyDescent="0.2"/>
    <row r="59662" x14ac:dyDescent="0.2"/>
    <row r="59663" x14ac:dyDescent="0.2"/>
    <row r="59664" x14ac:dyDescent="0.2"/>
    <row r="59665" x14ac:dyDescent="0.2"/>
    <row r="59666" x14ac:dyDescent="0.2"/>
    <row r="59667" x14ac:dyDescent="0.2"/>
    <row r="59668" x14ac:dyDescent="0.2"/>
    <row r="59669" x14ac:dyDescent="0.2"/>
    <row r="59670" x14ac:dyDescent="0.2"/>
    <row r="59671" x14ac:dyDescent="0.2"/>
    <row r="59672" x14ac:dyDescent="0.2"/>
    <row r="59673" x14ac:dyDescent="0.2"/>
    <row r="59674" x14ac:dyDescent="0.2"/>
    <row r="59675" x14ac:dyDescent="0.2"/>
    <row r="59676" x14ac:dyDescent="0.2"/>
    <row r="59677" x14ac:dyDescent="0.2"/>
    <row r="59678" x14ac:dyDescent="0.2"/>
    <row r="59679" x14ac:dyDescent="0.2"/>
    <row r="59680" x14ac:dyDescent="0.2"/>
    <row r="59681" x14ac:dyDescent="0.2"/>
    <row r="59682" x14ac:dyDescent="0.2"/>
    <row r="59683" x14ac:dyDescent="0.2"/>
    <row r="59684" x14ac:dyDescent="0.2"/>
    <row r="59685" x14ac:dyDescent="0.2"/>
    <row r="59686" x14ac:dyDescent="0.2"/>
    <row r="59687" x14ac:dyDescent="0.2"/>
    <row r="59688" x14ac:dyDescent="0.2"/>
    <row r="59689" x14ac:dyDescent="0.2"/>
    <row r="59690" x14ac:dyDescent="0.2"/>
    <row r="59691" x14ac:dyDescent="0.2"/>
    <row r="59692" x14ac:dyDescent="0.2"/>
    <row r="59693" x14ac:dyDescent="0.2"/>
    <row r="59694" x14ac:dyDescent="0.2"/>
    <row r="59695" x14ac:dyDescent="0.2"/>
    <row r="59696" x14ac:dyDescent="0.2"/>
    <row r="59697" x14ac:dyDescent="0.2"/>
    <row r="59698" x14ac:dyDescent="0.2"/>
    <row r="59699" x14ac:dyDescent="0.2"/>
    <row r="59700" x14ac:dyDescent="0.2"/>
    <row r="59701" x14ac:dyDescent="0.2"/>
    <row r="59702" x14ac:dyDescent="0.2"/>
    <row r="59703" x14ac:dyDescent="0.2"/>
    <row r="59704" x14ac:dyDescent="0.2"/>
    <row r="59705" x14ac:dyDescent="0.2"/>
    <row r="59706" x14ac:dyDescent="0.2"/>
    <row r="59707" x14ac:dyDescent="0.2"/>
    <row r="59708" x14ac:dyDescent="0.2"/>
    <row r="59709" x14ac:dyDescent="0.2"/>
    <row r="59710" x14ac:dyDescent="0.2"/>
    <row r="59711" x14ac:dyDescent="0.2"/>
    <row r="59712" x14ac:dyDescent="0.2"/>
    <row r="59713" x14ac:dyDescent="0.2"/>
    <row r="59714" x14ac:dyDescent="0.2"/>
    <row r="59715" x14ac:dyDescent="0.2"/>
    <row r="59716" x14ac:dyDescent="0.2"/>
    <row r="59717" x14ac:dyDescent="0.2"/>
    <row r="59718" x14ac:dyDescent="0.2"/>
    <row r="59719" x14ac:dyDescent="0.2"/>
    <row r="59720" x14ac:dyDescent="0.2"/>
    <row r="59721" x14ac:dyDescent="0.2"/>
    <row r="59722" x14ac:dyDescent="0.2"/>
    <row r="59723" x14ac:dyDescent="0.2"/>
    <row r="59724" x14ac:dyDescent="0.2"/>
    <row r="59725" x14ac:dyDescent="0.2"/>
    <row r="59726" x14ac:dyDescent="0.2"/>
    <row r="59727" x14ac:dyDescent="0.2"/>
    <row r="59728" x14ac:dyDescent="0.2"/>
    <row r="59729" x14ac:dyDescent="0.2"/>
    <row r="59730" x14ac:dyDescent="0.2"/>
    <row r="59731" x14ac:dyDescent="0.2"/>
    <row r="59732" x14ac:dyDescent="0.2"/>
    <row r="59733" x14ac:dyDescent="0.2"/>
    <row r="59734" x14ac:dyDescent="0.2"/>
    <row r="59735" x14ac:dyDescent="0.2"/>
    <row r="59736" x14ac:dyDescent="0.2"/>
    <row r="59737" x14ac:dyDescent="0.2"/>
    <row r="59738" x14ac:dyDescent="0.2"/>
    <row r="59739" x14ac:dyDescent="0.2"/>
    <row r="59740" x14ac:dyDescent="0.2"/>
    <row r="59741" x14ac:dyDescent="0.2"/>
    <row r="59742" x14ac:dyDescent="0.2"/>
    <row r="59743" x14ac:dyDescent="0.2"/>
    <row r="59744" x14ac:dyDescent="0.2"/>
    <row r="59745" x14ac:dyDescent="0.2"/>
    <row r="59746" x14ac:dyDescent="0.2"/>
    <row r="59747" x14ac:dyDescent="0.2"/>
    <row r="59748" x14ac:dyDescent="0.2"/>
    <row r="59749" x14ac:dyDescent="0.2"/>
    <row r="59750" x14ac:dyDescent="0.2"/>
    <row r="59751" x14ac:dyDescent="0.2"/>
    <row r="59752" x14ac:dyDescent="0.2"/>
    <row r="59753" x14ac:dyDescent="0.2"/>
    <row r="59754" x14ac:dyDescent="0.2"/>
    <row r="59755" x14ac:dyDescent="0.2"/>
    <row r="59756" x14ac:dyDescent="0.2"/>
    <row r="59757" x14ac:dyDescent="0.2"/>
    <row r="59758" x14ac:dyDescent="0.2"/>
    <row r="59759" x14ac:dyDescent="0.2"/>
    <row r="59760" x14ac:dyDescent="0.2"/>
    <row r="59761" x14ac:dyDescent="0.2"/>
    <row r="59762" x14ac:dyDescent="0.2"/>
    <row r="59763" x14ac:dyDescent="0.2"/>
    <row r="59764" x14ac:dyDescent="0.2"/>
    <row r="59765" x14ac:dyDescent="0.2"/>
    <row r="59766" x14ac:dyDescent="0.2"/>
    <row r="59767" x14ac:dyDescent="0.2"/>
    <row r="59768" x14ac:dyDescent="0.2"/>
    <row r="59769" x14ac:dyDescent="0.2"/>
    <row r="59770" x14ac:dyDescent="0.2"/>
    <row r="59771" x14ac:dyDescent="0.2"/>
    <row r="59772" x14ac:dyDescent="0.2"/>
    <row r="59773" x14ac:dyDescent="0.2"/>
    <row r="59774" x14ac:dyDescent="0.2"/>
    <row r="59775" x14ac:dyDescent="0.2"/>
    <row r="59776" x14ac:dyDescent="0.2"/>
    <row r="59777" x14ac:dyDescent="0.2"/>
    <row r="59778" x14ac:dyDescent="0.2"/>
    <row r="59779" x14ac:dyDescent="0.2"/>
    <row r="59780" x14ac:dyDescent="0.2"/>
    <row r="59781" x14ac:dyDescent="0.2"/>
    <row r="59782" x14ac:dyDescent="0.2"/>
    <row r="59783" x14ac:dyDescent="0.2"/>
    <row r="59784" x14ac:dyDescent="0.2"/>
    <row r="59785" x14ac:dyDescent="0.2"/>
    <row r="59786" x14ac:dyDescent="0.2"/>
    <row r="59787" x14ac:dyDescent="0.2"/>
    <row r="59788" x14ac:dyDescent="0.2"/>
    <row r="59789" x14ac:dyDescent="0.2"/>
    <row r="59790" x14ac:dyDescent="0.2"/>
    <row r="59791" x14ac:dyDescent="0.2"/>
    <row r="59792" x14ac:dyDescent="0.2"/>
    <row r="59793" x14ac:dyDescent="0.2"/>
    <row r="59794" x14ac:dyDescent="0.2"/>
    <row r="59795" x14ac:dyDescent="0.2"/>
    <row r="59796" x14ac:dyDescent="0.2"/>
    <row r="59797" x14ac:dyDescent="0.2"/>
    <row r="59798" x14ac:dyDescent="0.2"/>
    <row r="59799" x14ac:dyDescent="0.2"/>
    <row r="59800" x14ac:dyDescent="0.2"/>
    <row r="59801" x14ac:dyDescent="0.2"/>
    <row r="59802" x14ac:dyDescent="0.2"/>
    <row r="59803" x14ac:dyDescent="0.2"/>
    <row r="59804" x14ac:dyDescent="0.2"/>
    <row r="59805" x14ac:dyDescent="0.2"/>
    <row r="59806" x14ac:dyDescent="0.2"/>
    <row r="59807" x14ac:dyDescent="0.2"/>
    <row r="59808" x14ac:dyDescent="0.2"/>
    <row r="59809" x14ac:dyDescent="0.2"/>
    <row r="59810" x14ac:dyDescent="0.2"/>
    <row r="59811" x14ac:dyDescent="0.2"/>
    <row r="59812" x14ac:dyDescent="0.2"/>
    <row r="59813" x14ac:dyDescent="0.2"/>
    <row r="59814" x14ac:dyDescent="0.2"/>
    <row r="59815" x14ac:dyDescent="0.2"/>
    <row r="59816" x14ac:dyDescent="0.2"/>
    <row r="59817" x14ac:dyDescent="0.2"/>
    <row r="59818" x14ac:dyDescent="0.2"/>
    <row r="59819" x14ac:dyDescent="0.2"/>
    <row r="59820" x14ac:dyDescent="0.2"/>
    <row r="59821" x14ac:dyDescent="0.2"/>
    <row r="59822" x14ac:dyDescent="0.2"/>
    <row r="59823" x14ac:dyDescent="0.2"/>
    <row r="59824" x14ac:dyDescent="0.2"/>
    <row r="59825" x14ac:dyDescent="0.2"/>
    <row r="59826" x14ac:dyDescent="0.2"/>
    <row r="59827" x14ac:dyDescent="0.2"/>
    <row r="59828" x14ac:dyDescent="0.2"/>
    <row r="59829" x14ac:dyDescent="0.2"/>
    <row r="59830" x14ac:dyDescent="0.2"/>
    <row r="59831" x14ac:dyDescent="0.2"/>
    <row r="59832" x14ac:dyDescent="0.2"/>
    <row r="59833" x14ac:dyDescent="0.2"/>
    <row r="59834" x14ac:dyDescent="0.2"/>
    <row r="59835" x14ac:dyDescent="0.2"/>
    <row r="59836" x14ac:dyDescent="0.2"/>
    <row r="59837" x14ac:dyDescent="0.2"/>
    <row r="59838" x14ac:dyDescent="0.2"/>
    <row r="59839" x14ac:dyDescent="0.2"/>
    <row r="59840" x14ac:dyDescent="0.2"/>
    <row r="59841" x14ac:dyDescent="0.2"/>
    <row r="59842" x14ac:dyDescent="0.2"/>
    <row r="59843" x14ac:dyDescent="0.2"/>
    <row r="59844" x14ac:dyDescent="0.2"/>
    <row r="59845" x14ac:dyDescent="0.2"/>
    <row r="59846" x14ac:dyDescent="0.2"/>
    <row r="59847" x14ac:dyDescent="0.2"/>
    <row r="59848" x14ac:dyDescent="0.2"/>
    <row r="59849" x14ac:dyDescent="0.2"/>
    <row r="59850" x14ac:dyDescent="0.2"/>
    <row r="59851" x14ac:dyDescent="0.2"/>
    <row r="59852" x14ac:dyDescent="0.2"/>
    <row r="59853" x14ac:dyDescent="0.2"/>
    <row r="59854" x14ac:dyDescent="0.2"/>
    <row r="59855" x14ac:dyDescent="0.2"/>
    <row r="59856" x14ac:dyDescent="0.2"/>
    <row r="59857" x14ac:dyDescent="0.2"/>
    <row r="59858" x14ac:dyDescent="0.2"/>
    <row r="59859" x14ac:dyDescent="0.2"/>
    <row r="59860" x14ac:dyDescent="0.2"/>
    <row r="59861" x14ac:dyDescent="0.2"/>
    <row r="59862" x14ac:dyDescent="0.2"/>
    <row r="59863" x14ac:dyDescent="0.2"/>
    <row r="59864" x14ac:dyDescent="0.2"/>
    <row r="59865" x14ac:dyDescent="0.2"/>
    <row r="59866" x14ac:dyDescent="0.2"/>
    <row r="59867" x14ac:dyDescent="0.2"/>
    <row r="59868" x14ac:dyDescent="0.2"/>
    <row r="59869" x14ac:dyDescent="0.2"/>
    <row r="59870" x14ac:dyDescent="0.2"/>
    <row r="59871" x14ac:dyDescent="0.2"/>
    <row r="59872" x14ac:dyDescent="0.2"/>
    <row r="59873" x14ac:dyDescent="0.2"/>
    <row r="59874" x14ac:dyDescent="0.2"/>
    <row r="59875" x14ac:dyDescent="0.2"/>
    <row r="59876" x14ac:dyDescent="0.2"/>
    <row r="59877" x14ac:dyDescent="0.2"/>
    <row r="59878" x14ac:dyDescent="0.2"/>
    <row r="59879" x14ac:dyDescent="0.2"/>
    <row r="59880" x14ac:dyDescent="0.2"/>
    <row r="59881" x14ac:dyDescent="0.2"/>
    <row r="59882" x14ac:dyDescent="0.2"/>
    <row r="59883" x14ac:dyDescent="0.2"/>
    <row r="59884" x14ac:dyDescent="0.2"/>
    <row r="59885" x14ac:dyDescent="0.2"/>
    <row r="59886" x14ac:dyDescent="0.2"/>
    <row r="59887" x14ac:dyDescent="0.2"/>
    <row r="59888" x14ac:dyDescent="0.2"/>
    <row r="59889" x14ac:dyDescent="0.2"/>
    <row r="59890" x14ac:dyDescent="0.2"/>
    <row r="59891" x14ac:dyDescent="0.2"/>
    <row r="59892" x14ac:dyDescent="0.2"/>
    <row r="59893" x14ac:dyDescent="0.2"/>
    <row r="59894" x14ac:dyDescent="0.2"/>
    <row r="59895" x14ac:dyDescent="0.2"/>
    <row r="59896" x14ac:dyDescent="0.2"/>
    <row r="59897" x14ac:dyDescent="0.2"/>
    <row r="59898" x14ac:dyDescent="0.2"/>
    <row r="59899" x14ac:dyDescent="0.2"/>
    <row r="59900" x14ac:dyDescent="0.2"/>
    <row r="59901" x14ac:dyDescent="0.2"/>
    <row r="59902" x14ac:dyDescent="0.2"/>
    <row r="59903" x14ac:dyDescent="0.2"/>
    <row r="59904" x14ac:dyDescent="0.2"/>
    <row r="59905" x14ac:dyDescent="0.2"/>
    <row r="59906" x14ac:dyDescent="0.2"/>
    <row r="59907" x14ac:dyDescent="0.2"/>
    <row r="59908" x14ac:dyDescent="0.2"/>
    <row r="59909" x14ac:dyDescent="0.2"/>
    <row r="59910" x14ac:dyDescent="0.2"/>
    <row r="59911" x14ac:dyDescent="0.2"/>
    <row r="59912" x14ac:dyDescent="0.2"/>
    <row r="59913" x14ac:dyDescent="0.2"/>
    <row r="59914" x14ac:dyDescent="0.2"/>
    <row r="59915" x14ac:dyDescent="0.2"/>
    <row r="59916" x14ac:dyDescent="0.2"/>
    <row r="59917" x14ac:dyDescent="0.2"/>
    <row r="59918" x14ac:dyDescent="0.2"/>
    <row r="59919" x14ac:dyDescent="0.2"/>
    <row r="59920" x14ac:dyDescent="0.2"/>
    <row r="59921" x14ac:dyDescent="0.2"/>
    <row r="59922" x14ac:dyDescent="0.2"/>
    <row r="59923" x14ac:dyDescent="0.2"/>
    <row r="59924" x14ac:dyDescent="0.2"/>
    <row r="59925" x14ac:dyDescent="0.2"/>
    <row r="59926" x14ac:dyDescent="0.2"/>
    <row r="59927" x14ac:dyDescent="0.2"/>
    <row r="59928" x14ac:dyDescent="0.2"/>
    <row r="59929" x14ac:dyDescent="0.2"/>
    <row r="59930" x14ac:dyDescent="0.2"/>
    <row r="59931" x14ac:dyDescent="0.2"/>
    <row r="59932" x14ac:dyDescent="0.2"/>
    <row r="59933" x14ac:dyDescent="0.2"/>
    <row r="59934" x14ac:dyDescent="0.2"/>
    <row r="59935" x14ac:dyDescent="0.2"/>
    <row r="59936" x14ac:dyDescent="0.2"/>
    <row r="59937" x14ac:dyDescent="0.2"/>
    <row r="59938" x14ac:dyDescent="0.2"/>
    <row r="59939" x14ac:dyDescent="0.2"/>
    <row r="59940" x14ac:dyDescent="0.2"/>
    <row r="59941" x14ac:dyDescent="0.2"/>
    <row r="59942" x14ac:dyDescent="0.2"/>
    <row r="59943" x14ac:dyDescent="0.2"/>
    <row r="59944" x14ac:dyDescent="0.2"/>
    <row r="59945" x14ac:dyDescent="0.2"/>
    <row r="59946" x14ac:dyDescent="0.2"/>
    <row r="59947" x14ac:dyDescent="0.2"/>
    <row r="59948" x14ac:dyDescent="0.2"/>
    <row r="59949" x14ac:dyDescent="0.2"/>
    <row r="59950" x14ac:dyDescent="0.2"/>
    <row r="59951" x14ac:dyDescent="0.2"/>
    <row r="59952" x14ac:dyDescent="0.2"/>
    <row r="59953" x14ac:dyDescent="0.2"/>
    <row r="59954" x14ac:dyDescent="0.2"/>
    <row r="59955" x14ac:dyDescent="0.2"/>
    <row r="59956" x14ac:dyDescent="0.2"/>
    <row r="59957" x14ac:dyDescent="0.2"/>
    <row r="59958" x14ac:dyDescent="0.2"/>
    <row r="59959" x14ac:dyDescent="0.2"/>
    <row r="59960" x14ac:dyDescent="0.2"/>
    <row r="59961" x14ac:dyDescent="0.2"/>
    <row r="59962" x14ac:dyDescent="0.2"/>
    <row r="59963" x14ac:dyDescent="0.2"/>
    <row r="59964" x14ac:dyDescent="0.2"/>
    <row r="59965" x14ac:dyDescent="0.2"/>
    <row r="59966" x14ac:dyDescent="0.2"/>
    <row r="59967" x14ac:dyDescent="0.2"/>
    <row r="59968" x14ac:dyDescent="0.2"/>
    <row r="59969" x14ac:dyDescent="0.2"/>
    <row r="59970" x14ac:dyDescent="0.2"/>
    <row r="59971" x14ac:dyDescent="0.2"/>
    <row r="59972" x14ac:dyDescent="0.2"/>
    <row r="59973" x14ac:dyDescent="0.2"/>
    <row r="59974" x14ac:dyDescent="0.2"/>
    <row r="59975" x14ac:dyDescent="0.2"/>
    <row r="59976" x14ac:dyDescent="0.2"/>
    <row r="59977" x14ac:dyDescent="0.2"/>
    <row r="59978" x14ac:dyDescent="0.2"/>
    <row r="59979" x14ac:dyDescent="0.2"/>
    <row r="59980" x14ac:dyDescent="0.2"/>
    <row r="59981" x14ac:dyDescent="0.2"/>
    <row r="59982" x14ac:dyDescent="0.2"/>
    <row r="59983" x14ac:dyDescent="0.2"/>
    <row r="59984" x14ac:dyDescent="0.2"/>
    <row r="59985" x14ac:dyDescent="0.2"/>
    <row r="59986" x14ac:dyDescent="0.2"/>
    <row r="59987" x14ac:dyDescent="0.2"/>
    <row r="59988" x14ac:dyDescent="0.2"/>
    <row r="59989" x14ac:dyDescent="0.2"/>
    <row r="59990" x14ac:dyDescent="0.2"/>
    <row r="59991" x14ac:dyDescent="0.2"/>
    <row r="59992" x14ac:dyDescent="0.2"/>
    <row r="59993" x14ac:dyDescent="0.2"/>
    <row r="59994" x14ac:dyDescent="0.2"/>
    <row r="59995" x14ac:dyDescent="0.2"/>
    <row r="59996" x14ac:dyDescent="0.2"/>
    <row r="59997" x14ac:dyDescent="0.2"/>
    <row r="59998" x14ac:dyDescent="0.2"/>
    <row r="59999" x14ac:dyDescent="0.2"/>
    <row r="60000" x14ac:dyDescent="0.2"/>
    <row r="60001" x14ac:dyDescent="0.2"/>
    <row r="60002" x14ac:dyDescent="0.2"/>
    <row r="60003" x14ac:dyDescent="0.2"/>
    <row r="60004" x14ac:dyDescent="0.2"/>
    <row r="60005" x14ac:dyDescent="0.2"/>
    <row r="60006" x14ac:dyDescent="0.2"/>
    <row r="60007" x14ac:dyDescent="0.2"/>
    <row r="60008" x14ac:dyDescent="0.2"/>
    <row r="60009" x14ac:dyDescent="0.2"/>
    <row r="60010" x14ac:dyDescent="0.2"/>
    <row r="60011" x14ac:dyDescent="0.2"/>
    <row r="60012" x14ac:dyDescent="0.2"/>
    <row r="60013" x14ac:dyDescent="0.2"/>
    <row r="60014" x14ac:dyDescent="0.2"/>
    <row r="60015" x14ac:dyDescent="0.2"/>
    <row r="60016" x14ac:dyDescent="0.2"/>
    <row r="60017" x14ac:dyDescent="0.2"/>
    <row r="60018" x14ac:dyDescent="0.2"/>
    <row r="60019" x14ac:dyDescent="0.2"/>
    <row r="60020" x14ac:dyDescent="0.2"/>
    <row r="60021" x14ac:dyDescent="0.2"/>
    <row r="60022" x14ac:dyDescent="0.2"/>
    <row r="60023" x14ac:dyDescent="0.2"/>
    <row r="60024" x14ac:dyDescent="0.2"/>
    <row r="60025" x14ac:dyDescent="0.2"/>
    <row r="60026" x14ac:dyDescent="0.2"/>
    <row r="60027" x14ac:dyDescent="0.2"/>
    <row r="60028" x14ac:dyDescent="0.2"/>
    <row r="60029" x14ac:dyDescent="0.2"/>
    <row r="60030" x14ac:dyDescent="0.2"/>
    <row r="60031" x14ac:dyDescent="0.2"/>
    <row r="60032" x14ac:dyDescent="0.2"/>
    <row r="60033" x14ac:dyDescent="0.2"/>
    <row r="60034" x14ac:dyDescent="0.2"/>
    <row r="60035" x14ac:dyDescent="0.2"/>
    <row r="60036" x14ac:dyDescent="0.2"/>
    <row r="60037" x14ac:dyDescent="0.2"/>
    <row r="60038" x14ac:dyDescent="0.2"/>
    <row r="60039" x14ac:dyDescent="0.2"/>
    <row r="60040" x14ac:dyDescent="0.2"/>
    <row r="60041" x14ac:dyDescent="0.2"/>
    <row r="60042" x14ac:dyDescent="0.2"/>
    <row r="60043" x14ac:dyDescent="0.2"/>
    <row r="60044" x14ac:dyDescent="0.2"/>
    <row r="60045" x14ac:dyDescent="0.2"/>
    <row r="60046" x14ac:dyDescent="0.2"/>
    <row r="60047" x14ac:dyDescent="0.2"/>
    <row r="60048" x14ac:dyDescent="0.2"/>
    <row r="60049" x14ac:dyDescent="0.2"/>
    <row r="60050" x14ac:dyDescent="0.2"/>
    <row r="60051" x14ac:dyDescent="0.2"/>
    <row r="60052" x14ac:dyDescent="0.2"/>
    <row r="60053" x14ac:dyDescent="0.2"/>
    <row r="60054" x14ac:dyDescent="0.2"/>
    <row r="60055" x14ac:dyDescent="0.2"/>
    <row r="60056" x14ac:dyDescent="0.2"/>
    <row r="60057" x14ac:dyDescent="0.2"/>
    <row r="60058" x14ac:dyDescent="0.2"/>
    <row r="60059" x14ac:dyDescent="0.2"/>
    <row r="60060" x14ac:dyDescent="0.2"/>
    <row r="60061" x14ac:dyDescent="0.2"/>
    <row r="60062" x14ac:dyDescent="0.2"/>
    <row r="60063" x14ac:dyDescent="0.2"/>
    <row r="60064" x14ac:dyDescent="0.2"/>
    <row r="60065" x14ac:dyDescent="0.2"/>
    <row r="60066" x14ac:dyDescent="0.2"/>
    <row r="60067" x14ac:dyDescent="0.2"/>
    <row r="60068" x14ac:dyDescent="0.2"/>
    <row r="60069" x14ac:dyDescent="0.2"/>
    <row r="60070" x14ac:dyDescent="0.2"/>
    <row r="60071" x14ac:dyDescent="0.2"/>
    <row r="60072" x14ac:dyDescent="0.2"/>
    <row r="60073" x14ac:dyDescent="0.2"/>
    <row r="60074" x14ac:dyDescent="0.2"/>
    <row r="60075" x14ac:dyDescent="0.2"/>
    <row r="60076" x14ac:dyDescent="0.2"/>
    <row r="60077" x14ac:dyDescent="0.2"/>
    <row r="60078" x14ac:dyDescent="0.2"/>
    <row r="60079" x14ac:dyDescent="0.2"/>
    <row r="60080" x14ac:dyDescent="0.2"/>
    <row r="60081" x14ac:dyDescent="0.2"/>
    <row r="60082" x14ac:dyDescent="0.2"/>
    <row r="60083" x14ac:dyDescent="0.2"/>
    <row r="60084" x14ac:dyDescent="0.2"/>
    <row r="60085" x14ac:dyDescent="0.2"/>
    <row r="60086" x14ac:dyDescent="0.2"/>
    <row r="60087" x14ac:dyDescent="0.2"/>
    <row r="60088" x14ac:dyDescent="0.2"/>
    <row r="60089" x14ac:dyDescent="0.2"/>
    <row r="60090" x14ac:dyDescent="0.2"/>
    <row r="60091" x14ac:dyDescent="0.2"/>
    <row r="60092" x14ac:dyDescent="0.2"/>
    <row r="60093" x14ac:dyDescent="0.2"/>
    <row r="60094" x14ac:dyDescent="0.2"/>
    <row r="60095" x14ac:dyDescent="0.2"/>
    <row r="60096" x14ac:dyDescent="0.2"/>
    <row r="60097" x14ac:dyDescent="0.2"/>
    <row r="60098" x14ac:dyDescent="0.2"/>
    <row r="60099" x14ac:dyDescent="0.2"/>
    <row r="60100" x14ac:dyDescent="0.2"/>
    <row r="60101" x14ac:dyDescent="0.2"/>
    <row r="60102" x14ac:dyDescent="0.2"/>
    <row r="60103" x14ac:dyDescent="0.2"/>
    <row r="60104" x14ac:dyDescent="0.2"/>
    <row r="60105" x14ac:dyDescent="0.2"/>
    <row r="60106" x14ac:dyDescent="0.2"/>
    <row r="60107" x14ac:dyDescent="0.2"/>
    <row r="60108" x14ac:dyDescent="0.2"/>
    <row r="60109" x14ac:dyDescent="0.2"/>
    <row r="60110" x14ac:dyDescent="0.2"/>
    <row r="60111" x14ac:dyDescent="0.2"/>
    <row r="60112" x14ac:dyDescent="0.2"/>
    <row r="60113" x14ac:dyDescent="0.2"/>
    <row r="60114" x14ac:dyDescent="0.2"/>
    <row r="60115" x14ac:dyDescent="0.2"/>
    <row r="60116" x14ac:dyDescent="0.2"/>
    <row r="60117" x14ac:dyDescent="0.2"/>
    <row r="60118" x14ac:dyDescent="0.2"/>
    <row r="60119" x14ac:dyDescent="0.2"/>
    <row r="60120" x14ac:dyDescent="0.2"/>
    <row r="60121" x14ac:dyDescent="0.2"/>
    <row r="60122" x14ac:dyDescent="0.2"/>
    <row r="60123" x14ac:dyDescent="0.2"/>
    <row r="60124" x14ac:dyDescent="0.2"/>
    <row r="60125" x14ac:dyDescent="0.2"/>
    <row r="60126" x14ac:dyDescent="0.2"/>
    <row r="60127" x14ac:dyDescent="0.2"/>
    <row r="60128" x14ac:dyDescent="0.2"/>
    <row r="60129" x14ac:dyDescent="0.2"/>
    <row r="60130" x14ac:dyDescent="0.2"/>
    <row r="60131" x14ac:dyDescent="0.2"/>
    <row r="60132" x14ac:dyDescent="0.2"/>
    <row r="60133" x14ac:dyDescent="0.2"/>
    <row r="60134" x14ac:dyDescent="0.2"/>
    <row r="60135" x14ac:dyDescent="0.2"/>
    <row r="60136" x14ac:dyDescent="0.2"/>
    <row r="60137" x14ac:dyDescent="0.2"/>
    <row r="60138" x14ac:dyDescent="0.2"/>
    <row r="60139" x14ac:dyDescent="0.2"/>
    <row r="60140" x14ac:dyDescent="0.2"/>
    <row r="60141" x14ac:dyDescent="0.2"/>
    <row r="60142" x14ac:dyDescent="0.2"/>
    <row r="60143" x14ac:dyDescent="0.2"/>
    <row r="60144" x14ac:dyDescent="0.2"/>
    <row r="60145" x14ac:dyDescent="0.2"/>
    <row r="60146" x14ac:dyDescent="0.2"/>
    <row r="60147" x14ac:dyDescent="0.2"/>
    <row r="60148" x14ac:dyDescent="0.2"/>
    <row r="60149" x14ac:dyDescent="0.2"/>
    <row r="60150" x14ac:dyDescent="0.2"/>
    <row r="60151" x14ac:dyDescent="0.2"/>
    <row r="60152" x14ac:dyDescent="0.2"/>
    <row r="60153" x14ac:dyDescent="0.2"/>
    <row r="60154" x14ac:dyDescent="0.2"/>
    <row r="60155" x14ac:dyDescent="0.2"/>
    <row r="60156" x14ac:dyDescent="0.2"/>
    <row r="60157" x14ac:dyDescent="0.2"/>
    <row r="60158" x14ac:dyDescent="0.2"/>
    <row r="60159" x14ac:dyDescent="0.2"/>
    <row r="60160" x14ac:dyDescent="0.2"/>
    <row r="60161" x14ac:dyDescent="0.2"/>
    <row r="60162" x14ac:dyDescent="0.2"/>
    <row r="60163" x14ac:dyDescent="0.2"/>
    <row r="60164" x14ac:dyDescent="0.2"/>
    <row r="60165" x14ac:dyDescent="0.2"/>
    <row r="60166" x14ac:dyDescent="0.2"/>
    <row r="60167" x14ac:dyDescent="0.2"/>
    <row r="60168" x14ac:dyDescent="0.2"/>
    <row r="60169" x14ac:dyDescent="0.2"/>
    <row r="60170" x14ac:dyDescent="0.2"/>
    <row r="60171" x14ac:dyDescent="0.2"/>
    <row r="60172" x14ac:dyDescent="0.2"/>
    <row r="60173" x14ac:dyDescent="0.2"/>
    <row r="60174" x14ac:dyDescent="0.2"/>
    <row r="60175" x14ac:dyDescent="0.2"/>
    <row r="60176" x14ac:dyDescent="0.2"/>
    <row r="60177" x14ac:dyDescent="0.2"/>
    <row r="60178" x14ac:dyDescent="0.2"/>
    <row r="60179" x14ac:dyDescent="0.2"/>
    <row r="60180" x14ac:dyDescent="0.2"/>
    <row r="60181" x14ac:dyDescent="0.2"/>
    <row r="60182" x14ac:dyDescent="0.2"/>
    <row r="60183" x14ac:dyDescent="0.2"/>
    <row r="60184" x14ac:dyDescent="0.2"/>
    <row r="60185" x14ac:dyDescent="0.2"/>
    <row r="60186" x14ac:dyDescent="0.2"/>
    <row r="60187" x14ac:dyDescent="0.2"/>
    <row r="60188" x14ac:dyDescent="0.2"/>
    <row r="60189" x14ac:dyDescent="0.2"/>
    <row r="60190" x14ac:dyDescent="0.2"/>
    <row r="60191" x14ac:dyDescent="0.2"/>
    <row r="60192" x14ac:dyDescent="0.2"/>
    <row r="60193" x14ac:dyDescent="0.2"/>
    <row r="60194" x14ac:dyDescent="0.2"/>
    <row r="60195" x14ac:dyDescent="0.2"/>
    <row r="60196" x14ac:dyDescent="0.2"/>
    <row r="60197" x14ac:dyDescent="0.2"/>
    <row r="60198" x14ac:dyDescent="0.2"/>
    <row r="60199" x14ac:dyDescent="0.2"/>
    <row r="60200" x14ac:dyDescent="0.2"/>
    <row r="60201" x14ac:dyDescent="0.2"/>
    <row r="60202" x14ac:dyDescent="0.2"/>
    <row r="60203" x14ac:dyDescent="0.2"/>
    <row r="60204" x14ac:dyDescent="0.2"/>
    <row r="60205" x14ac:dyDescent="0.2"/>
    <row r="60206" x14ac:dyDescent="0.2"/>
    <row r="60207" x14ac:dyDescent="0.2"/>
    <row r="60208" x14ac:dyDescent="0.2"/>
    <row r="60209" x14ac:dyDescent="0.2"/>
    <row r="60210" x14ac:dyDescent="0.2"/>
    <row r="60211" x14ac:dyDescent="0.2"/>
    <row r="60212" x14ac:dyDescent="0.2"/>
    <row r="60213" x14ac:dyDescent="0.2"/>
    <row r="60214" x14ac:dyDescent="0.2"/>
    <row r="60215" x14ac:dyDescent="0.2"/>
    <row r="60216" x14ac:dyDescent="0.2"/>
    <row r="60217" x14ac:dyDescent="0.2"/>
    <row r="60218" x14ac:dyDescent="0.2"/>
    <row r="60219" x14ac:dyDescent="0.2"/>
    <row r="60220" x14ac:dyDescent="0.2"/>
    <row r="60221" x14ac:dyDescent="0.2"/>
    <row r="60222" x14ac:dyDescent="0.2"/>
    <row r="60223" x14ac:dyDescent="0.2"/>
    <row r="60224" x14ac:dyDescent="0.2"/>
    <row r="60225" x14ac:dyDescent="0.2"/>
    <row r="60226" x14ac:dyDescent="0.2"/>
    <row r="60227" x14ac:dyDescent="0.2"/>
    <row r="60228" x14ac:dyDescent="0.2"/>
    <row r="60229" x14ac:dyDescent="0.2"/>
    <row r="60230" x14ac:dyDescent="0.2"/>
    <row r="60231" x14ac:dyDescent="0.2"/>
    <row r="60232" x14ac:dyDescent="0.2"/>
    <row r="60233" x14ac:dyDescent="0.2"/>
    <row r="60234" x14ac:dyDescent="0.2"/>
    <row r="60235" x14ac:dyDescent="0.2"/>
    <row r="60236" x14ac:dyDescent="0.2"/>
    <row r="60237" x14ac:dyDescent="0.2"/>
    <row r="60238" x14ac:dyDescent="0.2"/>
    <row r="60239" x14ac:dyDescent="0.2"/>
    <row r="60240" x14ac:dyDescent="0.2"/>
    <row r="60241" x14ac:dyDescent="0.2"/>
    <row r="60242" x14ac:dyDescent="0.2"/>
    <row r="60243" x14ac:dyDescent="0.2"/>
    <row r="60244" x14ac:dyDescent="0.2"/>
    <row r="60245" x14ac:dyDescent="0.2"/>
    <row r="60246" x14ac:dyDescent="0.2"/>
    <row r="60247" x14ac:dyDescent="0.2"/>
    <row r="60248" x14ac:dyDescent="0.2"/>
    <row r="60249" x14ac:dyDescent="0.2"/>
    <row r="60250" x14ac:dyDescent="0.2"/>
    <row r="60251" x14ac:dyDescent="0.2"/>
    <row r="60252" x14ac:dyDescent="0.2"/>
    <row r="60253" x14ac:dyDescent="0.2"/>
    <row r="60254" x14ac:dyDescent="0.2"/>
    <row r="60255" x14ac:dyDescent="0.2"/>
    <row r="60256" x14ac:dyDescent="0.2"/>
    <row r="60257" x14ac:dyDescent="0.2"/>
    <row r="60258" x14ac:dyDescent="0.2"/>
    <row r="60259" x14ac:dyDescent="0.2"/>
    <row r="60260" x14ac:dyDescent="0.2"/>
    <row r="60261" x14ac:dyDescent="0.2"/>
    <row r="60262" x14ac:dyDescent="0.2"/>
    <row r="60263" x14ac:dyDescent="0.2"/>
    <row r="60264" x14ac:dyDescent="0.2"/>
    <row r="60265" x14ac:dyDescent="0.2"/>
    <row r="60266" x14ac:dyDescent="0.2"/>
    <row r="60267" x14ac:dyDescent="0.2"/>
    <row r="60268" x14ac:dyDescent="0.2"/>
    <row r="60269" x14ac:dyDescent="0.2"/>
    <row r="60270" x14ac:dyDescent="0.2"/>
    <row r="60271" x14ac:dyDescent="0.2"/>
    <row r="60272" x14ac:dyDescent="0.2"/>
    <row r="60273" x14ac:dyDescent="0.2"/>
    <row r="60274" x14ac:dyDescent="0.2"/>
    <row r="60275" x14ac:dyDescent="0.2"/>
    <row r="60276" x14ac:dyDescent="0.2"/>
    <row r="60277" x14ac:dyDescent="0.2"/>
    <row r="60278" x14ac:dyDescent="0.2"/>
    <row r="60279" x14ac:dyDescent="0.2"/>
    <row r="60280" x14ac:dyDescent="0.2"/>
    <row r="60281" x14ac:dyDescent="0.2"/>
    <row r="60282" x14ac:dyDescent="0.2"/>
    <row r="60283" x14ac:dyDescent="0.2"/>
    <row r="60284" x14ac:dyDescent="0.2"/>
    <row r="60285" x14ac:dyDescent="0.2"/>
    <row r="60286" x14ac:dyDescent="0.2"/>
    <row r="60287" x14ac:dyDescent="0.2"/>
    <row r="60288" x14ac:dyDescent="0.2"/>
    <row r="60289" x14ac:dyDescent="0.2"/>
    <row r="60290" x14ac:dyDescent="0.2"/>
    <row r="60291" x14ac:dyDescent="0.2"/>
    <row r="60292" x14ac:dyDescent="0.2"/>
    <row r="60293" x14ac:dyDescent="0.2"/>
    <row r="60294" x14ac:dyDescent="0.2"/>
    <row r="60295" x14ac:dyDescent="0.2"/>
    <row r="60296" x14ac:dyDescent="0.2"/>
    <row r="60297" x14ac:dyDescent="0.2"/>
    <row r="60298" x14ac:dyDescent="0.2"/>
    <row r="60299" x14ac:dyDescent="0.2"/>
    <row r="60300" x14ac:dyDescent="0.2"/>
    <row r="60301" x14ac:dyDescent="0.2"/>
    <row r="60302" x14ac:dyDescent="0.2"/>
    <row r="60303" x14ac:dyDescent="0.2"/>
    <row r="60304" x14ac:dyDescent="0.2"/>
    <row r="60305" x14ac:dyDescent="0.2"/>
    <row r="60306" x14ac:dyDescent="0.2"/>
    <row r="60307" x14ac:dyDescent="0.2"/>
    <row r="60308" x14ac:dyDescent="0.2"/>
    <row r="60309" x14ac:dyDescent="0.2"/>
    <row r="60310" x14ac:dyDescent="0.2"/>
    <row r="60311" x14ac:dyDescent="0.2"/>
    <row r="60312" x14ac:dyDescent="0.2"/>
    <row r="60313" x14ac:dyDescent="0.2"/>
    <row r="60314" x14ac:dyDescent="0.2"/>
    <row r="60315" x14ac:dyDescent="0.2"/>
    <row r="60316" x14ac:dyDescent="0.2"/>
    <row r="60317" x14ac:dyDescent="0.2"/>
    <row r="60318" x14ac:dyDescent="0.2"/>
    <row r="60319" x14ac:dyDescent="0.2"/>
    <row r="60320" x14ac:dyDescent="0.2"/>
    <row r="60321" x14ac:dyDescent="0.2"/>
    <row r="60322" x14ac:dyDescent="0.2"/>
    <row r="60323" x14ac:dyDescent="0.2"/>
    <row r="60324" x14ac:dyDescent="0.2"/>
    <row r="60325" x14ac:dyDescent="0.2"/>
    <row r="60326" x14ac:dyDescent="0.2"/>
    <row r="60327" x14ac:dyDescent="0.2"/>
    <row r="60328" x14ac:dyDescent="0.2"/>
    <row r="60329" x14ac:dyDescent="0.2"/>
    <row r="60330" x14ac:dyDescent="0.2"/>
    <row r="60331" x14ac:dyDescent="0.2"/>
    <row r="60332" x14ac:dyDescent="0.2"/>
    <row r="60333" x14ac:dyDescent="0.2"/>
    <row r="60334" x14ac:dyDescent="0.2"/>
    <row r="60335" x14ac:dyDescent="0.2"/>
    <row r="60336" x14ac:dyDescent="0.2"/>
    <row r="60337" x14ac:dyDescent="0.2"/>
    <row r="60338" x14ac:dyDescent="0.2"/>
    <row r="60339" x14ac:dyDescent="0.2"/>
    <row r="60340" x14ac:dyDescent="0.2"/>
    <row r="60341" x14ac:dyDescent="0.2"/>
    <row r="60342" x14ac:dyDescent="0.2"/>
    <row r="60343" x14ac:dyDescent="0.2"/>
    <row r="60344" x14ac:dyDescent="0.2"/>
    <row r="60345" x14ac:dyDescent="0.2"/>
    <row r="60346" x14ac:dyDescent="0.2"/>
    <row r="60347" x14ac:dyDescent="0.2"/>
    <row r="60348" x14ac:dyDescent="0.2"/>
    <row r="60349" x14ac:dyDescent="0.2"/>
    <row r="60350" x14ac:dyDescent="0.2"/>
    <row r="60351" x14ac:dyDescent="0.2"/>
    <row r="60352" x14ac:dyDescent="0.2"/>
    <row r="60353" x14ac:dyDescent="0.2"/>
    <row r="60354" x14ac:dyDescent="0.2"/>
    <row r="60355" x14ac:dyDescent="0.2"/>
    <row r="60356" x14ac:dyDescent="0.2"/>
    <row r="60357" x14ac:dyDescent="0.2"/>
    <row r="60358" x14ac:dyDescent="0.2"/>
    <row r="60359" x14ac:dyDescent="0.2"/>
    <row r="60360" x14ac:dyDescent="0.2"/>
    <row r="60361" x14ac:dyDescent="0.2"/>
    <row r="60362" x14ac:dyDescent="0.2"/>
    <row r="60363" x14ac:dyDescent="0.2"/>
    <row r="60364" x14ac:dyDescent="0.2"/>
    <row r="60365" x14ac:dyDescent="0.2"/>
    <row r="60366" x14ac:dyDescent="0.2"/>
    <row r="60367" x14ac:dyDescent="0.2"/>
    <row r="60368" x14ac:dyDescent="0.2"/>
    <row r="60369" x14ac:dyDescent="0.2"/>
    <row r="60370" x14ac:dyDescent="0.2"/>
    <row r="60371" x14ac:dyDescent="0.2"/>
    <row r="60372" x14ac:dyDescent="0.2"/>
    <row r="60373" x14ac:dyDescent="0.2"/>
    <row r="60374" x14ac:dyDescent="0.2"/>
    <row r="60375" x14ac:dyDescent="0.2"/>
    <row r="60376" x14ac:dyDescent="0.2"/>
    <row r="60377" x14ac:dyDescent="0.2"/>
    <row r="60378" x14ac:dyDescent="0.2"/>
    <row r="60379" x14ac:dyDescent="0.2"/>
    <row r="60380" x14ac:dyDescent="0.2"/>
    <row r="60381" x14ac:dyDescent="0.2"/>
    <row r="60382" x14ac:dyDescent="0.2"/>
    <row r="60383" x14ac:dyDescent="0.2"/>
    <row r="60384" x14ac:dyDescent="0.2"/>
    <row r="60385" x14ac:dyDescent="0.2"/>
    <row r="60386" x14ac:dyDescent="0.2"/>
    <row r="60387" x14ac:dyDescent="0.2"/>
    <row r="60388" x14ac:dyDescent="0.2"/>
    <row r="60389" x14ac:dyDescent="0.2"/>
    <row r="60390" x14ac:dyDescent="0.2"/>
    <row r="60391" x14ac:dyDescent="0.2"/>
    <row r="60392" x14ac:dyDescent="0.2"/>
    <row r="60393" x14ac:dyDescent="0.2"/>
    <row r="60394" x14ac:dyDescent="0.2"/>
    <row r="60395" x14ac:dyDescent="0.2"/>
    <row r="60396" x14ac:dyDescent="0.2"/>
    <row r="60397" x14ac:dyDescent="0.2"/>
    <row r="60398" x14ac:dyDescent="0.2"/>
    <row r="60399" x14ac:dyDescent="0.2"/>
    <row r="60400" x14ac:dyDescent="0.2"/>
    <row r="60401" x14ac:dyDescent="0.2"/>
    <row r="60402" x14ac:dyDescent="0.2"/>
    <row r="60403" x14ac:dyDescent="0.2"/>
    <row r="60404" x14ac:dyDescent="0.2"/>
    <row r="60405" x14ac:dyDescent="0.2"/>
    <row r="60406" x14ac:dyDescent="0.2"/>
    <row r="60407" x14ac:dyDescent="0.2"/>
    <row r="60408" x14ac:dyDescent="0.2"/>
    <row r="60409" x14ac:dyDescent="0.2"/>
    <row r="60410" x14ac:dyDescent="0.2"/>
    <row r="60411" x14ac:dyDescent="0.2"/>
    <row r="60412" x14ac:dyDescent="0.2"/>
    <row r="60413" x14ac:dyDescent="0.2"/>
    <row r="60414" x14ac:dyDescent="0.2"/>
    <row r="60415" x14ac:dyDescent="0.2"/>
    <row r="60416" x14ac:dyDescent="0.2"/>
    <row r="60417" x14ac:dyDescent="0.2"/>
    <row r="60418" x14ac:dyDescent="0.2"/>
    <row r="60419" x14ac:dyDescent="0.2"/>
    <row r="60420" x14ac:dyDescent="0.2"/>
    <row r="60421" x14ac:dyDescent="0.2"/>
    <row r="60422" x14ac:dyDescent="0.2"/>
    <row r="60423" x14ac:dyDescent="0.2"/>
    <row r="60424" x14ac:dyDescent="0.2"/>
    <row r="60425" x14ac:dyDescent="0.2"/>
    <row r="60426" x14ac:dyDescent="0.2"/>
    <row r="60427" x14ac:dyDescent="0.2"/>
    <row r="60428" x14ac:dyDescent="0.2"/>
    <row r="60429" x14ac:dyDescent="0.2"/>
    <row r="60430" x14ac:dyDescent="0.2"/>
    <row r="60431" x14ac:dyDescent="0.2"/>
    <row r="60432" x14ac:dyDescent="0.2"/>
    <row r="60433" x14ac:dyDescent="0.2"/>
    <row r="60434" x14ac:dyDescent="0.2"/>
    <row r="60435" x14ac:dyDescent="0.2"/>
    <row r="60436" x14ac:dyDescent="0.2"/>
    <row r="60437" x14ac:dyDescent="0.2"/>
    <row r="60438" x14ac:dyDescent="0.2"/>
    <row r="60439" x14ac:dyDescent="0.2"/>
    <row r="60440" x14ac:dyDescent="0.2"/>
    <row r="60441" x14ac:dyDescent="0.2"/>
    <row r="60442" x14ac:dyDescent="0.2"/>
    <row r="60443" x14ac:dyDescent="0.2"/>
    <row r="60444" x14ac:dyDescent="0.2"/>
    <row r="60445" x14ac:dyDescent="0.2"/>
    <row r="60446" x14ac:dyDescent="0.2"/>
    <row r="60447" x14ac:dyDescent="0.2"/>
    <row r="60448" x14ac:dyDescent="0.2"/>
    <row r="60449" x14ac:dyDescent="0.2"/>
    <row r="60450" x14ac:dyDescent="0.2"/>
    <row r="60451" x14ac:dyDescent="0.2"/>
    <row r="60452" x14ac:dyDescent="0.2"/>
    <row r="60453" x14ac:dyDescent="0.2"/>
    <row r="60454" x14ac:dyDescent="0.2"/>
    <row r="60455" x14ac:dyDescent="0.2"/>
    <row r="60456" x14ac:dyDescent="0.2"/>
    <row r="60457" x14ac:dyDescent="0.2"/>
    <row r="60458" x14ac:dyDescent="0.2"/>
    <row r="60459" x14ac:dyDescent="0.2"/>
    <row r="60460" x14ac:dyDescent="0.2"/>
    <row r="60461" x14ac:dyDescent="0.2"/>
    <row r="60462" x14ac:dyDescent="0.2"/>
    <row r="60463" x14ac:dyDescent="0.2"/>
    <row r="60464" x14ac:dyDescent="0.2"/>
    <row r="60465" x14ac:dyDescent="0.2"/>
    <row r="60466" x14ac:dyDescent="0.2"/>
    <row r="60467" x14ac:dyDescent="0.2"/>
    <row r="60468" x14ac:dyDescent="0.2"/>
    <row r="60469" x14ac:dyDescent="0.2"/>
    <row r="60470" x14ac:dyDescent="0.2"/>
    <row r="60471" x14ac:dyDescent="0.2"/>
    <row r="60472" x14ac:dyDescent="0.2"/>
    <row r="60473" x14ac:dyDescent="0.2"/>
    <row r="60474" x14ac:dyDescent="0.2"/>
    <row r="60475" x14ac:dyDescent="0.2"/>
    <row r="60476" x14ac:dyDescent="0.2"/>
    <row r="60477" x14ac:dyDescent="0.2"/>
    <row r="60478" x14ac:dyDescent="0.2"/>
    <row r="60479" x14ac:dyDescent="0.2"/>
    <row r="60480" x14ac:dyDescent="0.2"/>
    <row r="60481" x14ac:dyDescent="0.2"/>
    <row r="60482" x14ac:dyDescent="0.2"/>
    <row r="60483" x14ac:dyDescent="0.2"/>
    <row r="60484" x14ac:dyDescent="0.2"/>
    <row r="60485" x14ac:dyDescent="0.2"/>
    <row r="60486" x14ac:dyDescent="0.2"/>
    <row r="60487" x14ac:dyDescent="0.2"/>
    <row r="60488" x14ac:dyDescent="0.2"/>
    <row r="60489" x14ac:dyDescent="0.2"/>
    <row r="60490" x14ac:dyDescent="0.2"/>
    <row r="60491" x14ac:dyDescent="0.2"/>
    <row r="60492" x14ac:dyDescent="0.2"/>
    <row r="60493" x14ac:dyDescent="0.2"/>
    <row r="60494" x14ac:dyDescent="0.2"/>
    <row r="60495" x14ac:dyDescent="0.2"/>
    <row r="60496" x14ac:dyDescent="0.2"/>
    <row r="60497" x14ac:dyDescent="0.2"/>
    <row r="60498" x14ac:dyDescent="0.2"/>
    <row r="60499" x14ac:dyDescent="0.2"/>
    <row r="60500" x14ac:dyDescent="0.2"/>
    <row r="60501" x14ac:dyDescent="0.2"/>
    <row r="60502" x14ac:dyDescent="0.2"/>
    <row r="60503" x14ac:dyDescent="0.2"/>
    <row r="60504" x14ac:dyDescent="0.2"/>
    <row r="60505" x14ac:dyDescent="0.2"/>
    <row r="60506" x14ac:dyDescent="0.2"/>
    <row r="60507" x14ac:dyDescent="0.2"/>
    <row r="60508" x14ac:dyDescent="0.2"/>
    <row r="60509" x14ac:dyDescent="0.2"/>
    <row r="60510" x14ac:dyDescent="0.2"/>
    <row r="60511" x14ac:dyDescent="0.2"/>
    <row r="60512" x14ac:dyDescent="0.2"/>
    <row r="60513" x14ac:dyDescent="0.2"/>
    <row r="60514" x14ac:dyDescent="0.2"/>
    <row r="60515" x14ac:dyDescent="0.2"/>
    <row r="60516" x14ac:dyDescent="0.2"/>
    <row r="60517" x14ac:dyDescent="0.2"/>
    <row r="60518" x14ac:dyDescent="0.2"/>
    <row r="60519" x14ac:dyDescent="0.2"/>
    <row r="60520" x14ac:dyDescent="0.2"/>
    <row r="60521" x14ac:dyDescent="0.2"/>
    <row r="60522" x14ac:dyDescent="0.2"/>
    <row r="60523" x14ac:dyDescent="0.2"/>
    <row r="60524" x14ac:dyDescent="0.2"/>
    <row r="60525" x14ac:dyDescent="0.2"/>
    <row r="60526" x14ac:dyDescent="0.2"/>
    <row r="60527" x14ac:dyDescent="0.2"/>
    <row r="60528" x14ac:dyDescent="0.2"/>
    <row r="60529" x14ac:dyDescent="0.2"/>
    <row r="60530" x14ac:dyDescent="0.2"/>
    <row r="60531" x14ac:dyDescent="0.2"/>
    <row r="60532" x14ac:dyDescent="0.2"/>
    <row r="60533" x14ac:dyDescent="0.2"/>
    <row r="60534" x14ac:dyDescent="0.2"/>
    <row r="60535" x14ac:dyDescent="0.2"/>
    <row r="60536" x14ac:dyDescent="0.2"/>
    <row r="60537" x14ac:dyDescent="0.2"/>
    <row r="60538" x14ac:dyDescent="0.2"/>
    <row r="60539" x14ac:dyDescent="0.2"/>
    <row r="60540" x14ac:dyDescent="0.2"/>
    <row r="60541" x14ac:dyDescent="0.2"/>
    <row r="60542" x14ac:dyDescent="0.2"/>
    <row r="60543" x14ac:dyDescent="0.2"/>
    <row r="60544" x14ac:dyDescent="0.2"/>
    <row r="60545" x14ac:dyDescent="0.2"/>
    <row r="60546" x14ac:dyDescent="0.2"/>
    <row r="60547" x14ac:dyDescent="0.2"/>
    <row r="60548" x14ac:dyDescent="0.2"/>
    <row r="60549" x14ac:dyDescent="0.2"/>
    <row r="60550" x14ac:dyDescent="0.2"/>
    <row r="60551" x14ac:dyDescent="0.2"/>
    <row r="60552" x14ac:dyDescent="0.2"/>
    <row r="60553" x14ac:dyDescent="0.2"/>
    <row r="60554" x14ac:dyDescent="0.2"/>
    <row r="60555" x14ac:dyDescent="0.2"/>
    <row r="60556" x14ac:dyDescent="0.2"/>
    <row r="60557" x14ac:dyDescent="0.2"/>
    <row r="60558" x14ac:dyDescent="0.2"/>
    <row r="60559" x14ac:dyDescent="0.2"/>
    <row r="60560" x14ac:dyDescent="0.2"/>
    <row r="60561" x14ac:dyDescent="0.2"/>
    <row r="60562" x14ac:dyDescent="0.2"/>
    <row r="60563" x14ac:dyDescent="0.2"/>
    <row r="60564" x14ac:dyDescent="0.2"/>
    <row r="60565" x14ac:dyDescent="0.2"/>
    <row r="60566" x14ac:dyDescent="0.2"/>
    <row r="60567" x14ac:dyDescent="0.2"/>
    <row r="60568" x14ac:dyDescent="0.2"/>
    <row r="60569" x14ac:dyDescent="0.2"/>
    <row r="60570" x14ac:dyDescent="0.2"/>
    <row r="60571" x14ac:dyDescent="0.2"/>
    <row r="60572" x14ac:dyDescent="0.2"/>
    <row r="60573" x14ac:dyDescent="0.2"/>
    <row r="60574" x14ac:dyDescent="0.2"/>
    <row r="60575" x14ac:dyDescent="0.2"/>
    <row r="60576" x14ac:dyDescent="0.2"/>
    <row r="60577" x14ac:dyDescent="0.2"/>
    <row r="60578" x14ac:dyDescent="0.2"/>
    <row r="60579" x14ac:dyDescent="0.2"/>
    <row r="60580" x14ac:dyDescent="0.2"/>
    <row r="60581" x14ac:dyDescent="0.2"/>
    <row r="60582" x14ac:dyDescent="0.2"/>
    <row r="60583" x14ac:dyDescent="0.2"/>
    <row r="60584" x14ac:dyDescent="0.2"/>
    <row r="60585" x14ac:dyDescent="0.2"/>
    <row r="60586" x14ac:dyDescent="0.2"/>
    <row r="60587" x14ac:dyDescent="0.2"/>
    <row r="60588" x14ac:dyDescent="0.2"/>
    <row r="60589" x14ac:dyDescent="0.2"/>
    <row r="60590" x14ac:dyDescent="0.2"/>
    <row r="60591" x14ac:dyDescent="0.2"/>
    <row r="60592" x14ac:dyDescent="0.2"/>
    <row r="60593" x14ac:dyDescent="0.2"/>
    <row r="60594" x14ac:dyDescent="0.2"/>
    <row r="60595" x14ac:dyDescent="0.2"/>
    <row r="60596" x14ac:dyDescent="0.2"/>
    <row r="60597" x14ac:dyDescent="0.2"/>
    <row r="60598" x14ac:dyDescent="0.2"/>
    <row r="60599" x14ac:dyDescent="0.2"/>
    <row r="60600" x14ac:dyDescent="0.2"/>
    <row r="60601" x14ac:dyDescent="0.2"/>
    <row r="60602" x14ac:dyDescent="0.2"/>
    <row r="60603" x14ac:dyDescent="0.2"/>
    <row r="60604" x14ac:dyDescent="0.2"/>
    <row r="60605" x14ac:dyDescent="0.2"/>
    <row r="60606" x14ac:dyDescent="0.2"/>
    <row r="60607" x14ac:dyDescent="0.2"/>
    <row r="60608" x14ac:dyDescent="0.2"/>
    <row r="60609" x14ac:dyDescent="0.2"/>
    <row r="60610" x14ac:dyDescent="0.2"/>
    <row r="60611" x14ac:dyDescent="0.2"/>
    <row r="60612" x14ac:dyDescent="0.2"/>
    <row r="60613" x14ac:dyDescent="0.2"/>
    <row r="60614" x14ac:dyDescent="0.2"/>
    <row r="60615" x14ac:dyDescent="0.2"/>
    <row r="60616" x14ac:dyDescent="0.2"/>
    <row r="60617" x14ac:dyDescent="0.2"/>
    <row r="60618" x14ac:dyDescent="0.2"/>
    <row r="60619" x14ac:dyDescent="0.2"/>
    <row r="60620" x14ac:dyDescent="0.2"/>
    <row r="60621" x14ac:dyDescent="0.2"/>
    <row r="60622" x14ac:dyDescent="0.2"/>
    <row r="60623" x14ac:dyDescent="0.2"/>
    <row r="60624" x14ac:dyDescent="0.2"/>
    <row r="60625" x14ac:dyDescent="0.2"/>
    <row r="60626" x14ac:dyDescent="0.2"/>
    <row r="60627" x14ac:dyDescent="0.2"/>
    <row r="60628" x14ac:dyDescent="0.2"/>
    <row r="60629" x14ac:dyDescent="0.2"/>
    <row r="60630" x14ac:dyDescent="0.2"/>
    <row r="60631" x14ac:dyDescent="0.2"/>
    <row r="60632" x14ac:dyDescent="0.2"/>
    <row r="60633" x14ac:dyDescent="0.2"/>
    <row r="60634" x14ac:dyDescent="0.2"/>
    <row r="60635" x14ac:dyDescent="0.2"/>
    <row r="60636" x14ac:dyDescent="0.2"/>
    <row r="60637" x14ac:dyDescent="0.2"/>
    <row r="60638" x14ac:dyDescent="0.2"/>
    <row r="60639" x14ac:dyDescent="0.2"/>
    <row r="60640" x14ac:dyDescent="0.2"/>
    <row r="60641" x14ac:dyDescent="0.2"/>
    <row r="60642" x14ac:dyDescent="0.2"/>
    <row r="60643" x14ac:dyDescent="0.2"/>
    <row r="60644" x14ac:dyDescent="0.2"/>
    <row r="60645" x14ac:dyDescent="0.2"/>
    <row r="60646" x14ac:dyDescent="0.2"/>
    <row r="60647" x14ac:dyDescent="0.2"/>
    <row r="60648" x14ac:dyDescent="0.2"/>
    <row r="60649" x14ac:dyDescent="0.2"/>
    <row r="60650" x14ac:dyDescent="0.2"/>
    <row r="60651" x14ac:dyDescent="0.2"/>
    <row r="60652" x14ac:dyDescent="0.2"/>
    <row r="60653" x14ac:dyDescent="0.2"/>
    <row r="60654" x14ac:dyDescent="0.2"/>
    <row r="60655" x14ac:dyDescent="0.2"/>
    <row r="60656" x14ac:dyDescent="0.2"/>
    <row r="60657" x14ac:dyDescent="0.2"/>
    <row r="60658" x14ac:dyDescent="0.2"/>
    <row r="60659" x14ac:dyDescent="0.2"/>
    <row r="60660" x14ac:dyDescent="0.2"/>
    <row r="60661" x14ac:dyDescent="0.2"/>
    <row r="60662" x14ac:dyDescent="0.2"/>
    <row r="60663" x14ac:dyDescent="0.2"/>
    <row r="60664" x14ac:dyDescent="0.2"/>
    <row r="60665" x14ac:dyDescent="0.2"/>
    <row r="60666" x14ac:dyDescent="0.2"/>
    <row r="60667" x14ac:dyDescent="0.2"/>
    <row r="60668" x14ac:dyDescent="0.2"/>
    <row r="60669" x14ac:dyDescent="0.2"/>
    <row r="60670" x14ac:dyDescent="0.2"/>
    <row r="60671" x14ac:dyDescent="0.2"/>
    <row r="60672" x14ac:dyDescent="0.2"/>
    <row r="60673" x14ac:dyDescent="0.2"/>
    <row r="60674" x14ac:dyDescent="0.2"/>
    <row r="60675" x14ac:dyDescent="0.2"/>
    <row r="60676" x14ac:dyDescent="0.2"/>
    <row r="60677" x14ac:dyDescent="0.2"/>
    <row r="60678" x14ac:dyDescent="0.2"/>
    <row r="60679" x14ac:dyDescent="0.2"/>
    <row r="60680" x14ac:dyDescent="0.2"/>
    <row r="60681" x14ac:dyDescent="0.2"/>
    <row r="60682" x14ac:dyDescent="0.2"/>
    <row r="60683" x14ac:dyDescent="0.2"/>
    <row r="60684" x14ac:dyDescent="0.2"/>
    <row r="60685" x14ac:dyDescent="0.2"/>
    <row r="60686" x14ac:dyDescent="0.2"/>
    <row r="60687" x14ac:dyDescent="0.2"/>
    <row r="60688" x14ac:dyDescent="0.2"/>
    <row r="60689" x14ac:dyDescent="0.2"/>
    <row r="60690" x14ac:dyDescent="0.2"/>
    <row r="60691" x14ac:dyDescent="0.2"/>
    <row r="60692" x14ac:dyDescent="0.2"/>
    <row r="60693" x14ac:dyDescent="0.2"/>
    <row r="60694" x14ac:dyDescent="0.2"/>
    <row r="60695" x14ac:dyDescent="0.2"/>
    <row r="60696" x14ac:dyDescent="0.2"/>
    <row r="60697" x14ac:dyDescent="0.2"/>
    <row r="60698" x14ac:dyDescent="0.2"/>
    <row r="60699" x14ac:dyDescent="0.2"/>
    <row r="60700" x14ac:dyDescent="0.2"/>
    <row r="60701" x14ac:dyDescent="0.2"/>
    <row r="60702" x14ac:dyDescent="0.2"/>
    <row r="60703" x14ac:dyDescent="0.2"/>
    <row r="60704" x14ac:dyDescent="0.2"/>
    <row r="60705" x14ac:dyDescent="0.2"/>
    <row r="60706" x14ac:dyDescent="0.2"/>
    <row r="60707" x14ac:dyDescent="0.2"/>
    <row r="60708" x14ac:dyDescent="0.2"/>
    <row r="60709" x14ac:dyDescent="0.2"/>
    <row r="60710" x14ac:dyDescent="0.2"/>
    <row r="60711" x14ac:dyDescent="0.2"/>
    <row r="60712" x14ac:dyDescent="0.2"/>
    <row r="60713" x14ac:dyDescent="0.2"/>
    <row r="60714" x14ac:dyDescent="0.2"/>
    <row r="60715" x14ac:dyDescent="0.2"/>
    <row r="60716" x14ac:dyDescent="0.2"/>
    <row r="60717" x14ac:dyDescent="0.2"/>
    <row r="60718" x14ac:dyDescent="0.2"/>
    <row r="60719" x14ac:dyDescent="0.2"/>
    <row r="60720" x14ac:dyDescent="0.2"/>
    <row r="60721" x14ac:dyDescent="0.2"/>
    <row r="60722" x14ac:dyDescent="0.2"/>
    <row r="60723" x14ac:dyDescent="0.2"/>
    <row r="60724" x14ac:dyDescent="0.2"/>
    <row r="60725" x14ac:dyDescent="0.2"/>
    <row r="60726" x14ac:dyDescent="0.2"/>
    <row r="60727" x14ac:dyDescent="0.2"/>
    <row r="60728" x14ac:dyDescent="0.2"/>
    <row r="60729" x14ac:dyDescent="0.2"/>
    <row r="60730" x14ac:dyDescent="0.2"/>
    <row r="60731" x14ac:dyDescent="0.2"/>
    <row r="60732" x14ac:dyDescent="0.2"/>
    <row r="60733" x14ac:dyDescent="0.2"/>
    <row r="60734" x14ac:dyDescent="0.2"/>
    <row r="60735" x14ac:dyDescent="0.2"/>
    <row r="60736" x14ac:dyDescent="0.2"/>
    <row r="60737" x14ac:dyDescent="0.2"/>
    <row r="60738" x14ac:dyDescent="0.2"/>
    <row r="60739" x14ac:dyDescent="0.2"/>
    <row r="60740" x14ac:dyDescent="0.2"/>
    <row r="60741" x14ac:dyDescent="0.2"/>
    <row r="60742" x14ac:dyDescent="0.2"/>
    <row r="60743" x14ac:dyDescent="0.2"/>
    <row r="60744" x14ac:dyDescent="0.2"/>
    <row r="60745" x14ac:dyDescent="0.2"/>
    <row r="60746" x14ac:dyDescent="0.2"/>
    <row r="60747" x14ac:dyDescent="0.2"/>
    <row r="60748" x14ac:dyDescent="0.2"/>
    <row r="60749" x14ac:dyDescent="0.2"/>
    <row r="60750" x14ac:dyDescent="0.2"/>
    <row r="60751" x14ac:dyDescent="0.2"/>
    <row r="60752" x14ac:dyDescent="0.2"/>
    <row r="60753" x14ac:dyDescent="0.2"/>
    <row r="60754" x14ac:dyDescent="0.2"/>
    <row r="60755" x14ac:dyDescent="0.2"/>
    <row r="60756" x14ac:dyDescent="0.2"/>
    <row r="60757" x14ac:dyDescent="0.2"/>
    <row r="60758" x14ac:dyDescent="0.2"/>
    <row r="60759" x14ac:dyDescent="0.2"/>
    <row r="60760" x14ac:dyDescent="0.2"/>
    <row r="60761" x14ac:dyDescent="0.2"/>
    <row r="60762" x14ac:dyDescent="0.2"/>
    <row r="60763" x14ac:dyDescent="0.2"/>
    <row r="60764" x14ac:dyDescent="0.2"/>
    <row r="60765" x14ac:dyDescent="0.2"/>
    <row r="60766" x14ac:dyDescent="0.2"/>
    <row r="60767" x14ac:dyDescent="0.2"/>
    <row r="60768" x14ac:dyDescent="0.2"/>
    <row r="60769" x14ac:dyDescent="0.2"/>
    <row r="60770" x14ac:dyDescent="0.2"/>
    <row r="60771" x14ac:dyDescent="0.2"/>
    <row r="60772" x14ac:dyDescent="0.2"/>
    <row r="60773" x14ac:dyDescent="0.2"/>
    <row r="60774" x14ac:dyDescent="0.2"/>
    <row r="60775" x14ac:dyDescent="0.2"/>
    <row r="60776" x14ac:dyDescent="0.2"/>
    <row r="60777" x14ac:dyDescent="0.2"/>
    <row r="60778" x14ac:dyDescent="0.2"/>
    <row r="60779" x14ac:dyDescent="0.2"/>
    <row r="60780" x14ac:dyDescent="0.2"/>
    <row r="60781" x14ac:dyDescent="0.2"/>
    <row r="60782" x14ac:dyDescent="0.2"/>
    <row r="60783" x14ac:dyDescent="0.2"/>
    <row r="60784" x14ac:dyDescent="0.2"/>
    <row r="60785" x14ac:dyDescent="0.2"/>
    <row r="60786" x14ac:dyDescent="0.2"/>
    <row r="60787" x14ac:dyDescent="0.2"/>
    <row r="60788" x14ac:dyDescent="0.2"/>
    <row r="60789" x14ac:dyDescent="0.2"/>
    <row r="60790" x14ac:dyDescent="0.2"/>
    <row r="60791" x14ac:dyDescent="0.2"/>
    <row r="60792" x14ac:dyDescent="0.2"/>
    <row r="60793" x14ac:dyDescent="0.2"/>
    <row r="60794" x14ac:dyDescent="0.2"/>
    <row r="60795" x14ac:dyDescent="0.2"/>
    <row r="60796" x14ac:dyDescent="0.2"/>
    <row r="60797" x14ac:dyDescent="0.2"/>
    <row r="60798" x14ac:dyDescent="0.2"/>
    <row r="60799" x14ac:dyDescent="0.2"/>
    <row r="60800" x14ac:dyDescent="0.2"/>
    <row r="60801" x14ac:dyDescent="0.2"/>
    <row r="60802" x14ac:dyDescent="0.2"/>
    <row r="60803" x14ac:dyDescent="0.2"/>
    <row r="60804" x14ac:dyDescent="0.2"/>
    <row r="60805" x14ac:dyDescent="0.2"/>
    <row r="60806" x14ac:dyDescent="0.2"/>
    <row r="60807" x14ac:dyDescent="0.2"/>
    <row r="60808" x14ac:dyDescent="0.2"/>
    <row r="60809" x14ac:dyDescent="0.2"/>
    <row r="60810" x14ac:dyDescent="0.2"/>
    <row r="60811" x14ac:dyDescent="0.2"/>
    <row r="60812" x14ac:dyDescent="0.2"/>
    <row r="60813" x14ac:dyDescent="0.2"/>
    <row r="60814" x14ac:dyDescent="0.2"/>
    <row r="60815" x14ac:dyDescent="0.2"/>
    <row r="60816" x14ac:dyDescent="0.2"/>
    <row r="60817" x14ac:dyDescent="0.2"/>
    <row r="60818" x14ac:dyDescent="0.2"/>
    <row r="60819" x14ac:dyDescent="0.2"/>
    <row r="60820" x14ac:dyDescent="0.2"/>
    <row r="60821" x14ac:dyDescent="0.2"/>
    <row r="60822" x14ac:dyDescent="0.2"/>
    <row r="60823" x14ac:dyDescent="0.2"/>
    <row r="60824" x14ac:dyDescent="0.2"/>
    <row r="60825" x14ac:dyDescent="0.2"/>
    <row r="60826" x14ac:dyDescent="0.2"/>
    <row r="60827" x14ac:dyDescent="0.2"/>
    <row r="60828" x14ac:dyDescent="0.2"/>
    <row r="60829" x14ac:dyDescent="0.2"/>
    <row r="60830" x14ac:dyDescent="0.2"/>
    <row r="60831" x14ac:dyDescent="0.2"/>
    <row r="60832" x14ac:dyDescent="0.2"/>
    <row r="60833" x14ac:dyDescent="0.2"/>
    <row r="60834" x14ac:dyDescent="0.2"/>
    <row r="60835" x14ac:dyDescent="0.2"/>
    <row r="60836" x14ac:dyDescent="0.2"/>
    <row r="60837" x14ac:dyDescent="0.2"/>
    <row r="60838" x14ac:dyDescent="0.2"/>
    <row r="60839" x14ac:dyDescent="0.2"/>
    <row r="60840" x14ac:dyDescent="0.2"/>
    <row r="60841" x14ac:dyDescent="0.2"/>
    <row r="60842" x14ac:dyDescent="0.2"/>
    <row r="60843" x14ac:dyDescent="0.2"/>
    <row r="60844" x14ac:dyDescent="0.2"/>
    <row r="60845" x14ac:dyDescent="0.2"/>
    <row r="60846" x14ac:dyDescent="0.2"/>
    <row r="60847" x14ac:dyDescent="0.2"/>
    <row r="60848" x14ac:dyDescent="0.2"/>
    <row r="60849" x14ac:dyDescent="0.2"/>
    <row r="60850" x14ac:dyDescent="0.2"/>
    <row r="60851" x14ac:dyDescent="0.2"/>
    <row r="60852" x14ac:dyDescent="0.2"/>
    <row r="60853" x14ac:dyDescent="0.2"/>
    <row r="60854" x14ac:dyDescent="0.2"/>
    <row r="60855" x14ac:dyDescent="0.2"/>
    <row r="60856" x14ac:dyDescent="0.2"/>
    <row r="60857" x14ac:dyDescent="0.2"/>
    <row r="60858" x14ac:dyDescent="0.2"/>
    <row r="60859" x14ac:dyDescent="0.2"/>
    <row r="60860" x14ac:dyDescent="0.2"/>
    <row r="60861" x14ac:dyDescent="0.2"/>
    <row r="60862" x14ac:dyDescent="0.2"/>
    <row r="60863" x14ac:dyDescent="0.2"/>
    <row r="60864" x14ac:dyDescent="0.2"/>
    <row r="60865" x14ac:dyDescent="0.2"/>
    <row r="60866" x14ac:dyDescent="0.2"/>
    <row r="60867" x14ac:dyDescent="0.2"/>
    <row r="60868" x14ac:dyDescent="0.2"/>
    <row r="60869" x14ac:dyDescent="0.2"/>
    <row r="60870" x14ac:dyDescent="0.2"/>
    <row r="60871" x14ac:dyDescent="0.2"/>
    <row r="60872" x14ac:dyDescent="0.2"/>
    <row r="60873" x14ac:dyDescent="0.2"/>
    <row r="60874" x14ac:dyDescent="0.2"/>
    <row r="60875" x14ac:dyDescent="0.2"/>
    <row r="60876" x14ac:dyDescent="0.2"/>
    <row r="60877" x14ac:dyDescent="0.2"/>
    <row r="60878" x14ac:dyDescent="0.2"/>
    <row r="60879" x14ac:dyDescent="0.2"/>
    <row r="60880" x14ac:dyDescent="0.2"/>
    <row r="60881" x14ac:dyDescent="0.2"/>
    <row r="60882" x14ac:dyDescent="0.2"/>
    <row r="60883" x14ac:dyDescent="0.2"/>
    <row r="60884" x14ac:dyDescent="0.2"/>
    <row r="60885" x14ac:dyDescent="0.2"/>
    <row r="60886" x14ac:dyDescent="0.2"/>
    <row r="60887" x14ac:dyDescent="0.2"/>
    <row r="60888" x14ac:dyDescent="0.2"/>
    <row r="60889" x14ac:dyDescent="0.2"/>
    <row r="60890" x14ac:dyDescent="0.2"/>
    <row r="60891" x14ac:dyDescent="0.2"/>
    <row r="60892" x14ac:dyDescent="0.2"/>
    <row r="60893" x14ac:dyDescent="0.2"/>
    <row r="60894" x14ac:dyDescent="0.2"/>
    <row r="60895" x14ac:dyDescent="0.2"/>
    <row r="60896" x14ac:dyDescent="0.2"/>
    <row r="60897" x14ac:dyDescent="0.2"/>
    <row r="60898" x14ac:dyDescent="0.2"/>
    <row r="60899" x14ac:dyDescent="0.2"/>
    <row r="60900" x14ac:dyDescent="0.2"/>
    <row r="60901" x14ac:dyDescent="0.2"/>
    <row r="60902" x14ac:dyDescent="0.2"/>
    <row r="60903" x14ac:dyDescent="0.2"/>
    <row r="60904" x14ac:dyDescent="0.2"/>
    <row r="60905" x14ac:dyDescent="0.2"/>
    <row r="60906" x14ac:dyDescent="0.2"/>
    <row r="60907" x14ac:dyDescent="0.2"/>
    <row r="60908" x14ac:dyDescent="0.2"/>
    <row r="60909" x14ac:dyDescent="0.2"/>
    <row r="60910" x14ac:dyDescent="0.2"/>
    <row r="60911" x14ac:dyDescent="0.2"/>
    <row r="60912" x14ac:dyDescent="0.2"/>
    <row r="60913" x14ac:dyDescent="0.2"/>
    <row r="60914" x14ac:dyDescent="0.2"/>
    <row r="60915" x14ac:dyDescent="0.2"/>
    <row r="60916" x14ac:dyDescent="0.2"/>
    <row r="60917" x14ac:dyDescent="0.2"/>
    <row r="60918" x14ac:dyDescent="0.2"/>
    <row r="60919" x14ac:dyDescent="0.2"/>
    <row r="60920" x14ac:dyDescent="0.2"/>
    <row r="60921" x14ac:dyDescent="0.2"/>
    <row r="60922" x14ac:dyDescent="0.2"/>
    <row r="60923" x14ac:dyDescent="0.2"/>
    <row r="60924" x14ac:dyDescent="0.2"/>
    <row r="60925" x14ac:dyDescent="0.2"/>
    <row r="60926" x14ac:dyDescent="0.2"/>
    <row r="60927" x14ac:dyDescent="0.2"/>
    <row r="60928" x14ac:dyDescent="0.2"/>
    <row r="60929" x14ac:dyDescent="0.2"/>
    <row r="60930" x14ac:dyDescent="0.2"/>
    <row r="60931" x14ac:dyDescent="0.2"/>
    <row r="60932" x14ac:dyDescent="0.2"/>
    <row r="60933" x14ac:dyDescent="0.2"/>
    <row r="60934" x14ac:dyDescent="0.2"/>
    <row r="60935" x14ac:dyDescent="0.2"/>
    <row r="60936" x14ac:dyDescent="0.2"/>
    <row r="60937" x14ac:dyDescent="0.2"/>
    <row r="60938" x14ac:dyDescent="0.2"/>
    <row r="60939" x14ac:dyDescent="0.2"/>
    <row r="60940" x14ac:dyDescent="0.2"/>
    <row r="60941" x14ac:dyDescent="0.2"/>
    <row r="60942" x14ac:dyDescent="0.2"/>
    <row r="60943" x14ac:dyDescent="0.2"/>
    <row r="60944" x14ac:dyDescent="0.2"/>
    <row r="60945" x14ac:dyDescent="0.2"/>
    <row r="60946" x14ac:dyDescent="0.2"/>
    <row r="60947" x14ac:dyDescent="0.2"/>
    <row r="60948" x14ac:dyDescent="0.2"/>
    <row r="60949" x14ac:dyDescent="0.2"/>
    <row r="60950" x14ac:dyDescent="0.2"/>
    <row r="60951" x14ac:dyDescent="0.2"/>
    <row r="60952" x14ac:dyDescent="0.2"/>
    <row r="60953" x14ac:dyDescent="0.2"/>
    <row r="60954" x14ac:dyDescent="0.2"/>
    <row r="60955" x14ac:dyDescent="0.2"/>
    <row r="60956" x14ac:dyDescent="0.2"/>
    <row r="60957" x14ac:dyDescent="0.2"/>
    <row r="60958" x14ac:dyDescent="0.2"/>
    <row r="60959" x14ac:dyDescent="0.2"/>
    <row r="60960" x14ac:dyDescent="0.2"/>
    <row r="60961" x14ac:dyDescent="0.2"/>
    <row r="60962" x14ac:dyDescent="0.2"/>
    <row r="60963" x14ac:dyDescent="0.2"/>
    <row r="60964" x14ac:dyDescent="0.2"/>
    <row r="60965" x14ac:dyDescent="0.2"/>
    <row r="60966" x14ac:dyDescent="0.2"/>
    <row r="60967" x14ac:dyDescent="0.2"/>
    <row r="60968" x14ac:dyDescent="0.2"/>
    <row r="60969" x14ac:dyDescent="0.2"/>
    <row r="60970" x14ac:dyDescent="0.2"/>
    <row r="60971" x14ac:dyDescent="0.2"/>
    <row r="60972" x14ac:dyDescent="0.2"/>
    <row r="60973" x14ac:dyDescent="0.2"/>
    <row r="60974" x14ac:dyDescent="0.2"/>
    <row r="60975" x14ac:dyDescent="0.2"/>
    <row r="60976" x14ac:dyDescent="0.2"/>
    <row r="60977" x14ac:dyDescent="0.2"/>
    <row r="60978" x14ac:dyDescent="0.2"/>
    <row r="60979" x14ac:dyDescent="0.2"/>
    <row r="60980" x14ac:dyDescent="0.2"/>
    <row r="60981" x14ac:dyDescent="0.2"/>
    <row r="60982" x14ac:dyDescent="0.2"/>
    <row r="60983" x14ac:dyDescent="0.2"/>
    <row r="60984" x14ac:dyDescent="0.2"/>
    <row r="60985" x14ac:dyDescent="0.2"/>
    <row r="60986" x14ac:dyDescent="0.2"/>
    <row r="60987" x14ac:dyDescent="0.2"/>
    <row r="60988" x14ac:dyDescent="0.2"/>
    <row r="60989" x14ac:dyDescent="0.2"/>
    <row r="60990" x14ac:dyDescent="0.2"/>
    <row r="60991" x14ac:dyDescent="0.2"/>
    <row r="60992" x14ac:dyDescent="0.2"/>
    <row r="60993" x14ac:dyDescent="0.2"/>
    <row r="60994" x14ac:dyDescent="0.2"/>
    <row r="60995" x14ac:dyDescent="0.2"/>
    <row r="60996" x14ac:dyDescent="0.2"/>
    <row r="60997" x14ac:dyDescent="0.2"/>
    <row r="60998" x14ac:dyDescent="0.2"/>
    <row r="60999" x14ac:dyDescent="0.2"/>
    <row r="61000" x14ac:dyDescent="0.2"/>
    <row r="61001" x14ac:dyDescent="0.2"/>
    <row r="61002" x14ac:dyDescent="0.2"/>
    <row r="61003" x14ac:dyDescent="0.2"/>
    <row r="61004" x14ac:dyDescent="0.2"/>
    <row r="61005" x14ac:dyDescent="0.2"/>
    <row r="61006" x14ac:dyDescent="0.2"/>
    <row r="61007" x14ac:dyDescent="0.2"/>
    <row r="61008" x14ac:dyDescent="0.2"/>
    <row r="61009" x14ac:dyDescent="0.2"/>
    <row r="61010" x14ac:dyDescent="0.2"/>
    <row r="61011" x14ac:dyDescent="0.2"/>
    <row r="61012" x14ac:dyDescent="0.2"/>
    <row r="61013" x14ac:dyDescent="0.2"/>
    <row r="61014" x14ac:dyDescent="0.2"/>
    <row r="61015" x14ac:dyDescent="0.2"/>
    <row r="61016" x14ac:dyDescent="0.2"/>
    <row r="61017" x14ac:dyDescent="0.2"/>
    <row r="61018" x14ac:dyDescent="0.2"/>
    <row r="61019" x14ac:dyDescent="0.2"/>
    <row r="61020" x14ac:dyDescent="0.2"/>
    <row r="61021" x14ac:dyDescent="0.2"/>
    <row r="61022" x14ac:dyDescent="0.2"/>
    <row r="61023" x14ac:dyDescent="0.2"/>
    <row r="61024" x14ac:dyDescent="0.2"/>
    <row r="61025" x14ac:dyDescent="0.2"/>
    <row r="61026" x14ac:dyDescent="0.2"/>
    <row r="61027" x14ac:dyDescent="0.2"/>
    <row r="61028" x14ac:dyDescent="0.2"/>
    <row r="61029" x14ac:dyDescent="0.2"/>
    <row r="61030" x14ac:dyDescent="0.2"/>
    <row r="61031" x14ac:dyDescent="0.2"/>
    <row r="61032" x14ac:dyDescent="0.2"/>
    <row r="61033" x14ac:dyDescent="0.2"/>
    <row r="61034" x14ac:dyDescent="0.2"/>
    <row r="61035" x14ac:dyDescent="0.2"/>
    <row r="61036" x14ac:dyDescent="0.2"/>
    <row r="61037" x14ac:dyDescent="0.2"/>
    <row r="61038" x14ac:dyDescent="0.2"/>
    <row r="61039" x14ac:dyDescent="0.2"/>
    <row r="61040" x14ac:dyDescent="0.2"/>
    <row r="61041" x14ac:dyDescent="0.2"/>
    <row r="61042" x14ac:dyDescent="0.2"/>
    <row r="61043" x14ac:dyDescent="0.2"/>
    <row r="61044" x14ac:dyDescent="0.2"/>
    <row r="61045" x14ac:dyDescent="0.2"/>
    <row r="61046" x14ac:dyDescent="0.2"/>
    <row r="61047" x14ac:dyDescent="0.2"/>
    <row r="61048" x14ac:dyDescent="0.2"/>
    <row r="61049" x14ac:dyDescent="0.2"/>
    <row r="61050" x14ac:dyDescent="0.2"/>
    <row r="61051" x14ac:dyDescent="0.2"/>
    <row r="61052" x14ac:dyDescent="0.2"/>
    <row r="61053" x14ac:dyDescent="0.2"/>
    <row r="61054" x14ac:dyDescent="0.2"/>
    <row r="61055" x14ac:dyDescent="0.2"/>
    <row r="61056" x14ac:dyDescent="0.2"/>
    <row r="61057" x14ac:dyDescent="0.2"/>
    <row r="61058" x14ac:dyDescent="0.2"/>
    <row r="61059" x14ac:dyDescent="0.2"/>
    <row r="61060" x14ac:dyDescent="0.2"/>
    <row r="61061" x14ac:dyDescent="0.2"/>
    <row r="61062" x14ac:dyDescent="0.2"/>
    <row r="61063" x14ac:dyDescent="0.2"/>
    <row r="61064" x14ac:dyDescent="0.2"/>
    <row r="61065" x14ac:dyDescent="0.2"/>
    <row r="61066" x14ac:dyDescent="0.2"/>
    <row r="61067" x14ac:dyDescent="0.2"/>
    <row r="61068" x14ac:dyDescent="0.2"/>
    <row r="61069" x14ac:dyDescent="0.2"/>
    <row r="61070" x14ac:dyDescent="0.2"/>
    <row r="61071" x14ac:dyDescent="0.2"/>
    <row r="61072" x14ac:dyDescent="0.2"/>
    <row r="61073" x14ac:dyDescent="0.2"/>
    <row r="61074" x14ac:dyDescent="0.2"/>
    <row r="61075" x14ac:dyDescent="0.2"/>
    <row r="61076" x14ac:dyDescent="0.2"/>
    <row r="61077" x14ac:dyDescent="0.2"/>
    <row r="61078" x14ac:dyDescent="0.2"/>
    <row r="61079" x14ac:dyDescent="0.2"/>
    <row r="61080" x14ac:dyDescent="0.2"/>
    <row r="61081" x14ac:dyDescent="0.2"/>
    <row r="61082" x14ac:dyDescent="0.2"/>
    <row r="61083" x14ac:dyDescent="0.2"/>
    <row r="61084" x14ac:dyDescent="0.2"/>
    <row r="61085" x14ac:dyDescent="0.2"/>
    <row r="61086" x14ac:dyDescent="0.2"/>
    <row r="61087" x14ac:dyDescent="0.2"/>
    <row r="61088" x14ac:dyDescent="0.2"/>
    <row r="61089" x14ac:dyDescent="0.2"/>
    <row r="61090" x14ac:dyDescent="0.2"/>
    <row r="61091" x14ac:dyDescent="0.2"/>
    <row r="61092" x14ac:dyDescent="0.2"/>
    <row r="61093" x14ac:dyDescent="0.2"/>
    <row r="61094" x14ac:dyDescent="0.2"/>
    <row r="61095" x14ac:dyDescent="0.2"/>
    <row r="61096" x14ac:dyDescent="0.2"/>
    <row r="61097" x14ac:dyDescent="0.2"/>
    <row r="61098" x14ac:dyDescent="0.2"/>
    <row r="61099" x14ac:dyDescent="0.2"/>
    <row r="61100" x14ac:dyDescent="0.2"/>
    <row r="61101" x14ac:dyDescent="0.2"/>
    <row r="61102" x14ac:dyDescent="0.2"/>
    <row r="61103" x14ac:dyDescent="0.2"/>
    <row r="61104" x14ac:dyDescent="0.2"/>
    <row r="61105" x14ac:dyDescent="0.2"/>
    <row r="61106" x14ac:dyDescent="0.2"/>
    <row r="61107" x14ac:dyDescent="0.2"/>
    <row r="61108" x14ac:dyDescent="0.2"/>
    <row r="61109" x14ac:dyDescent="0.2"/>
    <row r="61110" x14ac:dyDescent="0.2"/>
    <row r="61111" x14ac:dyDescent="0.2"/>
    <row r="61112" x14ac:dyDescent="0.2"/>
    <row r="61113" x14ac:dyDescent="0.2"/>
    <row r="61114" x14ac:dyDescent="0.2"/>
    <row r="61115" x14ac:dyDescent="0.2"/>
    <row r="61116" x14ac:dyDescent="0.2"/>
    <row r="61117" x14ac:dyDescent="0.2"/>
    <row r="61118" x14ac:dyDescent="0.2"/>
    <row r="61119" x14ac:dyDescent="0.2"/>
    <row r="61120" x14ac:dyDescent="0.2"/>
    <row r="61121" x14ac:dyDescent="0.2"/>
    <row r="61122" x14ac:dyDescent="0.2"/>
    <row r="61123" x14ac:dyDescent="0.2"/>
    <row r="61124" x14ac:dyDescent="0.2"/>
    <row r="61125" x14ac:dyDescent="0.2"/>
    <row r="61126" x14ac:dyDescent="0.2"/>
    <row r="61127" x14ac:dyDescent="0.2"/>
    <row r="61128" x14ac:dyDescent="0.2"/>
    <row r="61129" x14ac:dyDescent="0.2"/>
    <row r="61130" x14ac:dyDescent="0.2"/>
    <row r="61131" x14ac:dyDescent="0.2"/>
    <row r="61132" x14ac:dyDescent="0.2"/>
    <row r="61133" x14ac:dyDescent="0.2"/>
    <row r="61134" x14ac:dyDescent="0.2"/>
    <row r="61135" x14ac:dyDescent="0.2"/>
    <row r="61136" x14ac:dyDescent="0.2"/>
    <row r="61137" x14ac:dyDescent="0.2"/>
    <row r="61138" x14ac:dyDescent="0.2"/>
    <row r="61139" x14ac:dyDescent="0.2"/>
    <row r="61140" x14ac:dyDescent="0.2"/>
    <row r="61141" x14ac:dyDescent="0.2"/>
    <row r="61142" x14ac:dyDescent="0.2"/>
    <row r="61143" x14ac:dyDescent="0.2"/>
    <row r="61144" x14ac:dyDescent="0.2"/>
    <row r="61145" x14ac:dyDescent="0.2"/>
    <row r="61146" x14ac:dyDescent="0.2"/>
    <row r="61147" x14ac:dyDescent="0.2"/>
    <row r="61148" x14ac:dyDescent="0.2"/>
    <row r="61149" x14ac:dyDescent="0.2"/>
    <row r="61150" x14ac:dyDescent="0.2"/>
    <row r="61151" x14ac:dyDescent="0.2"/>
    <row r="61152" x14ac:dyDescent="0.2"/>
    <row r="61153" x14ac:dyDescent="0.2"/>
    <row r="61154" x14ac:dyDescent="0.2"/>
    <row r="61155" x14ac:dyDescent="0.2"/>
    <row r="61156" x14ac:dyDescent="0.2"/>
    <row r="61157" x14ac:dyDescent="0.2"/>
    <row r="61158" x14ac:dyDescent="0.2"/>
    <row r="61159" x14ac:dyDescent="0.2"/>
    <row r="61160" x14ac:dyDescent="0.2"/>
    <row r="61161" x14ac:dyDescent="0.2"/>
    <row r="61162" x14ac:dyDescent="0.2"/>
    <row r="61163" x14ac:dyDescent="0.2"/>
    <row r="61164" x14ac:dyDescent="0.2"/>
    <row r="61165" x14ac:dyDescent="0.2"/>
    <row r="61166" x14ac:dyDescent="0.2"/>
    <row r="61167" x14ac:dyDescent="0.2"/>
    <row r="61168" x14ac:dyDescent="0.2"/>
    <row r="61169" x14ac:dyDescent="0.2"/>
    <row r="61170" x14ac:dyDescent="0.2"/>
    <row r="61171" x14ac:dyDescent="0.2"/>
    <row r="61172" x14ac:dyDescent="0.2"/>
    <row r="61173" x14ac:dyDescent="0.2"/>
    <row r="61174" x14ac:dyDescent="0.2"/>
    <row r="61175" x14ac:dyDescent="0.2"/>
    <row r="61176" x14ac:dyDescent="0.2"/>
    <row r="61177" x14ac:dyDescent="0.2"/>
    <row r="61178" x14ac:dyDescent="0.2"/>
    <row r="61179" x14ac:dyDescent="0.2"/>
    <row r="61180" x14ac:dyDescent="0.2"/>
    <row r="61181" x14ac:dyDescent="0.2"/>
    <row r="61182" x14ac:dyDescent="0.2"/>
    <row r="61183" x14ac:dyDescent="0.2"/>
    <row r="61184" x14ac:dyDescent="0.2"/>
    <row r="61185" x14ac:dyDescent="0.2"/>
    <row r="61186" x14ac:dyDescent="0.2"/>
    <row r="61187" x14ac:dyDescent="0.2"/>
    <row r="61188" x14ac:dyDescent="0.2"/>
    <row r="61189" x14ac:dyDescent="0.2"/>
    <row r="61190" x14ac:dyDescent="0.2"/>
    <row r="61191" x14ac:dyDescent="0.2"/>
    <row r="61192" x14ac:dyDescent="0.2"/>
    <row r="61193" x14ac:dyDescent="0.2"/>
    <row r="61194" x14ac:dyDescent="0.2"/>
    <row r="61195" x14ac:dyDescent="0.2"/>
    <row r="61196" x14ac:dyDescent="0.2"/>
    <row r="61197" x14ac:dyDescent="0.2"/>
    <row r="61198" x14ac:dyDescent="0.2"/>
    <row r="61199" x14ac:dyDescent="0.2"/>
    <row r="61200" x14ac:dyDescent="0.2"/>
    <row r="61201" x14ac:dyDescent="0.2"/>
    <row r="61202" x14ac:dyDescent="0.2"/>
    <row r="61203" x14ac:dyDescent="0.2"/>
    <row r="61204" x14ac:dyDescent="0.2"/>
    <row r="61205" x14ac:dyDescent="0.2"/>
    <row r="61206" x14ac:dyDescent="0.2"/>
    <row r="61207" x14ac:dyDescent="0.2"/>
    <row r="61208" x14ac:dyDescent="0.2"/>
    <row r="61209" x14ac:dyDescent="0.2"/>
    <row r="61210" x14ac:dyDescent="0.2"/>
    <row r="61211" x14ac:dyDescent="0.2"/>
    <row r="61212" x14ac:dyDescent="0.2"/>
    <row r="61213" x14ac:dyDescent="0.2"/>
    <row r="61214" x14ac:dyDescent="0.2"/>
    <row r="61215" x14ac:dyDescent="0.2"/>
    <row r="61216" x14ac:dyDescent="0.2"/>
    <row r="61217" x14ac:dyDescent="0.2"/>
    <row r="61218" x14ac:dyDescent="0.2"/>
    <row r="61219" x14ac:dyDescent="0.2"/>
    <row r="61220" x14ac:dyDescent="0.2"/>
    <row r="61221" x14ac:dyDescent="0.2"/>
    <row r="61222" x14ac:dyDescent="0.2"/>
    <row r="61223" x14ac:dyDescent="0.2"/>
    <row r="61224" x14ac:dyDescent="0.2"/>
    <row r="61225" x14ac:dyDescent="0.2"/>
    <row r="61226" x14ac:dyDescent="0.2"/>
    <row r="61227" x14ac:dyDescent="0.2"/>
    <row r="61228" x14ac:dyDescent="0.2"/>
    <row r="61229" x14ac:dyDescent="0.2"/>
    <row r="61230" x14ac:dyDescent="0.2"/>
    <row r="61231" x14ac:dyDescent="0.2"/>
    <row r="61232" x14ac:dyDescent="0.2"/>
    <row r="61233" x14ac:dyDescent="0.2"/>
    <row r="61234" x14ac:dyDescent="0.2"/>
    <row r="61235" x14ac:dyDescent="0.2"/>
    <row r="61236" x14ac:dyDescent="0.2"/>
    <row r="61237" x14ac:dyDescent="0.2"/>
    <row r="61238" x14ac:dyDescent="0.2"/>
    <row r="61239" x14ac:dyDescent="0.2"/>
    <row r="61240" x14ac:dyDescent="0.2"/>
    <row r="61241" x14ac:dyDescent="0.2"/>
    <row r="61242" x14ac:dyDescent="0.2"/>
    <row r="61243" x14ac:dyDescent="0.2"/>
    <row r="61244" x14ac:dyDescent="0.2"/>
    <row r="61245" x14ac:dyDescent="0.2"/>
    <row r="61246" x14ac:dyDescent="0.2"/>
    <row r="61247" x14ac:dyDescent="0.2"/>
    <row r="61248" x14ac:dyDescent="0.2"/>
    <row r="61249" x14ac:dyDescent="0.2"/>
    <row r="61250" x14ac:dyDescent="0.2"/>
    <row r="61251" x14ac:dyDescent="0.2"/>
    <row r="61252" x14ac:dyDescent="0.2"/>
    <row r="61253" x14ac:dyDescent="0.2"/>
    <row r="61254" x14ac:dyDescent="0.2"/>
    <row r="61255" x14ac:dyDescent="0.2"/>
    <row r="61256" x14ac:dyDescent="0.2"/>
    <row r="61257" x14ac:dyDescent="0.2"/>
    <row r="61258" x14ac:dyDescent="0.2"/>
    <row r="61259" x14ac:dyDescent="0.2"/>
    <row r="61260" x14ac:dyDescent="0.2"/>
    <row r="61261" x14ac:dyDescent="0.2"/>
    <row r="61262" x14ac:dyDescent="0.2"/>
    <row r="61263" x14ac:dyDescent="0.2"/>
    <row r="61264" x14ac:dyDescent="0.2"/>
    <row r="61265" x14ac:dyDescent="0.2"/>
    <row r="61266" x14ac:dyDescent="0.2"/>
    <row r="61267" x14ac:dyDescent="0.2"/>
    <row r="61268" x14ac:dyDescent="0.2"/>
    <row r="61269" x14ac:dyDescent="0.2"/>
    <row r="61270" x14ac:dyDescent="0.2"/>
    <row r="61271" x14ac:dyDescent="0.2"/>
    <row r="61272" x14ac:dyDescent="0.2"/>
    <row r="61273" x14ac:dyDescent="0.2"/>
    <row r="61274" x14ac:dyDescent="0.2"/>
    <row r="61275" x14ac:dyDescent="0.2"/>
    <row r="61276" x14ac:dyDescent="0.2"/>
    <row r="61277" x14ac:dyDescent="0.2"/>
    <row r="61278" x14ac:dyDescent="0.2"/>
    <row r="61279" x14ac:dyDescent="0.2"/>
    <row r="61280" x14ac:dyDescent="0.2"/>
    <row r="61281" x14ac:dyDescent="0.2"/>
    <row r="61282" x14ac:dyDescent="0.2"/>
    <row r="61283" x14ac:dyDescent="0.2"/>
    <row r="61284" x14ac:dyDescent="0.2"/>
    <row r="61285" x14ac:dyDescent="0.2"/>
    <row r="61286" x14ac:dyDescent="0.2"/>
    <row r="61287" x14ac:dyDescent="0.2"/>
    <row r="61288" x14ac:dyDescent="0.2"/>
    <row r="61289" x14ac:dyDescent="0.2"/>
    <row r="61290" x14ac:dyDescent="0.2"/>
    <row r="61291" x14ac:dyDescent="0.2"/>
    <row r="61292" x14ac:dyDescent="0.2"/>
    <row r="61293" x14ac:dyDescent="0.2"/>
    <row r="61294" x14ac:dyDescent="0.2"/>
    <row r="61295" x14ac:dyDescent="0.2"/>
    <row r="61296" x14ac:dyDescent="0.2"/>
    <row r="61297" x14ac:dyDescent="0.2"/>
    <row r="61298" x14ac:dyDescent="0.2"/>
    <row r="61299" x14ac:dyDescent="0.2"/>
    <row r="61300" x14ac:dyDescent="0.2"/>
    <row r="61301" x14ac:dyDescent="0.2"/>
    <row r="61302" x14ac:dyDescent="0.2"/>
    <row r="61303" x14ac:dyDescent="0.2"/>
    <row r="61304" x14ac:dyDescent="0.2"/>
    <row r="61305" x14ac:dyDescent="0.2"/>
    <row r="61306" x14ac:dyDescent="0.2"/>
    <row r="61307" x14ac:dyDescent="0.2"/>
    <row r="61308" x14ac:dyDescent="0.2"/>
    <row r="61309" x14ac:dyDescent="0.2"/>
    <row r="61310" x14ac:dyDescent="0.2"/>
    <row r="61311" x14ac:dyDescent="0.2"/>
    <row r="61312" x14ac:dyDescent="0.2"/>
    <row r="61313" x14ac:dyDescent="0.2"/>
    <row r="61314" x14ac:dyDescent="0.2"/>
    <row r="61315" x14ac:dyDescent="0.2"/>
    <row r="61316" x14ac:dyDescent="0.2"/>
    <row r="61317" x14ac:dyDescent="0.2"/>
    <row r="61318" x14ac:dyDescent="0.2"/>
    <row r="61319" x14ac:dyDescent="0.2"/>
    <row r="61320" x14ac:dyDescent="0.2"/>
    <row r="61321" x14ac:dyDescent="0.2"/>
    <row r="61322" x14ac:dyDescent="0.2"/>
    <row r="61323" x14ac:dyDescent="0.2"/>
    <row r="61324" x14ac:dyDescent="0.2"/>
    <row r="61325" x14ac:dyDescent="0.2"/>
    <row r="61326" x14ac:dyDescent="0.2"/>
    <row r="61327" x14ac:dyDescent="0.2"/>
    <row r="61328" x14ac:dyDescent="0.2"/>
    <row r="61329" x14ac:dyDescent="0.2"/>
    <row r="61330" x14ac:dyDescent="0.2"/>
    <row r="61331" x14ac:dyDescent="0.2"/>
    <row r="61332" x14ac:dyDescent="0.2"/>
    <row r="61333" x14ac:dyDescent="0.2"/>
    <row r="61334" x14ac:dyDescent="0.2"/>
    <row r="61335" x14ac:dyDescent="0.2"/>
    <row r="61336" x14ac:dyDescent="0.2"/>
    <row r="61337" x14ac:dyDescent="0.2"/>
    <row r="61338" x14ac:dyDescent="0.2"/>
    <row r="61339" x14ac:dyDescent="0.2"/>
    <row r="61340" x14ac:dyDescent="0.2"/>
    <row r="61341" x14ac:dyDescent="0.2"/>
    <row r="61342" x14ac:dyDescent="0.2"/>
    <row r="61343" x14ac:dyDescent="0.2"/>
    <row r="61344" x14ac:dyDescent="0.2"/>
    <row r="61345" x14ac:dyDescent="0.2"/>
    <row r="61346" x14ac:dyDescent="0.2"/>
    <row r="61347" x14ac:dyDescent="0.2"/>
    <row r="61348" x14ac:dyDescent="0.2"/>
    <row r="61349" x14ac:dyDescent="0.2"/>
    <row r="61350" x14ac:dyDescent="0.2"/>
    <row r="61351" x14ac:dyDescent="0.2"/>
    <row r="61352" x14ac:dyDescent="0.2"/>
    <row r="61353" x14ac:dyDescent="0.2"/>
    <row r="61354" x14ac:dyDescent="0.2"/>
    <row r="61355" x14ac:dyDescent="0.2"/>
    <row r="61356" x14ac:dyDescent="0.2"/>
    <row r="61357" x14ac:dyDescent="0.2"/>
    <row r="61358" x14ac:dyDescent="0.2"/>
    <row r="61359" x14ac:dyDescent="0.2"/>
    <row r="61360" x14ac:dyDescent="0.2"/>
    <row r="61361" x14ac:dyDescent="0.2"/>
    <row r="61362" x14ac:dyDescent="0.2"/>
    <row r="61363" x14ac:dyDescent="0.2"/>
    <row r="61364" x14ac:dyDescent="0.2"/>
    <row r="61365" x14ac:dyDescent="0.2"/>
    <row r="61366" x14ac:dyDescent="0.2"/>
    <row r="61367" x14ac:dyDescent="0.2"/>
    <row r="61368" x14ac:dyDescent="0.2"/>
    <row r="61369" x14ac:dyDescent="0.2"/>
    <row r="61370" x14ac:dyDescent="0.2"/>
    <row r="61371" x14ac:dyDescent="0.2"/>
    <row r="61372" x14ac:dyDescent="0.2"/>
    <row r="61373" x14ac:dyDescent="0.2"/>
    <row r="61374" x14ac:dyDescent="0.2"/>
    <row r="61375" x14ac:dyDescent="0.2"/>
    <row r="61376" x14ac:dyDescent="0.2"/>
    <row r="61377" x14ac:dyDescent="0.2"/>
    <row r="61378" x14ac:dyDescent="0.2"/>
    <row r="61379" x14ac:dyDescent="0.2"/>
    <row r="61380" x14ac:dyDescent="0.2"/>
    <row r="61381" x14ac:dyDescent="0.2"/>
    <row r="61382" x14ac:dyDescent="0.2"/>
    <row r="61383" x14ac:dyDescent="0.2"/>
    <row r="61384" x14ac:dyDescent="0.2"/>
    <row r="61385" x14ac:dyDescent="0.2"/>
    <row r="61386" x14ac:dyDescent="0.2"/>
    <row r="61387" x14ac:dyDescent="0.2"/>
    <row r="61388" x14ac:dyDescent="0.2"/>
    <row r="61389" x14ac:dyDescent="0.2"/>
    <row r="61390" x14ac:dyDescent="0.2"/>
    <row r="61391" x14ac:dyDescent="0.2"/>
    <row r="61392" x14ac:dyDescent="0.2"/>
    <row r="61393" x14ac:dyDescent="0.2"/>
    <row r="61394" x14ac:dyDescent="0.2"/>
    <row r="61395" x14ac:dyDescent="0.2"/>
    <row r="61396" x14ac:dyDescent="0.2"/>
    <row r="61397" x14ac:dyDescent="0.2"/>
    <row r="61398" x14ac:dyDescent="0.2"/>
    <row r="61399" x14ac:dyDescent="0.2"/>
    <row r="61400" x14ac:dyDescent="0.2"/>
    <row r="61401" x14ac:dyDescent="0.2"/>
    <row r="61402" x14ac:dyDescent="0.2"/>
    <row r="61403" x14ac:dyDescent="0.2"/>
    <row r="61404" x14ac:dyDescent="0.2"/>
    <row r="61405" x14ac:dyDescent="0.2"/>
    <row r="61406" x14ac:dyDescent="0.2"/>
    <row r="61407" x14ac:dyDescent="0.2"/>
    <row r="61408" x14ac:dyDescent="0.2"/>
    <row r="61409" x14ac:dyDescent="0.2"/>
    <row r="61410" x14ac:dyDescent="0.2"/>
    <row r="61411" x14ac:dyDescent="0.2"/>
    <row r="61412" x14ac:dyDescent="0.2"/>
    <row r="61413" x14ac:dyDescent="0.2"/>
    <row r="61414" x14ac:dyDescent="0.2"/>
    <row r="61415" x14ac:dyDescent="0.2"/>
    <row r="61416" x14ac:dyDescent="0.2"/>
    <row r="61417" x14ac:dyDescent="0.2"/>
    <row r="61418" x14ac:dyDescent="0.2"/>
    <row r="61419" x14ac:dyDescent="0.2"/>
    <row r="61420" x14ac:dyDescent="0.2"/>
    <row r="61421" x14ac:dyDescent="0.2"/>
    <row r="61422" x14ac:dyDescent="0.2"/>
    <row r="61423" x14ac:dyDescent="0.2"/>
    <row r="61424" x14ac:dyDescent="0.2"/>
    <row r="61425" x14ac:dyDescent="0.2"/>
    <row r="61426" x14ac:dyDescent="0.2"/>
    <row r="61427" x14ac:dyDescent="0.2"/>
    <row r="61428" x14ac:dyDescent="0.2"/>
    <row r="61429" x14ac:dyDescent="0.2"/>
    <row r="61430" x14ac:dyDescent="0.2"/>
    <row r="61431" x14ac:dyDescent="0.2"/>
    <row r="61432" x14ac:dyDescent="0.2"/>
    <row r="61433" x14ac:dyDescent="0.2"/>
    <row r="61434" x14ac:dyDescent="0.2"/>
    <row r="61435" x14ac:dyDescent="0.2"/>
    <row r="61436" x14ac:dyDescent="0.2"/>
    <row r="61437" x14ac:dyDescent="0.2"/>
    <row r="61438" x14ac:dyDescent="0.2"/>
    <row r="61439" x14ac:dyDescent="0.2"/>
    <row r="61440" x14ac:dyDescent="0.2"/>
    <row r="61441" x14ac:dyDescent="0.2"/>
    <row r="61442" x14ac:dyDescent="0.2"/>
    <row r="61443" x14ac:dyDescent="0.2"/>
    <row r="61444" x14ac:dyDescent="0.2"/>
    <row r="61445" x14ac:dyDescent="0.2"/>
    <row r="61446" x14ac:dyDescent="0.2"/>
    <row r="61447" x14ac:dyDescent="0.2"/>
    <row r="61448" x14ac:dyDescent="0.2"/>
    <row r="61449" x14ac:dyDescent="0.2"/>
    <row r="61450" x14ac:dyDescent="0.2"/>
    <row r="61451" x14ac:dyDescent="0.2"/>
    <row r="61452" x14ac:dyDescent="0.2"/>
    <row r="61453" x14ac:dyDescent="0.2"/>
    <row r="61454" x14ac:dyDescent="0.2"/>
    <row r="61455" x14ac:dyDescent="0.2"/>
    <row r="61456" x14ac:dyDescent="0.2"/>
    <row r="61457" x14ac:dyDescent="0.2"/>
    <row r="61458" x14ac:dyDescent="0.2"/>
    <row r="61459" x14ac:dyDescent="0.2"/>
    <row r="61460" x14ac:dyDescent="0.2"/>
    <row r="61461" x14ac:dyDescent="0.2"/>
    <row r="61462" x14ac:dyDescent="0.2"/>
    <row r="61463" x14ac:dyDescent="0.2"/>
    <row r="61464" x14ac:dyDescent="0.2"/>
    <row r="61465" x14ac:dyDescent="0.2"/>
    <row r="61466" x14ac:dyDescent="0.2"/>
    <row r="61467" x14ac:dyDescent="0.2"/>
    <row r="61468" x14ac:dyDescent="0.2"/>
    <row r="61469" x14ac:dyDescent="0.2"/>
    <row r="61470" x14ac:dyDescent="0.2"/>
    <row r="61471" x14ac:dyDescent="0.2"/>
    <row r="61472" x14ac:dyDescent="0.2"/>
    <row r="61473" x14ac:dyDescent="0.2"/>
    <row r="61474" x14ac:dyDescent="0.2"/>
    <row r="61475" x14ac:dyDescent="0.2"/>
    <row r="61476" x14ac:dyDescent="0.2"/>
    <row r="61477" x14ac:dyDescent="0.2"/>
    <row r="61478" x14ac:dyDescent="0.2"/>
    <row r="61479" x14ac:dyDescent="0.2"/>
    <row r="61480" x14ac:dyDescent="0.2"/>
    <row r="61481" x14ac:dyDescent="0.2"/>
    <row r="61482" x14ac:dyDescent="0.2"/>
    <row r="61483" x14ac:dyDescent="0.2"/>
    <row r="61484" x14ac:dyDescent="0.2"/>
    <row r="61485" x14ac:dyDescent="0.2"/>
    <row r="61486" x14ac:dyDescent="0.2"/>
    <row r="61487" x14ac:dyDescent="0.2"/>
    <row r="61488" x14ac:dyDescent="0.2"/>
    <row r="61489" x14ac:dyDescent="0.2"/>
    <row r="61490" x14ac:dyDescent="0.2"/>
    <row r="61491" x14ac:dyDescent="0.2"/>
    <row r="61492" x14ac:dyDescent="0.2"/>
    <row r="61493" x14ac:dyDescent="0.2"/>
    <row r="61494" x14ac:dyDescent="0.2"/>
    <row r="61495" x14ac:dyDescent="0.2"/>
    <row r="61496" x14ac:dyDescent="0.2"/>
    <row r="61497" x14ac:dyDescent="0.2"/>
    <row r="61498" x14ac:dyDescent="0.2"/>
    <row r="61499" x14ac:dyDescent="0.2"/>
    <row r="61500" x14ac:dyDescent="0.2"/>
    <row r="61501" x14ac:dyDescent="0.2"/>
    <row r="61502" x14ac:dyDescent="0.2"/>
    <row r="61503" x14ac:dyDescent="0.2"/>
    <row r="61504" x14ac:dyDescent="0.2"/>
    <row r="61505" x14ac:dyDescent="0.2"/>
    <row r="61506" x14ac:dyDescent="0.2"/>
    <row r="61507" x14ac:dyDescent="0.2"/>
    <row r="61508" x14ac:dyDescent="0.2"/>
    <row r="61509" x14ac:dyDescent="0.2"/>
    <row r="61510" x14ac:dyDescent="0.2"/>
    <row r="61511" x14ac:dyDescent="0.2"/>
    <row r="61512" x14ac:dyDescent="0.2"/>
    <row r="61513" x14ac:dyDescent="0.2"/>
    <row r="61514" x14ac:dyDescent="0.2"/>
    <row r="61515" x14ac:dyDescent="0.2"/>
    <row r="61516" x14ac:dyDescent="0.2"/>
    <row r="61517" x14ac:dyDescent="0.2"/>
    <row r="61518" x14ac:dyDescent="0.2"/>
    <row r="61519" x14ac:dyDescent="0.2"/>
    <row r="61520" x14ac:dyDescent="0.2"/>
    <row r="61521" x14ac:dyDescent="0.2"/>
    <row r="61522" x14ac:dyDescent="0.2"/>
    <row r="61523" x14ac:dyDescent="0.2"/>
    <row r="61524" x14ac:dyDescent="0.2"/>
    <row r="61525" x14ac:dyDescent="0.2"/>
    <row r="61526" x14ac:dyDescent="0.2"/>
    <row r="61527" x14ac:dyDescent="0.2"/>
    <row r="61528" x14ac:dyDescent="0.2"/>
    <row r="61529" x14ac:dyDescent="0.2"/>
    <row r="61530" x14ac:dyDescent="0.2"/>
    <row r="61531" x14ac:dyDescent="0.2"/>
    <row r="61532" x14ac:dyDescent="0.2"/>
    <row r="61533" x14ac:dyDescent="0.2"/>
    <row r="61534" x14ac:dyDescent="0.2"/>
    <row r="61535" x14ac:dyDescent="0.2"/>
    <row r="61536" x14ac:dyDescent="0.2"/>
    <row r="61537" x14ac:dyDescent="0.2"/>
    <row r="61538" x14ac:dyDescent="0.2"/>
    <row r="61539" x14ac:dyDescent="0.2"/>
    <row r="61540" x14ac:dyDescent="0.2"/>
    <row r="61541" x14ac:dyDescent="0.2"/>
    <row r="61542" x14ac:dyDescent="0.2"/>
    <row r="61543" x14ac:dyDescent="0.2"/>
    <row r="61544" x14ac:dyDescent="0.2"/>
    <row r="61545" x14ac:dyDescent="0.2"/>
    <row r="61546" x14ac:dyDescent="0.2"/>
    <row r="61547" x14ac:dyDescent="0.2"/>
    <row r="61548" x14ac:dyDescent="0.2"/>
    <row r="61549" x14ac:dyDescent="0.2"/>
    <row r="61550" x14ac:dyDescent="0.2"/>
    <row r="61551" x14ac:dyDescent="0.2"/>
    <row r="61552" x14ac:dyDescent="0.2"/>
    <row r="61553" x14ac:dyDescent="0.2"/>
    <row r="61554" x14ac:dyDescent="0.2"/>
    <row r="61555" x14ac:dyDescent="0.2"/>
    <row r="61556" x14ac:dyDescent="0.2"/>
    <row r="61557" x14ac:dyDescent="0.2"/>
    <row r="61558" x14ac:dyDescent="0.2"/>
    <row r="61559" x14ac:dyDescent="0.2"/>
    <row r="61560" x14ac:dyDescent="0.2"/>
    <row r="61561" x14ac:dyDescent="0.2"/>
    <row r="61562" x14ac:dyDescent="0.2"/>
    <row r="61563" x14ac:dyDescent="0.2"/>
    <row r="61564" x14ac:dyDescent="0.2"/>
    <row r="61565" x14ac:dyDescent="0.2"/>
    <row r="61566" x14ac:dyDescent="0.2"/>
    <row r="61567" x14ac:dyDescent="0.2"/>
    <row r="61568" x14ac:dyDescent="0.2"/>
    <row r="61569" x14ac:dyDescent="0.2"/>
    <row r="61570" x14ac:dyDescent="0.2"/>
    <row r="61571" x14ac:dyDescent="0.2"/>
    <row r="61572" x14ac:dyDescent="0.2"/>
    <row r="61573" x14ac:dyDescent="0.2"/>
    <row r="61574" x14ac:dyDescent="0.2"/>
    <row r="61575" x14ac:dyDescent="0.2"/>
    <row r="61576" x14ac:dyDescent="0.2"/>
    <row r="61577" x14ac:dyDescent="0.2"/>
    <row r="61578" x14ac:dyDescent="0.2"/>
    <row r="61579" x14ac:dyDescent="0.2"/>
    <row r="61580" x14ac:dyDescent="0.2"/>
    <row r="61581" x14ac:dyDescent="0.2"/>
    <row r="61582" x14ac:dyDescent="0.2"/>
    <row r="61583" x14ac:dyDescent="0.2"/>
    <row r="61584" x14ac:dyDescent="0.2"/>
    <row r="61585" x14ac:dyDescent="0.2"/>
    <row r="61586" x14ac:dyDescent="0.2"/>
    <row r="61587" x14ac:dyDescent="0.2"/>
    <row r="61588" x14ac:dyDescent="0.2"/>
    <row r="61589" x14ac:dyDescent="0.2"/>
    <row r="61590" x14ac:dyDescent="0.2"/>
    <row r="61591" x14ac:dyDescent="0.2"/>
    <row r="61592" x14ac:dyDescent="0.2"/>
    <row r="61593" x14ac:dyDescent="0.2"/>
    <row r="61594" x14ac:dyDescent="0.2"/>
    <row r="61595" x14ac:dyDescent="0.2"/>
    <row r="61596" x14ac:dyDescent="0.2"/>
    <row r="61597" x14ac:dyDescent="0.2"/>
    <row r="61598" x14ac:dyDescent="0.2"/>
    <row r="61599" x14ac:dyDescent="0.2"/>
    <row r="61600" x14ac:dyDescent="0.2"/>
    <row r="61601" x14ac:dyDescent="0.2"/>
    <row r="61602" x14ac:dyDescent="0.2"/>
    <row r="61603" x14ac:dyDescent="0.2"/>
    <row r="61604" x14ac:dyDescent="0.2"/>
    <row r="61605" x14ac:dyDescent="0.2"/>
    <row r="61606" x14ac:dyDescent="0.2"/>
    <row r="61607" x14ac:dyDescent="0.2"/>
    <row r="61608" x14ac:dyDescent="0.2"/>
    <row r="61609" x14ac:dyDescent="0.2"/>
    <row r="61610" x14ac:dyDescent="0.2"/>
    <row r="61611" x14ac:dyDescent="0.2"/>
    <row r="61612" x14ac:dyDescent="0.2"/>
    <row r="61613" x14ac:dyDescent="0.2"/>
    <row r="61614" x14ac:dyDescent="0.2"/>
    <row r="61615" x14ac:dyDescent="0.2"/>
    <row r="61616" x14ac:dyDescent="0.2"/>
    <row r="61617" x14ac:dyDescent="0.2"/>
    <row r="61618" x14ac:dyDescent="0.2"/>
    <row r="61619" x14ac:dyDescent="0.2"/>
    <row r="61620" x14ac:dyDescent="0.2"/>
    <row r="61621" x14ac:dyDescent="0.2"/>
    <row r="61622" x14ac:dyDescent="0.2"/>
    <row r="61623" x14ac:dyDescent="0.2"/>
    <row r="61624" x14ac:dyDescent="0.2"/>
    <row r="61625" x14ac:dyDescent="0.2"/>
    <row r="61626" x14ac:dyDescent="0.2"/>
    <row r="61627" x14ac:dyDescent="0.2"/>
    <row r="61628" x14ac:dyDescent="0.2"/>
    <row r="61629" x14ac:dyDescent="0.2"/>
    <row r="61630" x14ac:dyDescent="0.2"/>
    <row r="61631" x14ac:dyDescent="0.2"/>
    <row r="61632" x14ac:dyDescent="0.2"/>
    <row r="61633" x14ac:dyDescent="0.2"/>
    <row r="61634" x14ac:dyDescent="0.2"/>
    <row r="61635" x14ac:dyDescent="0.2"/>
    <row r="61636" x14ac:dyDescent="0.2"/>
    <row r="61637" x14ac:dyDescent="0.2"/>
    <row r="61638" x14ac:dyDescent="0.2"/>
    <row r="61639" x14ac:dyDescent="0.2"/>
    <row r="61640" x14ac:dyDescent="0.2"/>
    <row r="61641" x14ac:dyDescent="0.2"/>
    <row r="61642" x14ac:dyDescent="0.2"/>
    <row r="61643" x14ac:dyDescent="0.2"/>
    <row r="61644" x14ac:dyDescent="0.2"/>
    <row r="61645" x14ac:dyDescent="0.2"/>
    <row r="61646" x14ac:dyDescent="0.2"/>
    <row r="61647" x14ac:dyDescent="0.2"/>
    <row r="61648" x14ac:dyDescent="0.2"/>
    <row r="61649" x14ac:dyDescent="0.2"/>
    <row r="61650" x14ac:dyDescent="0.2"/>
    <row r="61651" x14ac:dyDescent="0.2"/>
    <row r="61652" x14ac:dyDescent="0.2"/>
    <row r="61653" x14ac:dyDescent="0.2"/>
    <row r="61654" x14ac:dyDescent="0.2"/>
    <row r="61655" x14ac:dyDescent="0.2"/>
    <row r="61656" x14ac:dyDescent="0.2"/>
    <row r="61657" x14ac:dyDescent="0.2"/>
    <row r="61658" x14ac:dyDescent="0.2"/>
    <row r="61659" x14ac:dyDescent="0.2"/>
    <row r="61660" x14ac:dyDescent="0.2"/>
    <row r="61661" x14ac:dyDescent="0.2"/>
    <row r="61662" x14ac:dyDescent="0.2"/>
    <row r="61663" x14ac:dyDescent="0.2"/>
    <row r="61664" x14ac:dyDescent="0.2"/>
    <row r="61665" x14ac:dyDescent="0.2"/>
    <row r="61666" x14ac:dyDescent="0.2"/>
    <row r="61667" x14ac:dyDescent="0.2"/>
    <row r="61668" x14ac:dyDescent="0.2"/>
    <row r="61669" x14ac:dyDescent="0.2"/>
    <row r="61670" x14ac:dyDescent="0.2"/>
    <row r="61671" x14ac:dyDescent="0.2"/>
    <row r="61672" x14ac:dyDescent="0.2"/>
    <row r="61673" x14ac:dyDescent="0.2"/>
    <row r="61674" x14ac:dyDescent="0.2"/>
    <row r="61675" x14ac:dyDescent="0.2"/>
    <row r="61676" x14ac:dyDescent="0.2"/>
    <row r="61677" x14ac:dyDescent="0.2"/>
    <row r="61678" x14ac:dyDescent="0.2"/>
    <row r="61679" x14ac:dyDescent="0.2"/>
    <row r="61680" x14ac:dyDescent="0.2"/>
    <row r="61681" x14ac:dyDescent="0.2"/>
    <row r="61682" x14ac:dyDescent="0.2"/>
    <row r="61683" x14ac:dyDescent="0.2"/>
    <row r="61684" x14ac:dyDescent="0.2"/>
    <row r="61685" x14ac:dyDescent="0.2"/>
    <row r="61686" x14ac:dyDescent="0.2"/>
    <row r="61687" x14ac:dyDescent="0.2"/>
    <row r="61688" x14ac:dyDescent="0.2"/>
    <row r="61689" x14ac:dyDescent="0.2"/>
    <row r="61690" x14ac:dyDescent="0.2"/>
    <row r="61691" x14ac:dyDescent="0.2"/>
    <row r="61692" x14ac:dyDescent="0.2"/>
    <row r="61693" x14ac:dyDescent="0.2"/>
    <row r="61694" x14ac:dyDescent="0.2"/>
    <row r="61695" x14ac:dyDescent="0.2"/>
    <row r="61696" x14ac:dyDescent="0.2"/>
    <row r="61697" x14ac:dyDescent="0.2"/>
    <row r="61698" x14ac:dyDescent="0.2"/>
    <row r="61699" x14ac:dyDescent="0.2"/>
    <row r="61700" x14ac:dyDescent="0.2"/>
    <row r="61701" x14ac:dyDescent="0.2"/>
    <row r="61702" x14ac:dyDescent="0.2"/>
    <row r="61703" x14ac:dyDescent="0.2"/>
    <row r="61704" x14ac:dyDescent="0.2"/>
    <row r="61705" x14ac:dyDescent="0.2"/>
    <row r="61706" x14ac:dyDescent="0.2"/>
    <row r="61707" x14ac:dyDescent="0.2"/>
    <row r="61708" x14ac:dyDescent="0.2"/>
    <row r="61709" x14ac:dyDescent="0.2"/>
    <row r="61710" x14ac:dyDescent="0.2"/>
    <row r="61711" x14ac:dyDescent="0.2"/>
    <row r="61712" x14ac:dyDescent="0.2"/>
    <row r="61713" x14ac:dyDescent="0.2"/>
    <row r="61714" x14ac:dyDescent="0.2"/>
    <row r="61715" x14ac:dyDescent="0.2"/>
    <row r="61716" x14ac:dyDescent="0.2"/>
    <row r="61717" x14ac:dyDescent="0.2"/>
    <row r="61718" x14ac:dyDescent="0.2"/>
    <row r="61719" x14ac:dyDescent="0.2"/>
    <row r="61720" x14ac:dyDescent="0.2"/>
    <row r="61721" x14ac:dyDescent="0.2"/>
    <row r="61722" x14ac:dyDescent="0.2"/>
    <row r="61723" x14ac:dyDescent="0.2"/>
    <row r="61724" x14ac:dyDescent="0.2"/>
    <row r="61725" x14ac:dyDescent="0.2"/>
    <row r="61726" x14ac:dyDescent="0.2"/>
    <row r="61727" x14ac:dyDescent="0.2"/>
    <row r="61728" x14ac:dyDescent="0.2"/>
    <row r="61729" x14ac:dyDescent="0.2"/>
    <row r="61730" x14ac:dyDescent="0.2"/>
    <row r="61731" x14ac:dyDescent="0.2"/>
    <row r="61732" x14ac:dyDescent="0.2"/>
    <row r="61733" x14ac:dyDescent="0.2"/>
    <row r="61734" x14ac:dyDescent="0.2"/>
    <row r="61735" x14ac:dyDescent="0.2"/>
    <row r="61736" x14ac:dyDescent="0.2"/>
    <row r="61737" x14ac:dyDescent="0.2"/>
    <row r="61738" x14ac:dyDescent="0.2"/>
    <row r="61739" x14ac:dyDescent="0.2"/>
    <row r="61740" x14ac:dyDescent="0.2"/>
    <row r="61741" x14ac:dyDescent="0.2"/>
    <row r="61742" x14ac:dyDescent="0.2"/>
    <row r="61743" x14ac:dyDescent="0.2"/>
    <row r="61744" x14ac:dyDescent="0.2"/>
    <row r="61745" x14ac:dyDescent="0.2"/>
    <row r="61746" x14ac:dyDescent="0.2"/>
    <row r="61747" x14ac:dyDescent="0.2"/>
    <row r="61748" x14ac:dyDescent="0.2"/>
    <row r="61749" x14ac:dyDescent="0.2"/>
    <row r="61750" x14ac:dyDescent="0.2"/>
    <row r="61751" x14ac:dyDescent="0.2"/>
    <row r="61752" x14ac:dyDescent="0.2"/>
    <row r="61753" x14ac:dyDescent="0.2"/>
    <row r="61754" x14ac:dyDescent="0.2"/>
    <row r="61755" x14ac:dyDescent="0.2"/>
    <row r="61756" x14ac:dyDescent="0.2"/>
    <row r="61757" x14ac:dyDescent="0.2"/>
    <row r="61758" x14ac:dyDescent="0.2"/>
    <row r="61759" x14ac:dyDescent="0.2"/>
    <row r="61760" x14ac:dyDescent="0.2"/>
    <row r="61761" x14ac:dyDescent="0.2"/>
    <row r="61762" x14ac:dyDescent="0.2"/>
    <row r="61763" x14ac:dyDescent="0.2"/>
    <row r="61764" x14ac:dyDescent="0.2"/>
    <row r="61765" x14ac:dyDescent="0.2"/>
    <row r="61766" x14ac:dyDescent="0.2"/>
    <row r="61767" x14ac:dyDescent="0.2"/>
    <row r="61768" x14ac:dyDescent="0.2"/>
    <row r="61769" x14ac:dyDescent="0.2"/>
    <row r="61770" x14ac:dyDescent="0.2"/>
    <row r="61771" x14ac:dyDescent="0.2"/>
    <row r="61772" x14ac:dyDescent="0.2"/>
    <row r="61773" x14ac:dyDescent="0.2"/>
    <row r="61774" x14ac:dyDescent="0.2"/>
    <row r="61775" x14ac:dyDescent="0.2"/>
    <row r="61776" x14ac:dyDescent="0.2"/>
    <row r="61777" x14ac:dyDescent="0.2"/>
    <row r="61778" x14ac:dyDescent="0.2"/>
    <row r="61779" x14ac:dyDescent="0.2"/>
    <row r="61780" x14ac:dyDescent="0.2"/>
    <row r="61781" x14ac:dyDescent="0.2"/>
    <row r="61782" x14ac:dyDescent="0.2"/>
    <row r="61783" x14ac:dyDescent="0.2"/>
    <row r="61784" x14ac:dyDescent="0.2"/>
    <row r="61785" x14ac:dyDescent="0.2"/>
    <row r="61786" x14ac:dyDescent="0.2"/>
    <row r="61787" x14ac:dyDescent="0.2"/>
    <row r="61788" x14ac:dyDescent="0.2"/>
    <row r="61789" x14ac:dyDescent="0.2"/>
    <row r="61790" x14ac:dyDescent="0.2"/>
    <row r="61791" x14ac:dyDescent="0.2"/>
    <row r="61792" x14ac:dyDescent="0.2"/>
    <row r="61793" x14ac:dyDescent="0.2"/>
    <row r="61794" x14ac:dyDescent="0.2"/>
    <row r="61795" x14ac:dyDescent="0.2"/>
    <row r="61796" x14ac:dyDescent="0.2"/>
    <row r="61797" x14ac:dyDescent="0.2"/>
    <row r="61798" x14ac:dyDescent="0.2"/>
    <row r="61799" x14ac:dyDescent="0.2"/>
    <row r="61800" x14ac:dyDescent="0.2"/>
    <row r="61801" x14ac:dyDescent="0.2"/>
    <row r="61802" x14ac:dyDescent="0.2"/>
    <row r="61803" x14ac:dyDescent="0.2"/>
    <row r="61804" x14ac:dyDescent="0.2"/>
    <row r="61805" x14ac:dyDescent="0.2"/>
    <row r="61806" x14ac:dyDescent="0.2"/>
    <row r="61807" x14ac:dyDescent="0.2"/>
    <row r="61808" x14ac:dyDescent="0.2"/>
    <row r="61809" x14ac:dyDescent="0.2"/>
    <row r="61810" x14ac:dyDescent="0.2"/>
    <row r="61811" x14ac:dyDescent="0.2"/>
    <row r="61812" x14ac:dyDescent="0.2"/>
    <row r="61813" x14ac:dyDescent="0.2"/>
    <row r="61814" x14ac:dyDescent="0.2"/>
    <row r="61815" x14ac:dyDescent="0.2"/>
    <row r="61816" x14ac:dyDescent="0.2"/>
    <row r="61817" x14ac:dyDescent="0.2"/>
    <row r="61818" x14ac:dyDescent="0.2"/>
    <row r="61819" x14ac:dyDescent="0.2"/>
    <row r="61820" x14ac:dyDescent="0.2"/>
    <row r="61821" x14ac:dyDescent="0.2"/>
    <row r="61822" x14ac:dyDescent="0.2"/>
    <row r="61823" x14ac:dyDescent="0.2"/>
    <row r="61824" x14ac:dyDescent="0.2"/>
    <row r="61825" x14ac:dyDescent="0.2"/>
    <row r="61826" x14ac:dyDescent="0.2"/>
    <row r="61827" x14ac:dyDescent="0.2"/>
    <row r="61828" x14ac:dyDescent="0.2"/>
    <row r="61829" x14ac:dyDescent="0.2"/>
    <row r="61830" x14ac:dyDescent="0.2"/>
    <row r="61831" x14ac:dyDescent="0.2"/>
    <row r="61832" x14ac:dyDescent="0.2"/>
    <row r="61833" x14ac:dyDescent="0.2"/>
    <row r="61834" x14ac:dyDescent="0.2"/>
    <row r="61835" x14ac:dyDescent="0.2"/>
    <row r="61836" x14ac:dyDescent="0.2"/>
    <row r="61837" x14ac:dyDescent="0.2"/>
    <row r="61838" x14ac:dyDescent="0.2"/>
    <row r="61839" x14ac:dyDescent="0.2"/>
    <row r="61840" x14ac:dyDescent="0.2"/>
    <row r="61841" x14ac:dyDescent="0.2"/>
    <row r="61842" x14ac:dyDescent="0.2"/>
    <row r="61843" x14ac:dyDescent="0.2"/>
    <row r="61844" x14ac:dyDescent="0.2"/>
    <row r="61845" x14ac:dyDescent="0.2"/>
    <row r="61846" x14ac:dyDescent="0.2"/>
    <row r="61847" x14ac:dyDescent="0.2"/>
    <row r="61848" x14ac:dyDescent="0.2"/>
    <row r="61849" x14ac:dyDescent="0.2"/>
    <row r="61850" x14ac:dyDescent="0.2"/>
    <row r="61851" x14ac:dyDescent="0.2"/>
    <row r="61852" x14ac:dyDescent="0.2"/>
    <row r="61853" x14ac:dyDescent="0.2"/>
    <row r="61854" x14ac:dyDescent="0.2"/>
    <row r="61855" x14ac:dyDescent="0.2"/>
    <row r="61856" x14ac:dyDescent="0.2"/>
    <row r="61857" x14ac:dyDescent="0.2"/>
    <row r="61858" x14ac:dyDescent="0.2"/>
    <row r="61859" x14ac:dyDescent="0.2"/>
    <row r="61860" x14ac:dyDescent="0.2"/>
    <row r="61861" x14ac:dyDescent="0.2"/>
    <row r="61862" x14ac:dyDescent="0.2"/>
    <row r="61863" x14ac:dyDescent="0.2"/>
    <row r="61864" x14ac:dyDescent="0.2"/>
    <row r="61865" x14ac:dyDescent="0.2"/>
    <row r="61866" x14ac:dyDescent="0.2"/>
    <row r="61867" x14ac:dyDescent="0.2"/>
    <row r="61868" x14ac:dyDescent="0.2"/>
    <row r="61869" x14ac:dyDescent="0.2"/>
    <row r="61870" x14ac:dyDescent="0.2"/>
    <row r="61871" x14ac:dyDescent="0.2"/>
    <row r="61872" x14ac:dyDescent="0.2"/>
    <row r="61873" x14ac:dyDescent="0.2"/>
    <row r="61874" x14ac:dyDescent="0.2"/>
    <row r="61875" x14ac:dyDescent="0.2"/>
    <row r="61876" x14ac:dyDescent="0.2"/>
    <row r="61877" x14ac:dyDescent="0.2"/>
    <row r="61878" x14ac:dyDescent="0.2"/>
    <row r="61879" x14ac:dyDescent="0.2"/>
    <row r="61880" x14ac:dyDescent="0.2"/>
    <row r="61881" x14ac:dyDescent="0.2"/>
    <row r="61882" x14ac:dyDescent="0.2"/>
    <row r="61883" x14ac:dyDescent="0.2"/>
    <row r="61884" x14ac:dyDescent="0.2"/>
    <row r="61885" x14ac:dyDescent="0.2"/>
    <row r="61886" x14ac:dyDescent="0.2"/>
    <row r="61887" x14ac:dyDescent="0.2"/>
    <row r="61888" x14ac:dyDescent="0.2"/>
    <row r="61889" x14ac:dyDescent="0.2"/>
    <row r="61890" x14ac:dyDescent="0.2"/>
    <row r="61891" x14ac:dyDescent="0.2"/>
    <row r="61892" x14ac:dyDescent="0.2"/>
    <row r="61893" x14ac:dyDescent="0.2"/>
    <row r="61894" x14ac:dyDescent="0.2"/>
    <row r="61895" x14ac:dyDescent="0.2"/>
    <row r="61896" x14ac:dyDescent="0.2"/>
    <row r="61897" x14ac:dyDescent="0.2"/>
    <row r="61898" x14ac:dyDescent="0.2"/>
    <row r="61899" x14ac:dyDescent="0.2"/>
    <row r="61900" x14ac:dyDescent="0.2"/>
    <row r="61901" x14ac:dyDescent="0.2"/>
    <row r="61902" x14ac:dyDescent="0.2"/>
    <row r="61903" x14ac:dyDescent="0.2"/>
    <row r="61904" x14ac:dyDescent="0.2"/>
    <row r="61905" x14ac:dyDescent="0.2"/>
    <row r="61906" x14ac:dyDescent="0.2"/>
    <row r="61907" x14ac:dyDescent="0.2"/>
    <row r="61908" x14ac:dyDescent="0.2"/>
    <row r="61909" x14ac:dyDescent="0.2"/>
    <row r="61910" x14ac:dyDescent="0.2"/>
    <row r="61911" x14ac:dyDescent="0.2"/>
    <row r="61912" x14ac:dyDescent="0.2"/>
    <row r="61913" x14ac:dyDescent="0.2"/>
    <row r="61914" x14ac:dyDescent="0.2"/>
    <row r="61915" x14ac:dyDescent="0.2"/>
    <row r="61916" x14ac:dyDescent="0.2"/>
    <row r="61917" x14ac:dyDescent="0.2"/>
    <row r="61918" x14ac:dyDescent="0.2"/>
    <row r="61919" x14ac:dyDescent="0.2"/>
    <row r="61920" x14ac:dyDescent="0.2"/>
    <row r="61921" x14ac:dyDescent="0.2"/>
    <row r="61922" x14ac:dyDescent="0.2"/>
    <row r="61923" x14ac:dyDescent="0.2"/>
    <row r="61924" x14ac:dyDescent="0.2"/>
    <row r="61925" x14ac:dyDescent="0.2"/>
    <row r="61926" x14ac:dyDescent="0.2"/>
    <row r="61927" x14ac:dyDescent="0.2"/>
    <row r="61928" x14ac:dyDescent="0.2"/>
    <row r="61929" x14ac:dyDescent="0.2"/>
    <row r="61930" x14ac:dyDescent="0.2"/>
    <row r="61931" x14ac:dyDescent="0.2"/>
    <row r="61932" x14ac:dyDescent="0.2"/>
    <row r="61933" x14ac:dyDescent="0.2"/>
    <row r="61934" x14ac:dyDescent="0.2"/>
    <row r="61935" x14ac:dyDescent="0.2"/>
    <row r="61936" x14ac:dyDescent="0.2"/>
    <row r="61937" x14ac:dyDescent="0.2"/>
    <row r="61938" x14ac:dyDescent="0.2"/>
    <row r="61939" x14ac:dyDescent="0.2"/>
    <row r="61940" x14ac:dyDescent="0.2"/>
    <row r="61941" x14ac:dyDescent="0.2"/>
    <row r="61942" x14ac:dyDescent="0.2"/>
    <row r="61943" x14ac:dyDescent="0.2"/>
    <row r="61944" x14ac:dyDescent="0.2"/>
    <row r="61945" x14ac:dyDescent="0.2"/>
    <row r="61946" x14ac:dyDescent="0.2"/>
    <row r="61947" x14ac:dyDescent="0.2"/>
    <row r="61948" x14ac:dyDescent="0.2"/>
    <row r="61949" x14ac:dyDescent="0.2"/>
    <row r="61950" x14ac:dyDescent="0.2"/>
    <row r="61951" x14ac:dyDescent="0.2"/>
    <row r="61952" x14ac:dyDescent="0.2"/>
    <row r="61953" x14ac:dyDescent="0.2"/>
    <row r="61954" x14ac:dyDescent="0.2"/>
    <row r="61955" x14ac:dyDescent="0.2"/>
    <row r="61956" x14ac:dyDescent="0.2"/>
    <row r="61957" x14ac:dyDescent="0.2"/>
    <row r="61958" x14ac:dyDescent="0.2"/>
    <row r="61959" x14ac:dyDescent="0.2"/>
    <row r="61960" x14ac:dyDescent="0.2"/>
    <row r="61961" x14ac:dyDescent="0.2"/>
    <row r="61962" x14ac:dyDescent="0.2"/>
    <row r="61963" x14ac:dyDescent="0.2"/>
    <row r="61964" x14ac:dyDescent="0.2"/>
    <row r="61965" x14ac:dyDescent="0.2"/>
    <row r="61966" x14ac:dyDescent="0.2"/>
    <row r="61967" x14ac:dyDescent="0.2"/>
    <row r="61968" x14ac:dyDescent="0.2"/>
    <row r="61969" x14ac:dyDescent="0.2"/>
    <row r="61970" x14ac:dyDescent="0.2"/>
    <row r="61971" x14ac:dyDescent="0.2"/>
    <row r="61972" x14ac:dyDescent="0.2"/>
    <row r="61973" x14ac:dyDescent="0.2"/>
    <row r="61974" x14ac:dyDescent="0.2"/>
    <row r="61975" x14ac:dyDescent="0.2"/>
    <row r="61976" x14ac:dyDescent="0.2"/>
    <row r="61977" x14ac:dyDescent="0.2"/>
    <row r="61978" x14ac:dyDescent="0.2"/>
    <row r="61979" x14ac:dyDescent="0.2"/>
    <row r="61980" x14ac:dyDescent="0.2"/>
    <row r="61981" x14ac:dyDescent="0.2"/>
    <row r="61982" x14ac:dyDescent="0.2"/>
    <row r="61983" x14ac:dyDescent="0.2"/>
    <row r="61984" x14ac:dyDescent="0.2"/>
    <row r="61985" x14ac:dyDescent="0.2"/>
    <row r="61986" x14ac:dyDescent="0.2"/>
    <row r="61987" x14ac:dyDescent="0.2"/>
    <row r="61988" x14ac:dyDescent="0.2"/>
    <row r="61989" x14ac:dyDescent="0.2"/>
    <row r="61990" x14ac:dyDescent="0.2"/>
    <row r="61991" x14ac:dyDescent="0.2"/>
    <row r="61992" x14ac:dyDescent="0.2"/>
    <row r="61993" x14ac:dyDescent="0.2"/>
    <row r="61994" x14ac:dyDescent="0.2"/>
    <row r="61995" x14ac:dyDescent="0.2"/>
    <row r="61996" x14ac:dyDescent="0.2"/>
    <row r="61997" x14ac:dyDescent="0.2"/>
    <row r="61998" x14ac:dyDescent="0.2"/>
    <row r="61999" x14ac:dyDescent="0.2"/>
    <row r="62000" x14ac:dyDescent="0.2"/>
    <row r="62001" x14ac:dyDescent="0.2"/>
    <row r="62002" x14ac:dyDescent="0.2"/>
    <row r="62003" x14ac:dyDescent="0.2"/>
    <row r="62004" x14ac:dyDescent="0.2"/>
    <row r="62005" x14ac:dyDescent="0.2"/>
    <row r="62006" x14ac:dyDescent="0.2"/>
    <row r="62007" x14ac:dyDescent="0.2"/>
    <row r="62008" x14ac:dyDescent="0.2"/>
    <row r="62009" x14ac:dyDescent="0.2"/>
    <row r="62010" x14ac:dyDescent="0.2"/>
    <row r="62011" x14ac:dyDescent="0.2"/>
    <row r="62012" x14ac:dyDescent="0.2"/>
    <row r="62013" x14ac:dyDescent="0.2"/>
    <row r="62014" x14ac:dyDescent="0.2"/>
    <row r="62015" x14ac:dyDescent="0.2"/>
    <row r="62016" x14ac:dyDescent="0.2"/>
    <row r="62017" x14ac:dyDescent="0.2"/>
    <row r="62018" x14ac:dyDescent="0.2"/>
    <row r="62019" x14ac:dyDescent="0.2"/>
    <row r="62020" x14ac:dyDescent="0.2"/>
    <row r="62021" x14ac:dyDescent="0.2"/>
    <row r="62022" x14ac:dyDescent="0.2"/>
    <row r="62023" x14ac:dyDescent="0.2"/>
    <row r="62024" x14ac:dyDescent="0.2"/>
    <row r="62025" x14ac:dyDescent="0.2"/>
    <row r="62026" x14ac:dyDescent="0.2"/>
    <row r="62027" x14ac:dyDescent="0.2"/>
    <row r="62028" x14ac:dyDescent="0.2"/>
    <row r="62029" x14ac:dyDescent="0.2"/>
    <row r="62030" x14ac:dyDescent="0.2"/>
    <row r="62031" x14ac:dyDescent="0.2"/>
    <row r="62032" x14ac:dyDescent="0.2"/>
    <row r="62033" x14ac:dyDescent="0.2"/>
    <row r="62034" x14ac:dyDescent="0.2"/>
    <row r="62035" x14ac:dyDescent="0.2"/>
    <row r="62036" x14ac:dyDescent="0.2"/>
    <row r="62037" x14ac:dyDescent="0.2"/>
    <row r="62038" x14ac:dyDescent="0.2"/>
    <row r="62039" x14ac:dyDescent="0.2"/>
    <row r="62040" x14ac:dyDescent="0.2"/>
    <row r="62041" x14ac:dyDescent="0.2"/>
    <row r="62042" x14ac:dyDescent="0.2"/>
    <row r="62043" x14ac:dyDescent="0.2"/>
    <row r="62044" x14ac:dyDescent="0.2"/>
    <row r="62045" x14ac:dyDescent="0.2"/>
    <row r="62046" x14ac:dyDescent="0.2"/>
    <row r="62047" x14ac:dyDescent="0.2"/>
    <row r="62048" x14ac:dyDescent="0.2"/>
    <row r="62049" x14ac:dyDescent="0.2"/>
    <row r="62050" x14ac:dyDescent="0.2"/>
    <row r="62051" x14ac:dyDescent="0.2"/>
    <row r="62052" x14ac:dyDescent="0.2"/>
    <row r="62053" x14ac:dyDescent="0.2"/>
    <row r="62054" x14ac:dyDescent="0.2"/>
    <row r="62055" x14ac:dyDescent="0.2"/>
    <row r="62056" x14ac:dyDescent="0.2"/>
    <row r="62057" x14ac:dyDescent="0.2"/>
    <row r="62058" x14ac:dyDescent="0.2"/>
    <row r="62059" x14ac:dyDescent="0.2"/>
    <row r="62060" x14ac:dyDescent="0.2"/>
    <row r="62061" x14ac:dyDescent="0.2"/>
    <row r="62062" x14ac:dyDescent="0.2"/>
    <row r="62063" x14ac:dyDescent="0.2"/>
    <row r="62064" x14ac:dyDescent="0.2"/>
    <row r="62065" x14ac:dyDescent="0.2"/>
    <row r="62066" x14ac:dyDescent="0.2"/>
    <row r="62067" x14ac:dyDescent="0.2"/>
    <row r="62068" x14ac:dyDescent="0.2"/>
    <row r="62069" x14ac:dyDescent="0.2"/>
    <row r="62070" x14ac:dyDescent="0.2"/>
    <row r="62071" x14ac:dyDescent="0.2"/>
    <row r="62072" x14ac:dyDescent="0.2"/>
    <row r="62073" x14ac:dyDescent="0.2"/>
    <row r="62074" x14ac:dyDescent="0.2"/>
    <row r="62075" x14ac:dyDescent="0.2"/>
    <row r="62076" x14ac:dyDescent="0.2"/>
    <row r="62077" x14ac:dyDescent="0.2"/>
    <row r="62078" x14ac:dyDescent="0.2"/>
    <row r="62079" x14ac:dyDescent="0.2"/>
    <row r="62080" x14ac:dyDescent="0.2"/>
    <row r="62081" x14ac:dyDescent="0.2"/>
    <row r="62082" x14ac:dyDescent="0.2"/>
    <row r="62083" x14ac:dyDescent="0.2"/>
    <row r="62084" x14ac:dyDescent="0.2"/>
    <row r="62085" x14ac:dyDescent="0.2"/>
    <row r="62086" x14ac:dyDescent="0.2"/>
    <row r="62087" x14ac:dyDescent="0.2"/>
    <row r="62088" x14ac:dyDescent="0.2"/>
    <row r="62089" x14ac:dyDescent="0.2"/>
    <row r="62090" x14ac:dyDescent="0.2"/>
    <row r="62091" x14ac:dyDescent="0.2"/>
    <row r="62092" x14ac:dyDescent="0.2"/>
    <row r="62093" x14ac:dyDescent="0.2"/>
    <row r="62094" x14ac:dyDescent="0.2"/>
    <row r="62095" x14ac:dyDescent="0.2"/>
    <row r="62096" x14ac:dyDescent="0.2"/>
    <row r="62097" x14ac:dyDescent="0.2"/>
    <row r="62098" x14ac:dyDescent="0.2"/>
    <row r="62099" x14ac:dyDescent="0.2"/>
    <row r="62100" x14ac:dyDescent="0.2"/>
    <row r="62101" x14ac:dyDescent="0.2"/>
    <row r="62102" x14ac:dyDescent="0.2"/>
    <row r="62103" x14ac:dyDescent="0.2"/>
    <row r="62104" x14ac:dyDescent="0.2"/>
    <row r="62105" x14ac:dyDescent="0.2"/>
    <row r="62106" x14ac:dyDescent="0.2"/>
    <row r="62107" x14ac:dyDescent="0.2"/>
    <row r="62108" x14ac:dyDescent="0.2"/>
    <row r="62109" x14ac:dyDescent="0.2"/>
    <row r="62110" x14ac:dyDescent="0.2"/>
    <row r="62111" x14ac:dyDescent="0.2"/>
    <row r="62112" x14ac:dyDescent="0.2"/>
    <row r="62113" x14ac:dyDescent="0.2"/>
    <row r="62114" x14ac:dyDescent="0.2"/>
    <row r="62115" x14ac:dyDescent="0.2"/>
    <row r="62116" x14ac:dyDescent="0.2"/>
    <row r="62117" x14ac:dyDescent="0.2"/>
    <row r="62118" x14ac:dyDescent="0.2"/>
    <row r="62119" x14ac:dyDescent="0.2"/>
    <row r="62120" x14ac:dyDescent="0.2"/>
    <row r="62121" x14ac:dyDescent="0.2"/>
    <row r="62122" x14ac:dyDescent="0.2"/>
    <row r="62123" x14ac:dyDescent="0.2"/>
    <row r="62124" x14ac:dyDescent="0.2"/>
    <row r="62125" x14ac:dyDescent="0.2"/>
    <row r="62126" x14ac:dyDescent="0.2"/>
    <row r="62127" x14ac:dyDescent="0.2"/>
    <row r="62128" x14ac:dyDescent="0.2"/>
    <row r="62129" x14ac:dyDescent="0.2"/>
    <row r="62130" x14ac:dyDescent="0.2"/>
    <row r="62131" x14ac:dyDescent="0.2"/>
    <row r="62132" x14ac:dyDescent="0.2"/>
    <row r="62133" x14ac:dyDescent="0.2"/>
    <row r="62134" x14ac:dyDescent="0.2"/>
    <row r="62135" x14ac:dyDescent="0.2"/>
    <row r="62136" x14ac:dyDescent="0.2"/>
    <row r="62137" x14ac:dyDescent="0.2"/>
    <row r="62138" x14ac:dyDescent="0.2"/>
    <row r="62139" x14ac:dyDescent="0.2"/>
    <row r="62140" x14ac:dyDescent="0.2"/>
    <row r="62141" x14ac:dyDescent="0.2"/>
    <row r="62142" x14ac:dyDescent="0.2"/>
    <row r="62143" x14ac:dyDescent="0.2"/>
    <row r="62144" x14ac:dyDescent="0.2"/>
    <row r="62145" x14ac:dyDescent="0.2"/>
    <row r="62146" x14ac:dyDescent="0.2"/>
    <row r="62147" x14ac:dyDescent="0.2"/>
    <row r="62148" x14ac:dyDescent="0.2"/>
    <row r="62149" x14ac:dyDescent="0.2"/>
    <row r="62150" x14ac:dyDescent="0.2"/>
    <row r="62151" x14ac:dyDescent="0.2"/>
    <row r="62152" x14ac:dyDescent="0.2"/>
    <row r="62153" x14ac:dyDescent="0.2"/>
    <row r="62154" x14ac:dyDescent="0.2"/>
    <row r="62155" x14ac:dyDescent="0.2"/>
    <row r="62156" x14ac:dyDescent="0.2"/>
    <row r="62157" x14ac:dyDescent="0.2"/>
    <row r="62158" x14ac:dyDescent="0.2"/>
    <row r="62159" x14ac:dyDescent="0.2"/>
    <row r="62160" x14ac:dyDescent="0.2"/>
    <row r="62161" x14ac:dyDescent="0.2"/>
    <row r="62162" x14ac:dyDescent="0.2"/>
    <row r="62163" x14ac:dyDescent="0.2"/>
    <row r="62164" x14ac:dyDescent="0.2"/>
    <row r="62165" x14ac:dyDescent="0.2"/>
    <row r="62166" x14ac:dyDescent="0.2"/>
    <row r="62167" x14ac:dyDescent="0.2"/>
    <row r="62168" x14ac:dyDescent="0.2"/>
    <row r="62169" x14ac:dyDescent="0.2"/>
    <row r="62170" x14ac:dyDescent="0.2"/>
    <row r="62171" x14ac:dyDescent="0.2"/>
    <row r="62172" x14ac:dyDescent="0.2"/>
    <row r="62173" x14ac:dyDescent="0.2"/>
    <row r="62174" x14ac:dyDescent="0.2"/>
    <row r="62175" x14ac:dyDescent="0.2"/>
    <row r="62176" x14ac:dyDescent="0.2"/>
    <row r="62177" x14ac:dyDescent="0.2"/>
    <row r="62178" x14ac:dyDescent="0.2"/>
    <row r="62179" x14ac:dyDescent="0.2"/>
    <row r="62180" x14ac:dyDescent="0.2"/>
    <row r="62181" x14ac:dyDescent="0.2"/>
    <row r="62182" x14ac:dyDescent="0.2"/>
    <row r="62183" x14ac:dyDescent="0.2"/>
    <row r="62184" x14ac:dyDescent="0.2"/>
    <row r="62185" x14ac:dyDescent="0.2"/>
    <row r="62186" x14ac:dyDescent="0.2"/>
    <row r="62187" x14ac:dyDescent="0.2"/>
    <row r="62188" x14ac:dyDescent="0.2"/>
    <row r="62189" x14ac:dyDescent="0.2"/>
    <row r="62190" x14ac:dyDescent="0.2"/>
    <row r="62191" x14ac:dyDescent="0.2"/>
    <row r="62192" x14ac:dyDescent="0.2"/>
    <row r="62193" x14ac:dyDescent="0.2"/>
    <row r="62194" x14ac:dyDescent="0.2"/>
    <row r="62195" x14ac:dyDescent="0.2"/>
    <row r="62196" x14ac:dyDescent="0.2"/>
    <row r="62197" x14ac:dyDescent="0.2"/>
    <row r="62198" x14ac:dyDescent="0.2"/>
    <row r="62199" x14ac:dyDescent="0.2"/>
    <row r="62200" x14ac:dyDescent="0.2"/>
    <row r="62201" x14ac:dyDescent="0.2"/>
    <row r="62202" x14ac:dyDescent="0.2"/>
    <row r="62203" x14ac:dyDescent="0.2"/>
    <row r="62204" x14ac:dyDescent="0.2"/>
    <row r="62205" x14ac:dyDescent="0.2"/>
    <row r="62206" x14ac:dyDescent="0.2"/>
    <row r="62207" x14ac:dyDescent="0.2"/>
    <row r="62208" x14ac:dyDescent="0.2"/>
    <row r="62209" x14ac:dyDescent="0.2"/>
    <row r="62210" x14ac:dyDescent="0.2"/>
    <row r="62211" x14ac:dyDescent="0.2"/>
    <row r="62212" x14ac:dyDescent="0.2"/>
    <row r="62213" x14ac:dyDescent="0.2"/>
    <row r="62214" x14ac:dyDescent="0.2"/>
    <row r="62215" x14ac:dyDescent="0.2"/>
    <row r="62216" x14ac:dyDescent="0.2"/>
    <row r="62217" x14ac:dyDescent="0.2"/>
    <row r="62218" x14ac:dyDescent="0.2"/>
    <row r="62219" x14ac:dyDescent="0.2"/>
    <row r="62220" x14ac:dyDescent="0.2"/>
    <row r="62221" x14ac:dyDescent="0.2"/>
    <row r="62222" x14ac:dyDescent="0.2"/>
    <row r="62223" x14ac:dyDescent="0.2"/>
    <row r="62224" x14ac:dyDescent="0.2"/>
    <row r="62225" x14ac:dyDescent="0.2"/>
    <row r="62226" x14ac:dyDescent="0.2"/>
    <row r="62227" x14ac:dyDescent="0.2"/>
    <row r="62228" x14ac:dyDescent="0.2"/>
    <row r="62229" x14ac:dyDescent="0.2"/>
    <row r="62230" x14ac:dyDescent="0.2"/>
    <row r="62231" x14ac:dyDescent="0.2"/>
    <row r="62232" x14ac:dyDescent="0.2"/>
    <row r="62233" x14ac:dyDescent="0.2"/>
    <row r="62234" x14ac:dyDescent="0.2"/>
    <row r="62235" x14ac:dyDescent="0.2"/>
    <row r="62236" x14ac:dyDescent="0.2"/>
    <row r="62237" x14ac:dyDescent="0.2"/>
    <row r="62238" x14ac:dyDescent="0.2"/>
    <row r="62239" x14ac:dyDescent="0.2"/>
    <row r="62240" x14ac:dyDescent="0.2"/>
    <row r="62241" x14ac:dyDescent="0.2"/>
    <row r="62242" x14ac:dyDescent="0.2"/>
    <row r="62243" x14ac:dyDescent="0.2"/>
    <row r="62244" x14ac:dyDescent="0.2"/>
    <row r="62245" x14ac:dyDescent="0.2"/>
    <row r="62246" x14ac:dyDescent="0.2"/>
    <row r="62247" x14ac:dyDescent="0.2"/>
    <row r="62248" x14ac:dyDescent="0.2"/>
    <row r="62249" x14ac:dyDescent="0.2"/>
    <row r="62250" x14ac:dyDescent="0.2"/>
    <row r="62251" x14ac:dyDescent="0.2"/>
    <row r="62252" x14ac:dyDescent="0.2"/>
    <row r="62253" x14ac:dyDescent="0.2"/>
    <row r="62254" x14ac:dyDescent="0.2"/>
    <row r="62255" x14ac:dyDescent="0.2"/>
    <row r="62256" x14ac:dyDescent="0.2"/>
    <row r="62257" x14ac:dyDescent="0.2"/>
    <row r="62258" x14ac:dyDescent="0.2"/>
    <row r="62259" x14ac:dyDescent="0.2"/>
    <row r="62260" x14ac:dyDescent="0.2"/>
    <row r="62261" x14ac:dyDescent="0.2"/>
    <row r="62262" x14ac:dyDescent="0.2"/>
    <row r="62263" x14ac:dyDescent="0.2"/>
    <row r="62264" x14ac:dyDescent="0.2"/>
    <row r="62265" x14ac:dyDescent="0.2"/>
    <row r="62266" x14ac:dyDescent="0.2"/>
    <row r="62267" x14ac:dyDescent="0.2"/>
    <row r="62268" x14ac:dyDescent="0.2"/>
    <row r="62269" x14ac:dyDescent="0.2"/>
    <row r="62270" x14ac:dyDescent="0.2"/>
    <row r="62271" x14ac:dyDescent="0.2"/>
    <row r="62272" x14ac:dyDescent="0.2"/>
    <row r="62273" x14ac:dyDescent="0.2"/>
    <row r="62274" x14ac:dyDescent="0.2"/>
    <row r="62275" x14ac:dyDescent="0.2"/>
    <row r="62276" x14ac:dyDescent="0.2"/>
    <row r="62277" x14ac:dyDescent="0.2"/>
    <row r="62278" x14ac:dyDescent="0.2"/>
    <row r="62279" x14ac:dyDescent="0.2"/>
    <row r="62280" x14ac:dyDescent="0.2"/>
    <row r="62281" x14ac:dyDescent="0.2"/>
    <row r="62282" x14ac:dyDescent="0.2"/>
    <row r="62283" x14ac:dyDescent="0.2"/>
    <row r="62284" x14ac:dyDescent="0.2"/>
    <row r="62285" x14ac:dyDescent="0.2"/>
    <row r="62286" x14ac:dyDescent="0.2"/>
    <row r="62287" x14ac:dyDescent="0.2"/>
    <row r="62288" x14ac:dyDescent="0.2"/>
    <row r="62289" x14ac:dyDescent="0.2"/>
    <row r="62290" x14ac:dyDescent="0.2"/>
    <row r="62291" x14ac:dyDescent="0.2"/>
    <row r="62292" x14ac:dyDescent="0.2"/>
    <row r="62293" x14ac:dyDescent="0.2"/>
    <row r="62294" x14ac:dyDescent="0.2"/>
    <row r="62295" x14ac:dyDescent="0.2"/>
    <row r="62296" x14ac:dyDescent="0.2"/>
    <row r="62297" x14ac:dyDescent="0.2"/>
    <row r="62298" x14ac:dyDescent="0.2"/>
    <row r="62299" x14ac:dyDescent="0.2"/>
    <row r="62300" x14ac:dyDescent="0.2"/>
    <row r="62301" x14ac:dyDescent="0.2"/>
    <row r="62302" x14ac:dyDescent="0.2"/>
    <row r="62303" x14ac:dyDescent="0.2"/>
    <row r="62304" x14ac:dyDescent="0.2"/>
    <row r="62305" x14ac:dyDescent="0.2"/>
    <row r="62306" x14ac:dyDescent="0.2"/>
    <row r="62307" x14ac:dyDescent="0.2"/>
    <row r="62308" x14ac:dyDescent="0.2"/>
    <row r="62309" x14ac:dyDescent="0.2"/>
    <row r="62310" x14ac:dyDescent="0.2"/>
    <row r="62311" x14ac:dyDescent="0.2"/>
    <row r="62312" x14ac:dyDescent="0.2"/>
    <row r="62313" x14ac:dyDescent="0.2"/>
    <row r="62314" x14ac:dyDescent="0.2"/>
    <row r="62315" x14ac:dyDescent="0.2"/>
    <row r="62316" x14ac:dyDescent="0.2"/>
    <row r="62317" x14ac:dyDescent="0.2"/>
    <row r="62318" x14ac:dyDescent="0.2"/>
    <row r="62319" x14ac:dyDescent="0.2"/>
    <row r="62320" x14ac:dyDescent="0.2"/>
    <row r="62321" x14ac:dyDescent="0.2"/>
    <row r="62322" x14ac:dyDescent="0.2"/>
    <row r="62323" x14ac:dyDescent="0.2"/>
    <row r="62324" x14ac:dyDescent="0.2"/>
    <row r="62325" x14ac:dyDescent="0.2"/>
    <row r="62326" x14ac:dyDescent="0.2"/>
    <row r="62327" x14ac:dyDescent="0.2"/>
    <row r="62328" x14ac:dyDescent="0.2"/>
    <row r="62329" x14ac:dyDescent="0.2"/>
    <row r="62330" x14ac:dyDescent="0.2"/>
    <row r="62331" x14ac:dyDescent="0.2"/>
    <row r="62332" x14ac:dyDescent="0.2"/>
    <row r="62333" x14ac:dyDescent="0.2"/>
    <row r="62334" x14ac:dyDescent="0.2"/>
    <row r="62335" x14ac:dyDescent="0.2"/>
    <row r="62336" x14ac:dyDescent="0.2"/>
    <row r="62337" x14ac:dyDescent="0.2"/>
    <row r="62338" x14ac:dyDescent="0.2"/>
    <row r="62339" x14ac:dyDescent="0.2"/>
    <row r="62340" x14ac:dyDescent="0.2"/>
    <row r="62341" x14ac:dyDescent="0.2"/>
    <row r="62342" x14ac:dyDescent="0.2"/>
    <row r="62343" x14ac:dyDescent="0.2"/>
    <row r="62344" x14ac:dyDescent="0.2"/>
    <row r="62345" x14ac:dyDescent="0.2"/>
    <row r="62346" x14ac:dyDescent="0.2"/>
    <row r="62347" x14ac:dyDescent="0.2"/>
    <row r="62348" x14ac:dyDescent="0.2"/>
    <row r="62349" x14ac:dyDescent="0.2"/>
    <row r="62350" x14ac:dyDescent="0.2"/>
    <row r="62351" x14ac:dyDescent="0.2"/>
    <row r="62352" x14ac:dyDescent="0.2"/>
    <row r="62353" x14ac:dyDescent="0.2"/>
    <row r="62354" x14ac:dyDescent="0.2"/>
    <row r="62355" x14ac:dyDescent="0.2"/>
    <row r="62356" x14ac:dyDescent="0.2"/>
    <row r="62357" x14ac:dyDescent="0.2"/>
    <row r="62358" x14ac:dyDescent="0.2"/>
    <row r="62359" x14ac:dyDescent="0.2"/>
    <row r="62360" x14ac:dyDescent="0.2"/>
    <row r="62361" x14ac:dyDescent="0.2"/>
    <row r="62362" x14ac:dyDescent="0.2"/>
    <row r="62363" x14ac:dyDescent="0.2"/>
    <row r="62364" x14ac:dyDescent="0.2"/>
    <row r="62365" x14ac:dyDescent="0.2"/>
    <row r="62366" x14ac:dyDescent="0.2"/>
    <row r="62367" x14ac:dyDescent="0.2"/>
    <row r="62368" x14ac:dyDescent="0.2"/>
    <row r="62369" x14ac:dyDescent="0.2"/>
    <row r="62370" x14ac:dyDescent="0.2"/>
    <row r="62371" x14ac:dyDescent="0.2"/>
    <row r="62372" x14ac:dyDescent="0.2"/>
    <row r="62373" x14ac:dyDescent="0.2"/>
    <row r="62374" x14ac:dyDescent="0.2"/>
    <row r="62375" x14ac:dyDescent="0.2"/>
    <row r="62376" x14ac:dyDescent="0.2"/>
    <row r="62377" x14ac:dyDescent="0.2"/>
    <row r="62378" x14ac:dyDescent="0.2"/>
    <row r="62379" x14ac:dyDescent="0.2"/>
    <row r="62380" x14ac:dyDescent="0.2"/>
    <row r="62381" x14ac:dyDescent="0.2"/>
    <row r="62382" x14ac:dyDescent="0.2"/>
    <row r="62383" x14ac:dyDescent="0.2"/>
    <row r="62384" x14ac:dyDescent="0.2"/>
    <row r="62385" x14ac:dyDescent="0.2"/>
    <row r="62386" x14ac:dyDescent="0.2"/>
    <row r="62387" x14ac:dyDescent="0.2"/>
    <row r="62388" x14ac:dyDescent="0.2"/>
    <row r="62389" x14ac:dyDescent="0.2"/>
    <row r="62390" x14ac:dyDescent="0.2"/>
    <row r="62391" x14ac:dyDescent="0.2"/>
    <row r="62392" x14ac:dyDescent="0.2"/>
    <row r="62393" x14ac:dyDescent="0.2"/>
    <row r="62394" x14ac:dyDescent="0.2"/>
    <row r="62395" x14ac:dyDescent="0.2"/>
    <row r="62396" x14ac:dyDescent="0.2"/>
    <row r="62397" x14ac:dyDescent="0.2"/>
    <row r="62398" x14ac:dyDescent="0.2"/>
    <row r="62399" x14ac:dyDescent="0.2"/>
    <row r="62400" x14ac:dyDescent="0.2"/>
    <row r="62401" x14ac:dyDescent="0.2"/>
    <row r="62402" x14ac:dyDescent="0.2"/>
    <row r="62403" x14ac:dyDescent="0.2"/>
    <row r="62404" x14ac:dyDescent="0.2"/>
    <row r="62405" x14ac:dyDescent="0.2"/>
    <row r="62406" x14ac:dyDescent="0.2"/>
    <row r="62407" x14ac:dyDescent="0.2"/>
    <row r="62408" x14ac:dyDescent="0.2"/>
    <row r="62409" x14ac:dyDescent="0.2"/>
    <row r="62410" x14ac:dyDescent="0.2"/>
    <row r="62411" x14ac:dyDescent="0.2"/>
    <row r="62412" x14ac:dyDescent="0.2"/>
    <row r="62413" x14ac:dyDescent="0.2"/>
    <row r="62414" x14ac:dyDescent="0.2"/>
    <row r="62415" x14ac:dyDescent="0.2"/>
    <row r="62416" x14ac:dyDescent="0.2"/>
    <row r="62417" x14ac:dyDescent="0.2"/>
    <row r="62418" x14ac:dyDescent="0.2"/>
    <row r="62419" x14ac:dyDescent="0.2"/>
    <row r="62420" x14ac:dyDescent="0.2"/>
    <row r="62421" x14ac:dyDescent="0.2"/>
    <row r="62422" x14ac:dyDescent="0.2"/>
    <row r="62423" x14ac:dyDescent="0.2"/>
    <row r="62424" x14ac:dyDescent="0.2"/>
    <row r="62425" x14ac:dyDescent="0.2"/>
    <row r="62426" x14ac:dyDescent="0.2"/>
    <row r="62427" x14ac:dyDescent="0.2"/>
    <row r="62428" x14ac:dyDescent="0.2"/>
    <row r="62429" x14ac:dyDescent="0.2"/>
    <row r="62430" x14ac:dyDescent="0.2"/>
    <row r="62431" x14ac:dyDescent="0.2"/>
    <row r="62432" x14ac:dyDescent="0.2"/>
    <row r="62433" x14ac:dyDescent="0.2"/>
    <row r="62434" x14ac:dyDescent="0.2"/>
    <row r="62435" x14ac:dyDescent="0.2"/>
    <row r="62436" x14ac:dyDescent="0.2"/>
    <row r="62437" x14ac:dyDescent="0.2"/>
    <row r="62438" x14ac:dyDescent="0.2"/>
    <row r="62439" x14ac:dyDescent="0.2"/>
    <row r="62440" x14ac:dyDescent="0.2"/>
    <row r="62441" x14ac:dyDescent="0.2"/>
    <row r="62442" x14ac:dyDescent="0.2"/>
    <row r="62443" x14ac:dyDescent="0.2"/>
    <row r="62444" x14ac:dyDescent="0.2"/>
    <row r="62445" x14ac:dyDescent="0.2"/>
    <row r="62446" x14ac:dyDescent="0.2"/>
    <row r="62447" x14ac:dyDescent="0.2"/>
    <row r="62448" x14ac:dyDescent="0.2"/>
    <row r="62449" x14ac:dyDescent="0.2"/>
    <row r="62450" x14ac:dyDescent="0.2"/>
    <row r="62451" x14ac:dyDescent="0.2"/>
    <row r="62452" x14ac:dyDescent="0.2"/>
    <row r="62453" x14ac:dyDescent="0.2"/>
    <row r="62454" x14ac:dyDescent="0.2"/>
    <row r="62455" x14ac:dyDescent="0.2"/>
    <row r="62456" x14ac:dyDescent="0.2"/>
    <row r="62457" x14ac:dyDescent="0.2"/>
    <row r="62458" x14ac:dyDescent="0.2"/>
    <row r="62459" x14ac:dyDescent="0.2"/>
    <row r="62460" x14ac:dyDescent="0.2"/>
    <row r="62461" x14ac:dyDescent="0.2"/>
    <row r="62462" x14ac:dyDescent="0.2"/>
    <row r="62463" x14ac:dyDescent="0.2"/>
    <row r="62464" x14ac:dyDescent="0.2"/>
    <row r="62465" x14ac:dyDescent="0.2"/>
    <row r="62466" x14ac:dyDescent="0.2"/>
    <row r="62467" x14ac:dyDescent="0.2"/>
    <row r="62468" x14ac:dyDescent="0.2"/>
    <row r="62469" x14ac:dyDescent="0.2"/>
    <row r="62470" x14ac:dyDescent="0.2"/>
    <row r="62471" x14ac:dyDescent="0.2"/>
    <row r="62472" x14ac:dyDescent="0.2"/>
    <row r="62473" x14ac:dyDescent="0.2"/>
    <row r="62474" x14ac:dyDescent="0.2"/>
    <row r="62475" x14ac:dyDescent="0.2"/>
    <row r="62476" x14ac:dyDescent="0.2"/>
    <row r="62477" x14ac:dyDescent="0.2"/>
    <row r="62478" x14ac:dyDescent="0.2"/>
    <row r="62479" x14ac:dyDescent="0.2"/>
    <row r="62480" x14ac:dyDescent="0.2"/>
    <row r="62481" x14ac:dyDescent="0.2"/>
    <row r="62482" x14ac:dyDescent="0.2"/>
    <row r="62483" x14ac:dyDescent="0.2"/>
    <row r="62484" x14ac:dyDescent="0.2"/>
    <row r="62485" x14ac:dyDescent="0.2"/>
    <row r="62486" x14ac:dyDescent="0.2"/>
    <row r="62487" x14ac:dyDescent="0.2"/>
    <row r="62488" x14ac:dyDescent="0.2"/>
    <row r="62489" x14ac:dyDescent="0.2"/>
    <row r="62490" x14ac:dyDescent="0.2"/>
    <row r="62491" x14ac:dyDescent="0.2"/>
    <row r="62492" x14ac:dyDescent="0.2"/>
    <row r="62493" x14ac:dyDescent="0.2"/>
    <row r="62494" x14ac:dyDescent="0.2"/>
    <row r="62495" x14ac:dyDescent="0.2"/>
    <row r="62496" x14ac:dyDescent="0.2"/>
    <row r="62497" x14ac:dyDescent="0.2"/>
    <row r="62498" x14ac:dyDescent="0.2"/>
    <row r="62499" x14ac:dyDescent="0.2"/>
    <row r="62500" x14ac:dyDescent="0.2"/>
    <row r="62501" x14ac:dyDescent="0.2"/>
    <row r="62502" x14ac:dyDescent="0.2"/>
    <row r="62503" x14ac:dyDescent="0.2"/>
    <row r="62504" x14ac:dyDescent="0.2"/>
    <row r="62505" x14ac:dyDescent="0.2"/>
    <row r="62506" x14ac:dyDescent="0.2"/>
    <row r="62507" x14ac:dyDescent="0.2"/>
    <row r="62508" x14ac:dyDescent="0.2"/>
    <row r="62509" x14ac:dyDescent="0.2"/>
    <row r="62510" x14ac:dyDescent="0.2"/>
    <row r="62511" x14ac:dyDescent="0.2"/>
    <row r="62512" x14ac:dyDescent="0.2"/>
    <row r="62513" x14ac:dyDescent="0.2"/>
    <row r="62514" x14ac:dyDescent="0.2"/>
    <row r="62515" x14ac:dyDescent="0.2"/>
    <row r="62516" x14ac:dyDescent="0.2"/>
    <row r="62517" x14ac:dyDescent="0.2"/>
    <row r="62518" x14ac:dyDescent="0.2"/>
    <row r="62519" x14ac:dyDescent="0.2"/>
    <row r="62520" x14ac:dyDescent="0.2"/>
    <row r="62521" x14ac:dyDescent="0.2"/>
    <row r="62522" x14ac:dyDescent="0.2"/>
    <row r="62523" x14ac:dyDescent="0.2"/>
    <row r="62524" x14ac:dyDescent="0.2"/>
    <row r="62525" x14ac:dyDescent="0.2"/>
    <row r="62526" x14ac:dyDescent="0.2"/>
    <row r="62527" x14ac:dyDescent="0.2"/>
    <row r="62528" x14ac:dyDescent="0.2"/>
    <row r="62529" x14ac:dyDescent="0.2"/>
    <row r="62530" x14ac:dyDescent="0.2"/>
    <row r="62531" x14ac:dyDescent="0.2"/>
    <row r="62532" x14ac:dyDescent="0.2"/>
    <row r="62533" x14ac:dyDescent="0.2"/>
    <row r="62534" x14ac:dyDescent="0.2"/>
    <row r="62535" x14ac:dyDescent="0.2"/>
    <row r="62536" x14ac:dyDescent="0.2"/>
    <row r="62537" x14ac:dyDescent="0.2"/>
    <row r="62538" x14ac:dyDescent="0.2"/>
    <row r="62539" x14ac:dyDescent="0.2"/>
    <row r="62540" x14ac:dyDescent="0.2"/>
    <row r="62541" x14ac:dyDescent="0.2"/>
    <row r="62542" x14ac:dyDescent="0.2"/>
    <row r="62543" x14ac:dyDescent="0.2"/>
    <row r="62544" x14ac:dyDescent="0.2"/>
    <row r="62545" x14ac:dyDescent="0.2"/>
    <row r="62546" x14ac:dyDescent="0.2"/>
    <row r="62547" x14ac:dyDescent="0.2"/>
    <row r="62548" x14ac:dyDescent="0.2"/>
    <row r="62549" x14ac:dyDescent="0.2"/>
    <row r="62550" x14ac:dyDescent="0.2"/>
    <row r="62551" x14ac:dyDescent="0.2"/>
    <row r="62552" x14ac:dyDescent="0.2"/>
    <row r="62553" x14ac:dyDescent="0.2"/>
    <row r="62554" x14ac:dyDescent="0.2"/>
    <row r="62555" x14ac:dyDescent="0.2"/>
    <row r="62556" x14ac:dyDescent="0.2"/>
    <row r="62557" x14ac:dyDescent="0.2"/>
    <row r="62558" x14ac:dyDescent="0.2"/>
    <row r="62559" x14ac:dyDescent="0.2"/>
    <row r="62560" x14ac:dyDescent="0.2"/>
    <row r="62561" x14ac:dyDescent="0.2"/>
    <row r="62562" x14ac:dyDescent="0.2"/>
    <row r="62563" x14ac:dyDescent="0.2"/>
    <row r="62564" x14ac:dyDescent="0.2"/>
    <row r="62565" x14ac:dyDescent="0.2"/>
    <row r="62566" x14ac:dyDescent="0.2"/>
    <row r="62567" x14ac:dyDescent="0.2"/>
    <row r="62568" x14ac:dyDescent="0.2"/>
    <row r="62569" x14ac:dyDescent="0.2"/>
    <row r="62570" x14ac:dyDescent="0.2"/>
    <row r="62571" x14ac:dyDescent="0.2"/>
    <row r="62572" x14ac:dyDescent="0.2"/>
    <row r="62573" x14ac:dyDescent="0.2"/>
    <row r="62574" x14ac:dyDescent="0.2"/>
    <row r="62575" x14ac:dyDescent="0.2"/>
    <row r="62576" x14ac:dyDescent="0.2"/>
    <row r="62577" x14ac:dyDescent="0.2"/>
    <row r="62578" x14ac:dyDescent="0.2"/>
    <row r="62579" x14ac:dyDescent="0.2"/>
    <row r="62580" x14ac:dyDescent="0.2"/>
    <row r="62581" x14ac:dyDescent="0.2"/>
    <row r="62582" x14ac:dyDescent="0.2"/>
    <row r="62583" x14ac:dyDescent="0.2"/>
    <row r="62584" x14ac:dyDescent="0.2"/>
    <row r="62585" x14ac:dyDescent="0.2"/>
    <row r="62586" x14ac:dyDescent="0.2"/>
    <row r="62587" x14ac:dyDescent="0.2"/>
    <row r="62588" x14ac:dyDescent="0.2"/>
    <row r="62589" x14ac:dyDescent="0.2"/>
    <row r="62590" x14ac:dyDescent="0.2"/>
    <row r="62591" x14ac:dyDescent="0.2"/>
    <row r="62592" x14ac:dyDescent="0.2"/>
    <row r="62593" x14ac:dyDescent="0.2"/>
    <row r="62594" x14ac:dyDescent="0.2"/>
    <row r="62595" x14ac:dyDescent="0.2"/>
    <row r="62596" x14ac:dyDescent="0.2"/>
    <row r="62597" x14ac:dyDescent="0.2"/>
    <row r="62598" x14ac:dyDescent="0.2"/>
    <row r="62599" x14ac:dyDescent="0.2"/>
    <row r="62600" x14ac:dyDescent="0.2"/>
    <row r="62601" x14ac:dyDescent="0.2"/>
    <row r="62602" x14ac:dyDescent="0.2"/>
    <row r="62603" x14ac:dyDescent="0.2"/>
    <row r="62604" x14ac:dyDescent="0.2"/>
    <row r="62605" x14ac:dyDescent="0.2"/>
    <row r="62606" x14ac:dyDescent="0.2"/>
    <row r="62607" x14ac:dyDescent="0.2"/>
    <row r="62608" x14ac:dyDescent="0.2"/>
    <row r="62609" x14ac:dyDescent="0.2"/>
    <row r="62610" x14ac:dyDescent="0.2"/>
    <row r="62611" x14ac:dyDescent="0.2"/>
    <row r="62612" x14ac:dyDescent="0.2"/>
    <row r="62613" x14ac:dyDescent="0.2"/>
    <row r="62614" x14ac:dyDescent="0.2"/>
    <row r="62615" x14ac:dyDescent="0.2"/>
    <row r="62616" x14ac:dyDescent="0.2"/>
    <row r="62617" x14ac:dyDescent="0.2"/>
    <row r="62618" x14ac:dyDescent="0.2"/>
    <row r="62619" x14ac:dyDescent="0.2"/>
    <row r="62620" x14ac:dyDescent="0.2"/>
    <row r="62621" x14ac:dyDescent="0.2"/>
    <row r="62622" x14ac:dyDescent="0.2"/>
    <row r="62623" x14ac:dyDescent="0.2"/>
    <row r="62624" x14ac:dyDescent="0.2"/>
    <row r="62625" x14ac:dyDescent="0.2"/>
    <row r="62626" x14ac:dyDescent="0.2"/>
    <row r="62627" x14ac:dyDescent="0.2"/>
    <row r="62628" x14ac:dyDescent="0.2"/>
    <row r="62629" x14ac:dyDescent="0.2"/>
    <row r="62630" x14ac:dyDescent="0.2"/>
    <row r="62631" x14ac:dyDescent="0.2"/>
    <row r="62632" x14ac:dyDescent="0.2"/>
    <row r="62633" x14ac:dyDescent="0.2"/>
    <row r="62634" x14ac:dyDescent="0.2"/>
    <row r="62635" x14ac:dyDescent="0.2"/>
    <row r="62636" x14ac:dyDescent="0.2"/>
    <row r="62637" x14ac:dyDescent="0.2"/>
    <row r="62638" x14ac:dyDescent="0.2"/>
    <row r="62639" x14ac:dyDescent="0.2"/>
    <row r="62640" x14ac:dyDescent="0.2"/>
    <row r="62641" x14ac:dyDescent="0.2"/>
    <row r="62642" x14ac:dyDescent="0.2"/>
    <row r="62643" x14ac:dyDescent="0.2"/>
    <row r="62644" x14ac:dyDescent="0.2"/>
    <row r="62645" x14ac:dyDescent="0.2"/>
    <row r="62646" x14ac:dyDescent="0.2"/>
    <row r="62647" x14ac:dyDescent="0.2"/>
    <row r="62648" x14ac:dyDescent="0.2"/>
    <row r="62649" x14ac:dyDescent="0.2"/>
    <row r="62650" x14ac:dyDescent="0.2"/>
    <row r="62651" x14ac:dyDescent="0.2"/>
    <row r="62652" x14ac:dyDescent="0.2"/>
    <row r="62653" x14ac:dyDescent="0.2"/>
    <row r="62654" x14ac:dyDescent="0.2"/>
    <row r="62655" x14ac:dyDescent="0.2"/>
    <row r="62656" x14ac:dyDescent="0.2"/>
    <row r="62657" x14ac:dyDescent="0.2"/>
    <row r="62658" x14ac:dyDescent="0.2"/>
    <row r="62659" x14ac:dyDescent="0.2"/>
    <row r="62660" x14ac:dyDescent="0.2"/>
    <row r="62661" x14ac:dyDescent="0.2"/>
    <row r="62662" x14ac:dyDescent="0.2"/>
    <row r="62663" x14ac:dyDescent="0.2"/>
    <row r="62664" x14ac:dyDescent="0.2"/>
    <row r="62665" x14ac:dyDescent="0.2"/>
    <row r="62666" x14ac:dyDescent="0.2"/>
    <row r="62667" x14ac:dyDescent="0.2"/>
    <row r="62668" x14ac:dyDescent="0.2"/>
    <row r="62669" x14ac:dyDescent="0.2"/>
    <row r="62670" x14ac:dyDescent="0.2"/>
    <row r="62671" x14ac:dyDescent="0.2"/>
    <row r="62672" x14ac:dyDescent="0.2"/>
    <row r="62673" x14ac:dyDescent="0.2"/>
    <row r="62674" x14ac:dyDescent="0.2"/>
    <row r="62675" x14ac:dyDescent="0.2"/>
    <row r="62676" x14ac:dyDescent="0.2"/>
    <row r="62677" x14ac:dyDescent="0.2"/>
    <row r="62678" x14ac:dyDescent="0.2"/>
    <row r="62679" x14ac:dyDescent="0.2"/>
    <row r="62680" x14ac:dyDescent="0.2"/>
    <row r="62681" x14ac:dyDescent="0.2"/>
    <row r="62682" x14ac:dyDescent="0.2"/>
    <row r="62683" x14ac:dyDescent="0.2"/>
    <row r="62684" x14ac:dyDescent="0.2"/>
    <row r="62685" x14ac:dyDescent="0.2"/>
    <row r="62686" x14ac:dyDescent="0.2"/>
    <row r="62687" x14ac:dyDescent="0.2"/>
    <row r="62688" x14ac:dyDescent="0.2"/>
    <row r="62689" x14ac:dyDescent="0.2"/>
    <row r="62690" x14ac:dyDescent="0.2"/>
    <row r="62691" x14ac:dyDescent="0.2"/>
    <row r="62692" x14ac:dyDescent="0.2"/>
    <row r="62693" x14ac:dyDescent="0.2"/>
    <row r="62694" x14ac:dyDescent="0.2"/>
    <row r="62695" x14ac:dyDescent="0.2"/>
    <row r="62696" x14ac:dyDescent="0.2"/>
    <row r="62697" x14ac:dyDescent="0.2"/>
    <row r="62698" x14ac:dyDescent="0.2"/>
    <row r="62699" x14ac:dyDescent="0.2"/>
    <row r="62700" x14ac:dyDescent="0.2"/>
    <row r="62701" x14ac:dyDescent="0.2"/>
    <row r="62702" x14ac:dyDescent="0.2"/>
    <row r="62703" x14ac:dyDescent="0.2"/>
    <row r="62704" x14ac:dyDescent="0.2"/>
    <row r="62705" x14ac:dyDescent="0.2"/>
    <row r="62706" x14ac:dyDescent="0.2"/>
    <row r="62707" x14ac:dyDescent="0.2"/>
    <row r="62708" x14ac:dyDescent="0.2"/>
    <row r="62709" x14ac:dyDescent="0.2"/>
    <row r="62710" x14ac:dyDescent="0.2"/>
    <row r="62711" x14ac:dyDescent="0.2"/>
    <row r="62712" x14ac:dyDescent="0.2"/>
    <row r="62713" x14ac:dyDescent="0.2"/>
    <row r="62714" x14ac:dyDescent="0.2"/>
    <row r="62715" x14ac:dyDescent="0.2"/>
    <row r="62716" x14ac:dyDescent="0.2"/>
    <row r="62717" x14ac:dyDescent="0.2"/>
    <row r="62718" x14ac:dyDescent="0.2"/>
    <row r="62719" x14ac:dyDescent="0.2"/>
    <row r="62720" x14ac:dyDescent="0.2"/>
    <row r="62721" x14ac:dyDescent="0.2"/>
    <row r="62722" x14ac:dyDescent="0.2"/>
    <row r="62723" x14ac:dyDescent="0.2"/>
    <row r="62724" x14ac:dyDescent="0.2"/>
    <row r="62725" x14ac:dyDescent="0.2"/>
    <row r="62726" x14ac:dyDescent="0.2"/>
    <row r="62727" x14ac:dyDescent="0.2"/>
    <row r="62728" x14ac:dyDescent="0.2"/>
    <row r="62729" x14ac:dyDescent="0.2"/>
    <row r="62730" x14ac:dyDescent="0.2"/>
    <row r="62731" x14ac:dyDescent="0.2"/>
    <row r="62732" x14ac:dyDescent="0.2"/>
    <row r="62733" x14ac:dyDescent="0.2"/>
    <row r="62734" x14ac:dyDescent="0.2"/>
    <row r="62735" x14ac:dyDescent="0.2"/>
    <row r="62736" x14ac:dyDescent="0.2"/>
    <row r="62737" x14ac:dyDescent="0.2"/>
    <row r="62738" x14ac:dyDescent="0.2"/>
    <row r="62739" x14ac:dyDescent="0.2"/>
    <row r="62740" x14ac:dyDescent="0.2"/>
    <row r="62741" x14ac:dyDescent="0.2"/>
    <row r="62742" x14ac:dyDescent="0.2"/>
    <row r="62743" x14ac:dyDescent="0.2"/>
    <row r="62744" x14ac:dyDescent="0.2"/>
    <row r="62745" x14ac:dyDescent="0.2"/>
    <row r="62746" x14ac:dyDescent="0.2"/>
    <row r="62747" x14ac:dyDescent="0.2"/>
    <row r="62748" x14ac:dyDescent="0.2"/>
    <row r="62749" x14ac:dyDescent="0.2"/>
    <row r="62750" x14ac:dyDescent="0.2"/>
    <row r="62751" x14ac:dyDescent="0.2"/>
    <row r="62752" x14ac:dyDescent="0.2"/>
    <row r="62753" x14ac:dyDescent="0.2"/>
    <row r="62754" x14ac:dyDescent="0.2"/>
    <row r="62755" x14ac:dyDescent="0.2"/>
    <row r="62756" x14ac:dyDescent="0.2"/>
    <row r="62757" x14ac:dyDescent="0.2"/>
    <row r="62758" x14ac:dyDescent="0.2"/>
    <row r="62759" x14ac:dyDescent="0.2"/>
    <row r="62760" x14ac:dyDescent="0.2"/>
    <row r="62761" x14ac:dyDescent="0.2"/>
    <row r="62762" x14ac:dyDescent="0.2"/>
    <row r="62763" x14ac:dyDescent="0.2"/>
    <row r="62764" x14ac:dyDescent="0.2"/>
    <row r="62765" x14ac:dyDescent="0.2"/>
    <row r="62766" x14ac:dyDescent="0.2"/>
    <row r="62767" x14ac:dyDescent="0.2"/>
    <row r="62768" x14ac:dyDescent="0.2"/>
    <row r="62769" x14ac:dyDescent="0.2"/>
    <row r="62770" x14ac:dyDescent="0.2"/>
    <row r="62771" x14ac:dyDescent="0.2"/>
    <row r="62772" x14ac:dyDescent="0.2"/>
    <row r="62773" x14ac:dyDescent="0.2"/>
    <row r="62774" x14ac:dyDescent="0.2"/>
    <row r="62775" x14ac:dyDescent="0.2"/>
    <row r="62776" x14ac:dyDescent="0.2"/>
    <row r="62777" x14ac:dyDescent="0.2"/>
    <row r="62778" x14ac:dyDescent="0.2"/>
    <row r="62779" x14ac:dyDescent="0.2"/>
    <row r="62780" x14ac:dyDescent="0.2"/>
    <row r="62781" x14ac:dyDescent="0.2"/>
    <row r="62782" x14ac:dyDescent="0.2"/>
    <row r="62783" x14ac:dyDescent="0.2"/>
    <row r="62784" x14ac:dyDescent="0.2"/>
    <row r="62785" x14ac:dyDescent="0.2"/>
    <row r="62786" x14ac:dyDescent="0.2"/>
    <row r="62787" x14ac:dyDescent="0.2"/>
    <row r="62788" x14ac:dyDescent="0.2"/>
    <row r="62789" x14ac:dyDescent="0.2"/>
    <row r="62790" x14ac:dyDescent="0.2"/>
    <row r="62791" x14ac:dyDescent="0.2"/>
    <row r="62792" x14ac:dyDescent="0.2"/>
    <row r="62793" x14ac:dyDescent="0.2"/>
    <row r="62794" x14ac:dyDescent="0.2"/>
    <row r="62795" x14ac:dyDescent="0.2"/>
    <row r="62796" x14ac:dyDescent="0.2"/>
    <row r="62797" x14ac:dyDescent="0.2"/>
    <row r="62798" x14ac:dyDescent="0.2"/>
    <row r="62799" x14ac:dyDescent="0.2"/>
    <row r="62800" x14ac:dyDescent="0.2"/>
    <row r="62801" x14ac:dyDescent="0.2"/>
    <row r="62802" x14ac:dyDescent="0.2"/>
    <row r="62803" x14ac:dyDescent="0.2"/>
    <row r="62804" x14ac:dyDescent="0.2"/>
    <row r="62805" x14ac:dyDescent="0.2"/>
    <row r="62806" x14ac:dyDescent="0.2"/>
    <row r="62807" x14ac:dyDescent="0.2"/>
    <row r="62808" x14ac:dyDescent="0.2"/>
    <row r="62809" x14ac:dyDescent="0.2"/>
    <row r="62810" x14ac:dyDescent="0.2"/>
    <row r="62811" x14ac:dyDescent="0.2"/>
    <row r="62812" x14ac:dyDescent="0.2"/>
    <row r="62813" x14ac:dyDescent="0.2"/>
    <row r="62814" x14ac:dyDescent="0.2"/>
    <row r="62815" x14ac:dyDescent="0.2"/>
    <row r="62816" x14ac:dyDescent="0.2"/>
    <row r="62817" x14ac:dyDescent="0.2"/>
    <row r="62818" x14ac:dyDescent="0.2"/>
    <row r="62819" x14ac:dyDescent="0.2"/>
    <row r="62820" x14ac:dyDescent="0.2"/>
    <row r="62821" x14ac:dyDescent="0.2"/>
    <row r="62822" x14ac:dyDescent="0.2"/>
    <row r="62823" x14ac:dyDescent="0.2"/>
    <row r="62824" x14ac:dyDescent="0.2"/>
    <row r="62825" x14ac:dyDescent="0.2"/>
    <row r="62826" x14ac:dyDescent="0.2"/>
    <row r="62827" x14ac:dyDescent="0.2"/>
    <row r="62828" x14ac:dyDescent="0.2"/>
    <row r="62829" x14ac:dyDescent="0.2"/>
    <row r="62830" x14ac:dyDescent="0.2"/>
    <row r="62831" x14ac:dyDescent="0.2"/>
    <row r="62832" x14ac:dyDescent="0.2"/>
    <row r="62833" x14ac:dyDescent="0.2"/>
    <row r="62834" x14ac:dyDescent="0.2"/>
    <row r="62835" x14ac:dyDescent="0.2"/>
    <row r="62836" x14ac:dyDescent="0.2"/>
    <row r="62837" x14ac:dyDescent="0.2"/>
    <row r="62838" x14ac:dyDescent="0.2"/>
    <row r="62839" x14ac:dyDescent="0.2"/>
    <row r="62840" x14ac:dyDescent="0.2"/>
    <row r="62841" x14ac:dyDescent="0.2"/>
    <row r="62842" x14ac:dyDescent="0.2"/>
    <row r="62843" x14ac:dyDescent="0.2"/>
    <row r="62844" x14ac:dyDescent="0.2"/>
    <row r="62845" x14ac:dyDescent="0.2"/>
    <row r="62846" x14ac:dyDescent="0.2"/>
    <row r="62847" x14ac:dyDescent="0.2"/>
    <row r="62848" x14ac:dyDescent="0.2"/>
    <row r="62849" x14ac:dyDescent="0.2"/>
    <row r="62850" x14ac:dyDescent="0.2"/>
    <row r="62851" x14ac:dyDescent="0.2"/>
    <row r="62852" x14ac:dyDescent="0.2"/>
    <row r="62853" x14ac:dyDescent="0.2"/>
    <row r="62854" x14ac:dyDescent="0.2"/>
    <row r="62855" x14ac:dyDescent="0.2"/>
    <row r="62856" x14ac:dyDescent="0.2"/>
    <row r="62857" x14ac:dyDescent="0.2"/>
    <row r="62858" x14ac:dyDescent="0.2"/>
    <row r="62859" x14ac:dyDescent="0.2"/>
    <row r="62860" x14ac:dyDescent="0.2"/>
    <row r="62861" x14ac:dyDescent="0.2"/>
    <row r="62862" x14ac:dyDescent="0.2"/>
    <row r="62863" x14ac:dyDescent="0.2"/>
    <row r="62864" x14ac:dyDescent="0.2"/>
    <row r="62865" x14ac:dyDescent="0.2"/>
    <row r="62866" x14ac:dyDescent="0.2"/>
    <row r="62867" x14ac:dyDescent="0.2"/>
    <row r="62868" x14ac:dyDescent="0.2"/>
    <row r="62869" x14ac:dyDescent="0.2"/>
    <row r="62870" x14ac:dyDescent="0.2"/>
    <row r="62871" x14ac:dyDescent="0.2"/>
    <row r="62872" x14ac:dyDescent="0.2"/>
    <row r="62873" x14ac:dyDescent="0.2"/>
    <row r="62874" x14ac:dyDescent="0.2"/>
    <row r="62875" x14ac:dyDescent="0.2"/>
    <row r="62876" x14ac:dyDescent="0.2"/>
    <row r="62877" x14ac:dyDescent="0.2"/>
    <row r="62878" x14ac:dyDescent="0.2"/>
    <row r="62879" x14ac:dyDescent="0.2"/>
    <row r="62880" x14ac:dyDescent="0.2"/>
    <row r="62881" x14ac:dyDescent="0.2"/>
    <row r="62882" x14ac:dyDescent="0.2"/>
    <row r="62883" x14ac:dyDescent="0.2"/>
    <row r="62884" x14ac:dyDescent="0.2"/>
    <row r="62885" x14ac:dyDescent="0.2"/>
    <row r="62886" x14ac:dyDescent="0.2"/>
    <row r="62887" x14ac:dyDescent="0.2"/>
    <row r="62888" x14ac:dyDescent="0.2"/>
    <row r="62889" x14ac:dyDescent="0.2"/>
    <row r="62890" x14ac:dyDescent="0.2"/>
    <row r="62891" x14ac:dyDescent="0.2"/>
    <row r="62892" x14ac:dyDescent="0.2"/>
    <row r="62893" x14ac:dyDescent="0.2"/>
    <row r="62894" x14ac:dyDescent="0.2"/>
    <row r="62895" x14ac:dyDescent="0.2"/>
    <row r="62896" x14ac:dyDescent="0.2"/>
    <row r="62897" x14ac:dyDescent="0.2"/>
    <row r="62898" x14ac:dyDescent="0.2"/>
    <row r="62899" x14ac:dyDescent="0.2"/>
    <row r="62900" x14ac:dyDescent="0.2"/>
    <row r="62901" x14ac:dyDescent="0.2"/>
    <row r="62902" x14ac:dyDescent="0.2"/>
    <row r="62903" x14ac:dyDescent="0.2"/>
    <row r="62904" x14ac:dyDescent="0.2"/>
    <row r="62905" x14ac:dyDescent="0.2"/>
    <row r="62906" x14ac:dyDescent="0.2"/>
    <row r="62907" x14ac:dyDescent="0.2"/>
    <row r="62908" x14ac:dyDescent="0.2"/>
    <row r="62909" x14ac:dyDescent="0.2"/>
    <row r="62910" x14ac:dyDescent="0.2"/>
    <row r="62911" x14ac:dyDescent="0.2"/>
    <row r="62912" x14ac:dyDescent="0.2"/>
    <row r="62913" x14ac:dyDescent="0.2"/>
    <row r="62914" x14ac:dyDescent="0.2"/>
    <row r="62915" x14ac:dyDescent="0.2"/>
    <row r="62916" x14ac:dyDescent="0.2"/>
    <row r="62917" x14ac:dyDescent="0.2"/>
    <row r="62918" x14ac:dyDescent="0.2"/>
    <row r="62919" x14ac:dyDescent="0.2"/>
    <row r="62920" x14ac:dyDescent="0.2"/>
    <row r="62921" x14ac:dyDescent="0.2"/>
    <row r="62922" x14ac:dyDescent="0.2"/>
    <row r="62923" x14ac:dyDescent="0.2"/>
    <row r="62924" x14ac:dyDescent="0.2"/>
    <row r="62925" x14ac:dyDescent="0.2"/>
    <row r="62926" x14ac:dyDescent="0.2"/>
    <row r="62927" x14ac:dyDescent="0.2"/>
    <row r="62928" x14ac:dyDescent="0.2"/>
    <row r="62929" x14ac:dyDescent="0.2"/>
    <row r="62930" x14ac:dyDescent="0.2"/>
    <row r="62931" x14ac:dyDescent="0.2"/>
    <row r="62932" x14ac:dyDescent="0.2"/>
    <row r="62933" x14ac:dyDescent="0.2"/>
    <row r="62934" x14ac:dyDescent="0.2"/>
    <row r="62935" x14ac:dyDescent="0.2"/>
    <row r="62936" x14ac:dyDescent="0.2"/>
    <row r="62937" x14ac:dyDescent="0.2"/>
    <row r="62938" x14ac:dyDescent="0.2"/>
    <row r="62939" x14ac:dyDescent="0.2"/>
    <row r="62940" x14ac:dyDescent="0.2"/>
    <row r="62941" x14ac:dyDescent="0.2"/>
    <row r="62942" x14ac:dyDescent="0.2"/>
    <row r="62943" x14ac:dyDescent="0.2"/>
    <row r="62944" x14ac:dyDescent="0.2"/>
    <row r="62945" x14ac:dyDescent="0.2"/>
    <row r="62946" x14ac:dyDescent="0.2"/>
    <row r="62947" x14ac:dyDescent="0.2"/>
    <row r="62948" x14ac:dyDescent="0.2"/>
    <row r="62949" x14ac:dyDescent="0.2"/>
    <row r="62950" x14ac:dyDescent="0.2"/>
    <row r="62951" x14ac:dyDescent="0.2"/>
    <row r="62952" x14ac:dyDescent="0.2"/>
    <row r="62953" x14ac:dyDescent="0.2"/>
    <row r="62954" x14ac:dyDescent="0.2"/>
    <row r="62955" x14ac:dyDescent="0.2"/>
    <row r="62956" x14ac:dyDescent="0.2"/>
    <row r="62957" x14ac:dyDescent="0.2"/>
    <row r="62958" x14ac:dyDescent="0.2"/>
    <row r="62959" x14ac:dyDescent="0.2"/>
    <row r="62960" x14ac:dyDescent="0.2"/>
    <row r="62961" x14ac:dyDescent="0.2"/>
    <row r="62962" x14ac:dyDescent="0.2"/>
    <row r="62963" x14ac:dyDescent="0.2"/>
    <row r="62964" x14ac:dyDescent="0.2"/>
    <row r="62965" x14ac:dyDescent="0.2"/>
    <row r="62966" x14ac:dyDescent="0.2"/>
    <row r="62967" x14ac:dyDescent="0.2"/>
    <row r="62968" x14ac:dyDescent="0.2"/>
    <row r="62969" x14ac:dyDescent="0.2"/>
    <row r="62970" x14ac:dyDescent="0.2"/>
    <row r="62971" x14ac:dyDescent="0.2"/>
    <row r="62972" x14ac:dyDescent="0.2"/>
    <row r="62973" x14ac:dyDescent="0.2"/>
    <row r="62974" x14ac:dyDescent="0.2"/>
    <row r="62975" x14ac:dyDescent="0.2"/>
    <row r="62976" x14ac:dyDescent="0.2"/>
    <row r="62977" x14ac:dyDescent="0.2"/>
    <row r="62978" x14ac:dyDescent="0.2"/>
    <row r="62979" x14ac:dyDescent="0.2"/>
    <row r="62980" x14ac:dyDescent="0.2"/>
    <row r="62981" x14ac:dyDescent="0.2"/>
    <row r="62982" x14ac:dyDescent="0.2"/>
    <row r="62983" x14ac:dyDescent="0.2"/>
    <row r="62984" x14ac:dyDescent="0.2"/>
    <row r="62985" x14ac:dyDescent="0.2"/>
    <row r="62986" x14ac:dyDescent="0.2"/>
    <row r="62987" x14ac:dyDescent="0.2"/>
    <row r="62988" x14ac:dyDescent="0.2"/>
    <row r="62989" x14ac:dyDescent="0.2"/>
    <row r="62990" x14ac:dyDescent="0.2"/>
    <row r="62991" x14ac:dyDescent="0.2"/>
    <row r="62992" x14ac:dyDescent="0.2"/>
    <row r="62993" x14ac:dyDescent="0.2"/>
    <row r="62994" x14ac:dyDescent="0.2"/>
    <row r="62995" x14ac:dyDescent="0.2"/>
    <row r="62996" x14ac:dyDescent="0.2"/>
    <row r="62997" x14ac:dyDescent="0.2"/>
    <row r="62998" x14ac:dyDescent="0.2"/>
    <row r="62999" x14ac:dyDescent="0.2"/>
    <row r="63000" x14ac:dyDescent="0.2"/>
    <row r="63001" x14ac:dyDescent="0.2"/>
    <row r="63002" x14ac:dyDescent="0.2"/>
    <row r="63003" x14ac:dyDescent="0.2"/>
    <row r="63004" x14ac:dyDescent="0.2"/>
    <row r="63005" x14ac:dyDescent="0.2"/>
    <row r="63006" x14ac:dyDescent="0.2"/>
    <row r="63007" x14ac:dyDescent="0.2"/>
    <row r="63008" x14ac:dyDescent="0.2"/>
    <row r="63009" x14ac:dyDescent="0.2"/>
    <row r="63010" x14ac:dyDescent="0.2"/>
    <row r="63011" x14ac:dyDescent="0.2"/>
    <row r="63012" x14ac:dyDescent="0.2"/>
    <row r="63013" x14ac:dyDescent="0.2"/>
    <row r="63014" x14ac:dyDescent="0.2"/>
    <row r="63015" x14ac:dyDescent="0.2"/>
    <row r="63016" x14ac:dyDescent="0.2"/>
    <row r="63017" x14ac:dyDescent="0.2"/>
    <row r="63018" x14ac:dyDescent="0.2"/>
    <row r="63019" x14ac:dyDescent="0.2"/>
    <row r="63020" x14ac:dyDescent="0.2"/>
    <row r="63021" x14ac:dyDescent="0.2"/>
    <row r="63022" x14ac:dyDescent="0.2"/>
    <row r="63023" x14ac:dyDescent="0.2"/>
    <row r="63024" x14ac:dyDescent="0.2"/>
    <row r="63025" x14ac:dyDescent="0.2"/>
    <row r="63026" x14ac:dyDescent="0.2"/>
    <row r="63027" x14ac:dyDescent="0.2"/>
    <row r="63028" x14ac:dyDescent="0.2"/>
    <row r="63029" x14ac:dyDescent="0.2"/>
    <row r="63030" x14ac:dyDescent="0.2"/>
    <row r="63031" x14ac:dyDescent="0.2"/>
    <row r="63032" x14ac:dyDescent="0.2"/>
    <row r="63033" x14ac:dyDescent="0.2"/>
    <row r="63034" x14ac:dyDescent="0.2"/>
    <row r="63035" x14ac:dyDescent="0.2"/>
    <row r="63036" x14ac:dyDescent="0.2"/>
    <row r="63037" x14ac:dyDescent="0.2"/>
    <row r="63038" x14ac:dyDescent="0.2"/>
    <row r="63039" x14ac:dyDescent="0.2"/>
    <row r="63040" x14ac:dyDescent="0.2"/>
    <row r="63041" x14ac:dyDescent="0.2"/>
    <row r="63042" x14ac:dyDescent="0.2"/>
    <row r="63043" x14ac:dyDescent="0.2"/>
    <row r="63044" x14ac:dyDescent="0.2"/>
    <row r="63045" x14ac:dyDescent="0.2"/>
    <row r="63046" x14ac:dyDescent="0.2"/>
    <row r="63047" x14ac:dyDescent="0.2"/>
    <row r="63048" x14ac:dyDescent="0.2"/>
    <row r="63049" x14ac:dyDescent="0.2"/>
    <row r="63050" x14ac:dyDescent="0.2"/>
    <row r="63051" x14ac:dyDescent="0.2"/>
    <row r="63052" x14ac:dyDescent="0.2"/>
    <row r="63053" x14ac:dyDescent="0.2"/>
    <row r="63054" x14ac:dyDescent="0.2"/>
    <row r="63055" x14ac:dyDescent="0.2"/>
    <row r="63056" x14ac:dyDescent="0.2"/>
    <row r="63057" x14ac:dyDescent="0.2"/>
    <row r="63058" x14ac:dyDescent="0.2"/>
    <row r="63059" x14ac:dyDescent="0.2"/>
    <row r="63060" x14ac:dyDescent="0.2"/>
    <row r="63061" x14ac:dyDescent="0.2"/>
    <row r="63062" x14ac:dyDescent="0.2"/>
    <row r="63063" x14ac:dyDescent="0.2"/>
    <row r="63064" x14ac:dyDescent="0.2"/>
    <row r="63065" x14ac:dyDescent="0.2"/>
    <row r="63066" x14ac:dyDescent="0.2"/>
    <row r="63067" x14ac:dyDescent="0.2"/>
    <row r="63068" x14ac:dyDescent="0.2"/>
    <row r="63069" x14ac:dyDescent="0.2"/>
    <row r="63070" x14ac:dyDescent="0.2"/>
    <row r="63071" x14ac:dyDescent="0.2"/>
    <row r="63072" x14ac:dyDescent="0.2"/>
    <row r="63073" x14ac:dyDescent="0.2"/>
    <row r="63074" x14ac:dyDescent="0.2"/>
    <row r="63075" x14ac:dyDescent="0.2"/>
    <row r="63076" x14ac:dyDescent="0.2"/>
    <row r="63077" x14ac:dyDescent="0.2"/>
    <row r="63078" x14ac:dyDescent="0.2"/>
    <row r="63079" x14ac:dyDescent="0.2"/>
    <row r="63080" x14ac:dyDescent="0.2"/>
    <row r="63081" x14ac:dyDescent="0.2"/>
    <row r="63082" x14ac:dyDescent="0.2"/>
    <row r="63083" x14ac:dyDescent="0.2"/>
    <row r="63084" x14ac:dyDescent="0.2"/>
    <row r="63085" x14ac:dyDescent="0.2"/>
    <row r="63086" x14ac:dyDescent="0.2"/>
    <row r="63087" x14ac:dyDescent="0.2"/>
    <row r="63088" x14ac:dyDescent="0.2"/>
    <row r="63089" x14ac:dyDescent="0.2"/>
    <row r="63090" x14ac:dyDescent="0.2"/>
    <row r="63091" x14ac:dyDescent="0.2"/>
    <row r="63092" x14ac:dyDescent="0.2"/>
    <row r="63093" x14ac:dyDescent="0.2"/>
    <row r="63094" x14ac:dyDescent="0.2"/>
    <row r="63095" x14ac:dyDescent="0.2"/>
    <row r="63096" x14ac:dyDescent="0.2"/>
    <row r="63097" x14ac:dyDescent="0.2"/>
    <row r="63098" x14ac:dyDescent="0.2"/>
    <row r="63099" x14ac:dyDescent="0.2"/>
    <row r="63100" x14ac:dyDescent="0.2"/>
    <row r="63101" x14ac:dyDescent="0.2"/>
    <row r="63102" x14ac:dyDescent="0.2"/>
    <row r="63103" x14ac:dyDescent="0.2"/>
    <row r="63104" x14ac:dyDescent="0.2"/>
    <row r="63105" x14ac:dyDescent="0.2"/>
    <row r="63106" x14ac:dyDescent="0.2"/>
    <row r="63107" x14ac:dyDescent="0.2"/>
    <row r="63108" x14ac:dyDescent="0.2"/>
    <row r="63109" x14ac:dyDescent="0.2"/>
    <row r="63110" x14ac:dyDescent="0.2"/>
    <row r="63111" x14ac:dyDescent="0.2"/>
    <row r="63112" x14ac:dyDescent="0.2"/>
    <row r="63113" x14ac:dyDescent="0.2"/>
    <row r="63114" x14ac:dyDescent="0.2"/>
    <row r="63115" x14ac:dyDescent="0.2"/>
    <row r="63116" x14ac:dyDescent="0.2"/>
    <row r="63117" x14ac:dyDescent="0.2"/>
    <row r="63118" x14ac:dyDescent="0.2"/>
    <row r="63119" x14ac:dyDescent="0.2"/>
    <row r="63120" x14ac:dyDescent="0.2"/>
    <row r="63121" x14ac:dyDescent="0.2"/>
    <row r="63122" x14ac:dyDescent="0.2"/>
    <row r="63123" x14ac:dyDescent="0.2"/>
    <row r="63124" x14ac:dyDescent="0.2"/>
    <row r="63125" x14ac:dyDescent="0.2"/>
    <row r="63126" x14ac:dyDescent="0.2"/>
    <row r="63127" x14ac:dyDescent="0.2"/>
    <row r="63128" x14ac:dyDescent="0.2"/>
    <row r="63129" x14ac:dyDescent="0.2"/>
    <row r="63130" x14ac:dyDescent="0.2"/>
    <row r="63131" x14ac:dyDescent="0.2"/>
    <row r="63132" x14ac:dyDescent="0.2"/>
    <row r="63133" x14ac:dyDescent="0.2"/>
    <row r="63134" x14ac:dyDescent="0.2"/>
    <row r="63135" x14ac:dyDescent="0.2"/>
    <row r="63136" x14ac:dyDescent="0.2"/>
    <row r="63137" x14ac:dyDescent="0.2"/>
    <row r="63138" x14ac:dyDescent="0.2"/>
    <row r="63139" x14ac:dyDescent="0.2"/>
    <row r="63140" x14ac:dyDescent="0.2"/>
    <row r="63141" x14ac:dyDescent="0.2"/>
    <row r="63142" x14ac:dyDescent="0.2"/>
    <row r="63143" x14ac:dyDescent="0.2"/>
    <row r="63144" x14ac:dyDescent="0.2"/>
    <row r="63145" x14ac:dyDescent="0.2"/>
    <row r="63146" x14ac:dyDescent="0.2"/>
    <row r="63147" x14ac:dyDescent="0.2"/>
    <row r="63148" x14ac:dyDescent="0.2"/>
    <row r="63149" x14ac:dyDescent="0.2"/>
    <row r="63150" x14ac:dyDescent="0.2"/>
    <row r="63151" x14ac:dyDescent="0.2"/>
    <row r="63152" x14ac:dyDescent="0.2"/>
    <row r="63153" x14ac:dyDescent="0.2"/>
    <row r="63154" x14ac:dyDescent="0.2"/>
    <row r="63155" x14ac:dyDescent="0.2"/>
    <row r="63156" x14ac:dyDescent="0.2"/>
    <row r="63157" x14ac:dyDescent="0.2"/>
    <row r="63158" x14ac:dyDescent="0.2"/>
    <row r="63159" x14ac:dyDescent="0.2"/>
    <row r="63160" x14ac:dyDescent="0.2"/>
    <row r="63161" x14ac:dyDescent="0.2"/>
    <row r="63162" x14ac:dyDescent="0.2"/>
    <row r="63163" x14ac:dyDescent="0.2"/>
    <row r="63164" x14ac:dyDescent="0.2"/>
    <row r="63165" x14ac:dyDescent="0.2"/>
    <row r="63166" x14ac:dyDescent="0.2"/>
    <row r="63167" x14ac:dyDescent="0.2"/>
    <row r="63168" x14ac:dyDescent="0.2"/>
    <row r="63169" x14ac:dyDescent="0.2"/>
    <row r="63170" x14ac:dyDescent="0.2"/>
    <row r="63171" x14ac:dyDescent="0.2"/>
    <row r="63172" x14ac:dyDescent="0.2"/>
    <row r="63173" x14ac:dyDescent="0.2"/>
    <row r="63174" x14ac:dyDescent="0.2"/>
    <row r="63175" x14ac:dyDescent="0.2"/>
    <row r="63176" x14ac:dyDescent="0.2"/>
    <row r="63177" x14ac:dyDescent="0.2"/>
    <row r="63178" x14ac:dyDescent="0.2"/>
    <row r="63179" x14ac:dyDescent="0.2"/>
    <row r="63180" x14ac:dyDescent="0.2"/>
    <row r="63181" x14ac:dyDescent="0.2"/>
    <row r="63182" x14ac:dyDescent="0.2"/>
    <row r="63183" x14ac:dyDescent="0.2"/>
    <row r="63184" x14ac:dyDescent="0.2"/>
    <row r="63185" x14ac:dyDescent="0.2"/>
    <row r="63186" x14ac:dyDescent="0.2"/>
    <row r="63187" x14ac:dyDescent="0.2"/>
    <row r="63188" x14ac:dyDescent="0.2"/>
    <row r="63189" x14ac:dyDescent="0.2"/>
    <row r="63190" x14ac:dyDescent="0.2"/>
    <row r="63191" x14ac:dyDescent="0.2"/>
    <row r="63192" x14ac:dyDescent="0.2"/>
    <row r="63193" x14ac:dyDescent="0.2"/>
    <row r="63194" x14ac:dyDescent="0.2"/>
    <row r="63195" x14ac:dyDescent="0.2"/>
    <row r="63196" x14ac:dyDescent="0.2"/>
    <row r="63197" x14ac:dyDescent="0.2"/>
    <row r="63198" x14ac:dyDescent="0.2"/>
    <row r="63199" x14ac:dyDescent="0.2"/>
    <row r="63200" x14ac:dyDescent="0.2"/>
    <row r="63201" x14ac:dyDescent="0.2"/>
    <row r="63202" x14ac:dyDescent="0.2"/>
    <row r="63203" x14ac:dyDescent="0.2"/>
    <row r="63204" x14ac:dyDescent="0.2"/>
    <row r="63205" x14ac:dyDescent="0.2"/>
    <row r="63206" x14ac:dyDescent="0.2"/>
    <row r="63207" x14ac:dyDescent="0.2"/>
    <row r="63208" x14ac:dyDescent="0.2"/>
    <row r="63209" x14ac:dyDescent="0.2"/>
    <row r="63210" x14ac:dyDescent="0.2"/>
    <row r="63211" x14ac:dyDescent="0.2"/>
    <row r="63212" x14ac:dyDescent="0.2"/>
    <row r="63213" x14ac:dyDescent="0.2"/>
    <row r="63214" x14ac:dyDescent="0.2"/>
    <row r="63215" x14ac:dyDescent="0.2"/>
    <row r="63216" x14ac:dyDescent="0.2"/>
    <row r="63217" x14ac:dyDescent="0.2"/>
    <row r="63218" x14ac:dyDescent="0.2"/>
    <row r="63219" x14ac:dyDescent="0.2"/>
    <row r="63220" x14ac:dyDescent="0.2"/>
    <row r="63221" x14ac:dyDescent="0.2"/>
    <row r="63222" x14ac:dyDescent="0.2"/>
    <row r="63223" x14ac:dyDescent="0.2"/>
    <row r="63224" x14ac:dyDescent="0.2"/>
    <row r="63225" x14ac:dyDescent="0.2"/>
    <row r="63226" x14ac:dyDescent="0.2"/>
    <row r="63227" x14ac:dyDescent="0.2"/>
    <row r="63228" x14ac:dyDescent="0.2"/>
    <row r="63229" x14ac:dyDescent="0.2"/>
    <row r="63230" x14ac:dyDescent="0.2"/>
    <row r="63231" x14ac:dyDescent="0.2"/>
    <row r="63232" x14ac:dyDescent="0.2"/>
    <row r="63233" x14ac:dyDescent="0.2"/>
    <row r="63234" x14ac:dyDescent="0.2"/>
    <row r="63235" x14ac:dyDescent="0.2"/>
    <row r="63236" x14ac:dyDescent="0.2"/>
    <row r="63237" x14ac:dyDescent="0.2"/>
    <row r="63238" x14ac:dyDescent="0.2"/>
    <row r="63239" x14ac:dyDescent="0.2"/>
    <row r="63240" x14ac:dyDescent="0.2"/>
    <row r="63241" x14ac:dyDescent="0.2"/>
    <row r="63242" x14ac:dyDescent="0.2"/>
    <row r="63243" x14ac:dyDescent="0.2"/>
    <row r="63244" x14ac:dyDescent="0.2"/>
    <row r="63245" x14ac:dyDescent="0.2"/>
    <row r="63246" x14ac:dyDescent="0.2"/>
    <row r="63247" x14ac:dyDescent="0.2"/>
    <row r="63248" x14ac:dyDescent="0.2"/>
    <row r="63249" x14ac:dyDescent="0.2"/>
    <row r="63250" x14ac:dyDescent="0.2"/>
    <row r="63251" x14ac:dyDescent="0.2"/>
    <row r="63252" x14ac:dyDescent="0.2"/>
    <row r="63253" x14ac:dyDescent="0.2"/>
    <row r="63254" x14ac:dyDescent="0.2"/>
    <row r="63255" x14ac:dyDescent="0.2"/>
    <row r="63256" x14ac:dyDescent="0.2"/>
    <row r="63257" x14ac:dyDescent="0.2"/>
    <row r="63258" x14ac:dyDescent="0.2"/>
    <row r="63259" x14ac:dyDescent="0.2"/>
    <row r="63260" x14ac:dyDescent="0.2"/>
    <row r="63261" x14ac:dyDescent="0.2"/>
    <row r="63262" x14ac:dyDescent="0.2"/>
    <row r="63263" x14ac:dyDescent="0.2"/>
    <row r="63264" x14ac:dyDescent="0.2"/>
    <row r="63265" x14ac:dyDescent="0.2"/>
    <row r="63266" x14ac:dyDescent="0.2"/>
    <row r="63267" x14ac:dyDescent="0.2"/>
    <row r="63268" x14ac:dyDescent="0.2"/>
    <row r="63269" x14ac:dyDescent="0.2"/>
    <row r="63270" x14ac:dyDescent="0.2"/>
    <row r="63271" x14ac:dyDescent="0.2"/>
    <row r="63272" x14ac:dyDescent="0.2"/>
    <row r="63273" x14ac:dyDescent="0.2"/>
    <row r="63274" x14ac:dyDescent="0.2"/>
    <row r="63275" x14ac:dyDescent="0.2"/>
    <row r="63276" x14ac:dyDescent="0.2"/>
    <row r="63277" x14ac:dyDescent="0.2"/>
    <row r="63278" x14ac:dyDescent="0.2"/>
    <row r="63279" x14ac:dyDescent="0.2"/>
    <row r="63280" x14ac:dyDescent="0.2"/>
    <row r="63281" x14ac:dyDescent="0.2"/>
    <row r="63282" x14ac:dyDescent="0.2"/>
    <row r="63283" x14ac:dyDescent="0.2"/>
    <row r="63284" x14ac:dyDescent="0.2"/>
    <row r="63285" x14ac:dyDescent="0.2"/>
    <row r="63286" x14ac:dyDescent="0.2"/>
    <row r="63287" x14ac:dyDescent="0.2"/>
    <row r="63288" x14ac:dyDescent="0.2"/>
    <row r="63289" x14ac:dyDescent="0.2"/>
    <row r="63290" x14ac:dyDescent="0.2"/>
    <row r="63291" x14ac:dyDescent="0.2"/>
    <row r="63292" x14ac:dyDescent="0.2"/>
    <row r="63293" x14ac:dyDescent="0.2"/>
    <row r="63294" x14ac:dyDescent="0.2"/>
    <row r="63295" x14ac:dyDescent="0.2"/>
    <row r="63296" x14ac:dyDescent="0.2"/>
    <row r="63297" x14ac:dyDescent="0.2"/>
    <row r="63298" x14ac:dyDescent="0.2"/>
    <row r="63299" x14ac:dyDescent="0.2"/>
    <row r="63300" x14ac:dyDescent="0.2"/>
    <row r="63301" x14ac:dyDescent="0.2"/>
    <row r="63302" x14ac:dyDescent="0.2"/>
    <row r="63303" x14ac:dyDescent="0.2"/>
    <row r="63304" x14ac:dyDescent="0.2"/>
    <row r="63305" x14ac:dyDescent="0.2"/>
    <row r="63306" x14ac:dyDescent="0.2"/>
    <row r="63307" x14ac:dyDescent="0.2"/>
    <row r="63308" x14ac:dyDescent="0.2"/>
    <row r="63309" x14ac:dyDescent="0.2"/>
    <row r="63310" x14ac:dyDescent="0.2"/>
    <row r="63311" x14ac:dyDescent="0.2"/>
    <row r="63312" x14ac:dyDescent="0.2"/>
    <row r="63313" x14ac:dyDescent="0.2"/>
    <row r="63314" x14ac:dyDescent="0.2"/>
    <row r="63315" x14ac:dyDescent="0.2"/>
    <row r="63316" x14ac:dyDescent="0.2"/>
    <row r="63317" x14ac:dyDescent="0.2"/>
    <row r="63318" x14ac:dyDescent="0.2"/>
    <row r="63319" x14ac:dyDescent="0.2"/>
    <row r="63320" x14ac:dyDescent="0.2"/>
    <row r="63321" x14ac:dyDescent="0.2"/>
    <row r="63322" x14ac:dyDescent="0.2"/>
    <row r="63323" x14ac:dyDescent="0.2"/>
    <row r="63324" x14ac:dyDescent="0.2"/>
    <row r="63325" x14ac:dyDescent="0.2"/>
    <row r="63326" x14ac:dyDescent="0.2"/>
    <row r="63327" x14ac:dyDescent="0.2"/>
    <row r="63328" x14ac:dyDescent="0.2"/>
    <row r="63329" x14ac:dyDescent="0.2"/>
    <row r="63330" x14ac:dyDescent="0.2"/>
    <row r="63331" x14ac:dyDescent="0.2"/>
    <row r="63332" x14ac:dyDescent="0.2"/>
    <row r="63333" x14ac:dyDescent="0.2"/>
    <row r="63334" x14ac:dyDescent="0.2"/>
    <row r="63335" x14ac:dyDescent="0.2"/>
    <row r="63336" x14ac:dyDescent="0.2"/>
    <row r="63337" x14ac:dyDescent="0.2"/>
    <row r="63338" x14ac:dyDescent="0.2"/>
    <row r="63339" x14ac:dyDescent="0.2"/>
    <row r="63340" x14ac:dyDescent="0.2"/>
    <row r="63341" x14ac:dyDescent="0.2"/>
    <row r="63342" x14ac:dyDescent="0.2"/>
    <row r="63343" x14ac:dyDescent="0.2"/>
    <row r="63344" x14ac:dyDescent="0.2"/>
    <row r="63345" x14ac:dyDescent="0.2"/>
    <row r="63346" x14ac:dyDescent="0.2"/>
    <row r="63347" x14ac:dyDescent="0.2"/>
    <row r="63348" x14ac:dyDescent="0.2"/>
    <row r="63349" x14ac:dyDescent="0.2"/>
    <row r="63350" x14ac:dyDescent="0.2"/>
    <row r="63351" x14ac:dyDescent="0.2"/>
    <row r="63352" x14ac:dyDescent="0.2"/>
    <row r="63353" x14ac:dyDescent="0.2"/>
    <row r="63354" x14ac:dyDescent="0.2"/>
    <row r="63355" x14ac:dyDescent="0.2"/>
    <row r="63356" x14ac:dyDescent="0.2"/>
    <row r="63357" x14ac:dyDescent="0.2"/>
    <row r="63358" x14ac:dyDescent="0.2"/>
    <row r="63359" x14ac:dyDescent="0.2"/>
    <row r="63360" x14ac:dyDescent="0.2"/>
    <row r="63361" x14ac:dyDescent="0.2"/>
    <row r="63362" x14ac:dyDescent="0.2"/>
    <row r="63363" x14ac:dyDescent="0.2"/>
    <row r="63364" x14ac:dyDescent="0.2"/>
    <row r="63365" x14ac:dyDescent="0.2"/>
    <row r="63366" x14ac:dyDescent="0.2"/>
    <row r="63367" x14ac:dyDescent="0.2"/>
    <row r="63368" x14ac:dyDescent="0.2"/>
    <row r="63369" x14ac:dyDescent="0.2"/>
    <row r="63370" x14ac:dyDescent="0.2"/>
    <row r="63371" x14ac:dyDescent="0.2"/>
    <row r="63372" x14ac:dyDescent="0.2"/>
    <row r="63373" x14ac:dyDescent="0.2"/>
    <row r="63374" x14ac:dyDescent="0.2"/>
    <row r="63375" x14ac:dyDescent="0.2"/>
    <row r="63376" x14ac:dyDescent="0.2"/>
    <row r="63377" x14ac:dyDescent="0.2"/>
    <row r="63378" x14ac:dyDescent="0.2"/>
    <row r="63379" x14ac:dyDescent="0.2"/>
    <row r="63380" x14ac:dyDescent="0.2"/>
    <row r="63381" x14ac:dyDescent="0.2"/>
    <row r="63382" x14ac:dyDescent="0.2"/>
    <row r="63383" x14ac:dyDescent="0.2"/>
    <row r="63384" x14ac:dyDescent="0.2"/>
    <row r="63385" x14ac:dyDescent="0.2"/>
    <row r="63386" x14ac:dyDescent="0.2"/>
    <row r="63387" x14ac:dyDescent="0.2"/>
    <row r="63388" x14ac:dyDescent="0.2"/>
    <row r="63389" x14ac:dyDescent="0.2"/>
    <row r="63390" x14ac:dyDescent="0.2"/>
    <row r="63391" x14ac:dyDescent="0.2"/>
    <row r="63392" x14ac:dyDescent="0.2"/>
    <row r="63393" x14ac:dyDescent="0.2"/>
    <row r="63394" x14ac:dyDescent="0.2"/>
    <row r="63395" x14ac:dyDescent="0.2"/>
    <row r="63396" x14ac:dyDescent="0.2"/>
    <row r="63397" x14ac:dyDescent="0.2"/>
    <row r="63398" x14ac:dyDescent="0.2"/>
    <row r="63399" x14ac:dyDescent="0.2"/>
    <row r="63400" x14ac:dyDescent="0.2"/>
    <row r="63401" x14ac:dyDescent="0.2"/>
    <row r="63402" x14ac:dyDescent="0.2"/>
    <row r="63403" x14ac:dyDescent="0.2"/>
    <row r="63404" x14ac:dyDescent="0.2"/>
    <row r="63405" x14ac:dyDescent="0.2"/>
    <row r="63406" x14ac:dyDescent="0.2"/>
    <row r="63407" x14ac:dyDescent="0.2"/>
    <row r="63408" x14ac:dyDescent="0.2"/>
    <row r="63409" x14ac:dyDescent="0.2"/>
    <row r="63410" x14ac:dyDescent="0.2"/>
    <row r="63411" x14ac:dyDescent="0.2"/>
    <row r="63412" x14ac:dyDescent="0.2"/>
    <row r="63413" x14ac:dyDescent="0.2"/>
    <row r="63414" x14ac:dyDescent="0.2"/>
    <row r="63415" x14ac:dyDescent="0.2"/>
    <row r="63416" x14ac:dyDescent="0.2"/>
    <row r="63417" x14ac:dyDescent="0.2"/>
    <row r="63418" x14ac:dyDescent="0.2"/>
    <row r="63419" x14ac:dyDescent="0.2"/>
    <row r="63420" x14ac:dyDescent="0.2"/>
    <row r="63421" x14ac:dyDescent="0.2"/>
    <row r="63422" x14ac:dyDescent="0.2"/>
    <row r="63423" x14ac:dyDescent="0.2"/>
    <row r="63424" x14ac:dyDescent="0.2"/>
    <row r="63425" x14ac:dyDescent="0.2"/>
    <row r="63426" x14ac:dyDescent="0.2"/>
    <row r="63427" x14ac:dyDescent="0.2"/>
    <row r="63428" x14ac:dyDescent="0.2"/>
    <row r="63429" x14ac:dyDescent="0.2"/>
    <row r="63430" x14ac:dyDescent="0.2"/>
    <row r="63431" x14ac:dyDescent="0.2"/>
    <row r="63432" x14ac:dyDescent="0.2"/>
    <row r="63433" x14ac:dyDescent="0.2"/>
    <row r="63434" x14ac:dyDescent="0.2"/>
    <row r="63435" x14ac:dyDescent="0.2"/>
    <row r="63436" x14ac:dyDescent="0.2"/>
    <row r="63437" x14ac:dyDescent="0.2"/>
    <row r="63438" x14ac:dyDescent="0.2"/>
    <row r="63439" x14ac:dyDescent="0.2"/>
    <row r="63440" x14ac:dyDescent="0.2"/>
    <row r="63441" x14ac:dyDescent="0.2"/>
    <row r="63442" x14ac:dyDescent="0.2"/>
    <row r="63443" x14ac:dyDescent="0.2"/>
    <row r="63444" x14ac:dyDescent="0.2"/>
    <row r="63445" x14ac:dyDescent="0.2"/>
    <row r="63446" x14ac:dyDescent="0.2"/>
    <row r="63447" x14ac:dyDescent="0.2"/>
    <row r="63448" x14ac:dyDescent="0.2"/>
    <row r="63449" x14ac:dyDescent="0.2"/>
    <row r="63450" x14ac:dyDescent="0.2"/>
    <row r="63451" x14ac:dyDescent="0.2"/>
    <row r="63452" x14ac:dyDescent="0.2"/>
    <row r="63453" x14ac:dyDescent="0.2"/>
    <row r="63454" x14ac:dyDescent="0.2"/>
    <row r="63455" x14ac:dyDescent="0.2"/>
    <row r="63456" x14ac:dyDescent="0.2"/>
    <row r="63457" x14ac:dyDescent="0.2"/>
    <row r="63458" x14ac:dyDescent="0.2"/>
    <row r="63459" x14ac:dyDescent="0.2"/>
    <row r="63460" x14ac:dyDescent="0.2"/>
    <row r="63461" x14ac:dyDescent="0.2"/>
    <row r="63462" x14ac:dyDescent="0.2"/>
    <row r="63463" x14ac:dyDescent="0.2"/>
    <row r="63464" x14ac:dyDescent="0.2"/>
    <row r="63465" x14ac:dyDescent="0.2"/>
    <row r="63466" x14ac:dyDescent="0.2"/>
    <row r="63467" x14ac:dyDescent="0.2"/>
    <row r="63468" x14ac:dyDescent="0.2"/>
    <row r="63469" x14ac:dyDescent="0.2"/>
    <row r="63470" x14ac:dyDescent="0.2"/>
    <row r="63471" x14ac:dyDescent="0.2"/>
    <row r="63472" x14ac:dyDescent="0.2"/>
    <row r="63473" x14ac:dyDescent="0.2"/>
    <row r="63474" x14ac:dyDescent="0.2"/>
    <row r="63475" x14ac:dyDescent="0.2"/>
    <row r="63476" x14ac:dyDescent="0.2"/>
    <row r="63477" x14ac:dyDescent="0.2"/>
    <row r="63478" x14ac:dyDescent="0.2"/>
    <row r="63479" x14ac:dyDescent="0.2"/>
    <row r="63480" x14ac:dyDescent="0.2"/>
    <row r="63481" x14ac:dyDescent="0.2"/>
    <row r="63482" x14ac:dyDescent="0.2"/>
    <row r="63483" x14ac:dyDescent="0.2"/>
    <row r="63484" x14ac:dyDescent="0.2"/>
    <row r="63485" x14ac:dyDescent="0.2"/>
    <row r="63486" x14ac:dyDescent="0.2"/>
    <row r="63487" x14ac:dyDescent="0.2"/>
    <row r="63488" x14ac:dyDescent="0.2"/>
    <row r="63489" x14ac:dyDescent="0.2"/>
    <row r="63490" x14ac:dyDescent="0.2"/>
    <row r="63491" x14ac:dyDescent="0.2"/>
    <row r="63492" x14ac:dyDescent="0.2"/>
    <row r="63493" x14ac:dyDescent="0.2"/>
    <row r="63494" x14ac:dyDescent="0.2"/>
    <row r="63495" x14ac:dyDescent="0.2"/>
    <row r="63496" x14ac:dyDescent="0.2"/>
    <row r="63497" x14ac:dyDescent="0.2"/>
    <row r="63498" x14ac:dyDescent="0.2"/>
    <row r="63499" x14ac:dyDescent="0.2"/>
    <row r="63500" x14ac:dyDescent="0.2"/>
    <row r="63501" x14ac:dyDescent="0.2"/>
    <row r="63502" x14ac:dyDescent="0.2"/>
    <row r="63503" x14ac:dyDescent="0.2"/>
    <row r="63504" x14ac:dyDescent="0.2"/>
    <row r="63505" x14ac:dyDescent="0.2"/>
    <row r="63506" x14ac:dyDescent="0.2"/>
    <row r="63507" x14ac:dyDescent="0.2"/>
    <row r="63508" x14ac:dyDescent="0.2"/>
    <row r="63509" x14ac:dyDescent="0.2"/>
    <row r="63510" x14ac:dyDescent="0.2"/>
    <row r="63511" x14ac:dyDescent="0.2"/>
    <row r="63512" x14ac:dyDescent="0.2"/>
    <row r="63513" x14ac:dyDescent="0.2"/>
    <row r="63514" x14ac:dyDescent="0.2"/>
    <row r="63515" x14ac:dyDescent="0.2"/>
    <row r="63516" x14ac:dyDescent="0.2"/>
    <row r="63517" x14ac:dyDescent="0.2"/>
    <row r="63518" x14ac:dyDescent="0.2"/>
    <row r="63519" x14ac:dyDescent="0.2"/>
    <row r="63520" x14ac:dyDescent="0.2"/>
    <row r="63521" x14ac:dyDescent="0.2"/>
    <row r="63522" x14ac:dyDescent="0.2"/>
    <row r="63523" x14ac:dyDescent="0.2"/>
    <row r="63524" x14ac:dyDescent="0.2"/>
    <row r="63525" x14ac:dyDescent="0.2"/>
    <row r="63526" x14ac:dyDescent="0.2"/>
    <row r="63527" x14ac:dyDescent="0.2"/>
    <row r="63528" x14ac:dyDescent="0.2"/>
    <row r="63529" x14ac:dyDescent="0.2"/>
    <row r="63530" x14ac:dyDescent="0.2"/>
    <row r="63531" x14ac:dyDescent="0.2"/>
    <row r="63532" x14ac:dyDescent="0.2"/>
    <row r="63533" x14ac:dyDescent="0.2"/>
    <row r="63534" x14ac:dyDescent="0.2"/>
    <row r="63535" x14ac:dyDescent="0.2"/>
    <row r="63536" x14ac:dyDescent="0.2"/>
    <row r="63537" x14ac:dyDescent="0.2"/>
    <row r="63538" x14ac:dyDescent="0.2"/>
    <row r="63539" x14ac:dyDescent="0.2"/>
    <row r="63540" x14ac:dyDescent="0.2"/>
    <row r="63541" x14ac:dyDescent="0.2"/>
    <row r="63542" x14ac:dyDescent="0.2"/>
    <row r="63543" x14ac:dyDescent="0.2"/>
    <row r="63544" x14ac:dyDescent="0.2"/>
    <row r="63545" x14ac:dyDescent="0.2"/>
    <row r="63546" x14ac:dyDescent="0.2"/>
    <row r="63547" x14ac:dyDescent="0.2"/>
    <row r="63548" x14ac:dyDescent="0.2"/>
    <row r="63549" x14ac:dyDescent="0.2"/>
    <row r="63550" x14ac:dyDescent="0.2"/>
    <row r="63551" x14ac:dyDescent="0.2"/>
    <row r="63552" x14ac:dyDescent="0.2"/>
    <row r="63553" x14ac:dyDescent="0.2"/>
    <row r="63554" x14ac:dyDescent="0.2"/>
    <row r="63555" x14ac:dyDescent="0.2"/>
    <row r="63556" x14ac:dyDescent="0.2"/>
    <row r="63557" x14ac:dyDescent="0.2"/>
    <row r="63558" x14ac:dyDescent="0.2"/>
    <row r="63559" x14ac:dyDescent="0.2"/>
    <row r="63560" x14ac:dyDescent="0.2"/>
    <row r="63561" x14ac:dyDescent="0.2"/>
    <row r="63562" x14ac:dyDescent="0.2"/>
    <row r="63563" x14ac:dyDescent="0.2"/>
    <row r="63564" x14ac:dyDescent="0.2"/>
    <row r="63565" x14ac:dyDescent="0.2"/>
    <row r="63566" x14ac:dyDescent="0.2"/>
    <row r="63567" x14ac:dyDescent="0.2"/>
    <row r="63568" x14ac:dyDescent="0.2"/>
    <row r="63569" x14ac:dyDescent="0.2"/>
    <row r="63570" x14ac:dyDescent="0.2"/>
    <row r="63571" x14ac:dyDescent="0.2"/>
    <row r="63572" x14ac:dyDescent="0.2"/>
    <row r="63573" x14ac:dyDescent="0.2"/>
    <row r="63574" x14ac:dyDescent="0.2"/>
    <row r="63575" x14ac:dyDescent="0.2"/>
    <row r="63576" x14ac:dyDescent="0.2"/>
    <row r="63577" x14ac:dyDescent="0.2"/>
    <row r="63578" x14ac:dyDescent="0.2"/>
    <row r="63579" x14ac:dyDescent="0.2"/>
    <row r="63580" x14ac:dyDescent="0.2"/>
    <row r="63581" x14ac:dyDescent="0.2"/>
    <row r="63582" x14ac:dyDescent="0.2"/>
    <row r="63583" x14ac:dyDescent="0.2"/>
    <row r="63584" x14ac:dyDescent="0.2"/>
    <row r="63585" x14ac:dyDescent="0.2"/>
    <row r="63586" x14ac:dyDescent="0.2"/>
    <row r="63587" x14ac:dyDescent="0.2"/>
    <row r="63588" x14ac:dyDescent="0.2"/>
    <row r="63589" x14ac:dyDescent="0.2"/>
    <row r="63590" x14ac:dyDescent="0.2"/>
    <row r="63591" x14ac:dyDescent="0.2"/>
    <row r="63592" x14ac:dyDescent="0.2"/>
    <row r="63593" x14ac:dyDescent="0.2"/>
    <row r="63594" x14ac:dyDescent="0.2"/>
    <row r="63595" x14ac:dyDescent="0.2"/>
    <row r="63596" x14ac:dyDescent="0.2"/>
    <row r="63597" x14ac:dyDescent="0.2"/>
    <row r="63598" x14ac:dyDescent="0.2"/>
    <row r="63599" x14ac:dyDescent="0.2"/>
    <row r="63600" x14ac:dyDescent="0.2"/>
    <row r="63601" x14ac:dyDescent="0.2"/>
    <row r="63602" x14ac:dyDescent="0.2"/>
    <row r="63603" x14ac:dyDescent="0.2"/>
    <row r="63604" x14ac:dyDescent="0.2"/>
    <row r="63605" x14ac:dyDescent="0.2"/>
    <row r="63606" x14ac:dyDescent="0.2"/>
    <row r="63607" x14ac:dyDescent="0.2"/>
    <row r="63608" x14ac:dyDescent="0.2"/>
    <row r="63609" x14ac:dyDescent="0.2"/>
    <row r="63610" x14ac:dyDescent="0.2"/>
    <row r="63611" x14ac:dyDescent="0.2"/>
    <row r="63612" x14ac:dyDescent="0.2"/>
    <row r="63613" x14ac:dyDescent="0.2"/>
    <row r="63614" x14ac:dyDescent="0.2"/>
    <row r="63615" x14ac:dyDescent="0.2"/>
    <row r="63616" x14ac:dyDescent="0.2"/>
    <row r="63617" x14ac:dyDescent="0.2"/>
    <row r="63618" x14ac:dyDescent="0.2"/>
    <row r="63619" x14ac:dyDescent="0.2"/>
    <row r="63620" x14ac:dyDescent="0.2"/>
    <row r="63621" x14ac:dyDescent="0.2"/>
    <row r="63622" x14ac:dyDescent="0.2"/>
    <row r="63623" x14ac:dyDescent="0.2"/>
    <row r="63624" x14ac:dyDescent="0.2"/>
    <row r="63625" x14ac:dyDescent="0.2"/>
    <row r="63626" x14ac:dyDescent="0.2"/>
    <row r="63627" x14ac:dyDescent="0.2"/>
    <row r="63628" x14ac:dyDescent="0.2"/>
    <row r="63629" x14ac:dyDescent="0.2"/>
    <row r="63630" x14ac:dyDescent="0.2"/>
    <row r="63631" x14ac:dyDescent="0.2"/>
    <row r="63632" x14ac:dyDescent="0.2"/>
    <row r="63633" x14ac:dyDescent="0.2"/>
    <row r="63634" x14ac:dyDescent="0.2"/>
    <row r="63635" x14ac:dyDescent="0.2"/>
    <row r="63636" x14ac:dyDescent="0.2"/>
    <row r="63637" x14ac:dyDescent="0.2"/>
    <row r="63638" x14ac:dyDescent="0.2"/>
    <row r="63639" x14ac:dyDescent="0.2"/>
    <row r="63640" x14ac:dyDescent="0.2"/>
    <row r="63641" x14ac:dyDescent="0.2"/>
    <row r="63642" x14ac:dyDescent="0.2"/>
    <row r="63643" x14ac:dyDescent="0.2"/>
    <row r="63644" x14ac:dyDescent="0.2"/>
    <row r="63645" x14ac:dyDescent="0.2"/>
    <row r="63646" x14ac:dyDescent="0.2"/>
    <row r="63647" x14ac:dyDescent="0.2"/>
    <row r="63648" x14ac:dyDescent="0.2"/>
    <row r="63649" x14ac:dyDescent="0.2"/>
    <row r="63650" x14ac:dyDescent="0.2"/>
    <row r="63651" x14ac:dyDescent="0.2"/>
    <row r="63652" x14ac:dyDescent="0.2"/>
    <row r="63653" x14ac:dyDescent="0.2"/>
    <row r="63654" x14ac:dyDescent="0.2"/>
    <row r="63655" x14ac:dyDescent="0.2"/>
    <row r="63656" x14ac:dyDescent="0.2"/>
    <row r="63657" x14ac:dyDescent="0.2"/>
    <row r="63658" x14ac:dyDescent="0.2"/>
    <row r="63659" x14ac:dyDescent="0.2"/>
    <row r="63660" x14ac:dyDescent="0.2"/>
    <row r="63661" x14ac:dyDescent="0.2"/>
    <row r="63662" x14ac:dyDescent="0.2"/>
    <row r="63663" x14ac:dyDescent="0.2"/>
    <row r="63664" x14ac:dyDescent="0.2"/>
    <row r="63665" x14ac:dyDescent="0.2"/>
    <row r="63666" x14ac:dyDescent="0.2"/>
    <row r="63667" x14ac:dyDescent="0.2"/>
    <row r="63668" x14ac:dyDescent="0.2"/>
    <row r="63669" x14ac:dyDescent="0.2"/>
    <row r="63670" x14ac:dyDescent="0.2"/>
    <row r="63671" x14ac:dyDescent="0.2"/>
    <row r="63672" x14ac:dyDescent="0.2"/>
    <row r="63673" x14ac:dyDescent="0.2"/>
    <row r="63674" x14ac:dyDescent="0.2"/>
    <row r="63675" x14ac:dyDescent="0.2"/>
    <row r="63676" x14ac:dyDescent="0.2"/>
    <row r="63677" x14ac:dyDescent="0.2"/>
    <row r="63678" x14ac:dyDescent="0.2"/>
    <row r="63679" x14ac:dyDescent="0.2"/>
    <row r="63680" x14ac:dyDescent="0.2"/>
    <row r="63681" x14ac:dyDescent="0.2"/>
    <row r="63682" x14ac:dyDescent="0.2"/>
    <row r="63683" x14ac:dyDescent="0.2"/>
    <row r="63684" x14ac:dyDescent="0.2"/>
    <row r="63685" x14ac:dyDescent="0.2"/>
    <row r="63686" x14ac:dyDescent="0.2"/>
    <row r="63687" x14ac:dyDescent="0.2"/>
    <row r="63688" x14ac:dyDescent="0.2"/>
    <row r="63689" x14ac:dyDescent="0.2"/>
    <row r="63690" x14ac:dyDescent="0.2"/>
    <row r="63691" x14ac:dyDescent="0.2"/>
    <row r="63692" x14ac:dyDescent="0.2"/>
    <row r="63693" x14ac:dyDescent="0.2"/>
    <row r="63694" x14ac:dyDescent="0.2"/>
    <row r="63695" x14ac:dyDescent="0.2"/>
    <row r="63696" x14ac:dyDescent="0.2"/>
    <row r="63697" x14ac:dyDescent="0.2"/>
    <row r="63698" x14ac:dyDescent="0.2"/>
    <row r="63699" x14ac:dyDescent="0.2"/>
    <row r="63700" x14ac:dyDescent="0.2"/>
    <row r="63701" x14ac:dyDescent="0.2"/>
    <row r="63702" x14ac:dyDescent="0.2"/>
    <row r="63703" x14ac:dyDescent="0.2"/>
    <row r="63704" x14ac:dyDescent="0.2"/>
    <row r="63705" x14ac:dyDescent="0.2"/>
    <row r="63706" x14ac:dyDescent="0.2"/>
    <row r="63707" x14ac:dyDescent="0.2"/>
    <row r="63708" x14ac:dyDescent="0.2"/>
    <row r="63709" x14ac:dyDescent="0.2"/>
    <row r="63710" x14ac:dyDescent="0.2"/>
    <row r="63711" x14ac:dyDescent="0.2"/>
    <row r="63712" x14ac:dyDescent="0.2"/>
    <row r="63713" x14ac:dyDescent="0.2"/>
    <row r="63714" x14ac:dyDescent="0.2"/>
    <row r="63715" x14ac:dyDescent="0.2"/>
    <row r="63716" x14ac:dyDescent="0.2"/>
    <row r="63717" x14ac:dyDescent="0.2"/>
    <row r="63718" x14ac:dyDescent="0.2"/>
    <row r="63719" x14ac:dyDescent="0.2"/>
    <row r="63720" x14ac:dyDescent="0.2"/>
    <row r="63721" x14ac:dyDescent="0.2"/>
    <row r="63722" x14ac:dyDescent="0.2"/>
    <row r="63723" x14ac:dyDescent="0.2"/>
    <row r="63724" x14ac:dyDescent="0.2"/>
    <row r="63725" x14ac:dyDescent="0.2"/>
    <row r="63726" x14ac:dyDescent="0.2"/>
    <row r="63727" x14ac:dyDescent="0.2"/>
    <row r="63728" x14ac:dyDescent="0.2"/>
    <row r="63729" x14ac:dyDescent="0.2"/>
    <row r="63730" x14ac:dyDescent="0.2"/>
    <row r="63731" x14ac:dyDescent="0.2"/>
    <row r="63732" x14ac:dyDescent="0.2"/>
    <row r="63733" x14ac:dyDescent="0.2"/>
    <row r="63734" x14ac:dyDescent="0.2"/>
    <row r="63735" x14ac:dyDescent="0.2"/>
    <row r="63736" x14ac:dyDescent="0.2"/>
    <row r="63737" x14ac:dyDescent="0.2"/>
    <row r="63738" x14ac:dyDescent="0.2"/>
    <row r="63739" x14ac:dyDescent="0.2"/>
    <row r="63740" x14ac:dyDescent="0.2"/>
    <row r="63741" x14ac:dyDescent="0.2"/>
    <row r="63742" x14ac:dyDescent="0.2"/>
    <row r="63743" x14ac:dyDescent="0.2"/>
    <row r="63744" x14ac:dyDescent="0.2"/>
    <row r="63745" x14ac:dyDescent="0.2"/>
    <row r="63746" x14ac:dyDescent="0.2"/>
    <row r="63747" x14ac:dyDescent="0.2"/>
    <row r="63748" x14ac:dyDescent="0.2"/>
    <row r="63749" x14ac:dyDescent="0.2"/>
    <row r="63750" x14ac:dyDescent="0.2"/>
    <row r="63751" x14ac:dyDescent="0.2"/>
    <row r="63752" x14ac:dyDescent="0.2"/>
    <row r="63753" x14ac:dyDescent="0.2"/>
    <row r="63754" x14ac:dyDescent="0.2"/>
    <row r="63755" x14ac:dyDescent="0.2"/>
    <row r="63756" x14ac:dyDescent="0.2"/>
    <row r="63757" x14ac:dyDescent="0.2"/>
    <row r="63758" x14ac:dyDescent="0.2"/>
    <row r="63759" x14ac:dyDescent="0.2"/>
    <row r="63760" x14ac:dyDescent="0.2"/>
    <row r="63761" x14ac:dyDescent="0.2"/>
    <row r="63762" x14ac:dyDescent="0.2"/>
    <row r="63763" x14ac:dyDescent="0.2"/>
    <row r="63764" x14ac:dyDescent="0.2"/>
    <row r="63765" x14ac:dyDescent="0.2"/>
    <row r="63766" x14ac:dyDescent="0.2"/>
    <row r="63767" x14ac:dyDescent="0.2"/>
    <row r="63768" x14ac:dyDescent="0.2"/>
    <row r="63769" x14ac:dyDescent="0.2"/>
    <row r="63770" x14ac:dyDescent="0.2"/>
    <row r="63771" x14ac:dyDescent="0.2"/>
    <row r="63772" x14ac:dyDescent="0.2"/>
    <row r="63773" x14ac:dyDescent="0.2"/>
    <row r="63774" x14ac:dyDescent="0.2"/>
    <row r="63775" x14ac:dyDescent="0.2"/>
    <row r="63776" x14ac:dyDescent="0.2"/>
    <row r="63777" x14ac:dyDescent="0.2"/>
    <row r="63778" x14ac:dyDescent="0.2"/>
    <row r="63779" x14ac:dyDescent="0.2"/>
    <row r="63780" x14ac:dyDescent="0.2"/>
    <row r="63781" x14ac:dyDescent="0.2"/>
    <row r="63782" x14ac:dyDescent="0.2"/>
    <row r="63783" x14ac:dyDescent="0.2"/>
    <row r="63784" x14ac:dyDescent="0.2"/>
    <row r="63785" x14ac:dyDescent="0.2"/>
    <row r="63786" x14ac:dyDescent="0.2"/>
    <row r="63787" x14ac:dyDescent="0.2"/>
    <row r="63788" x14ac:dyDescent="0.2"/>
    <row r="63789" x14ac:dyDescent="0.2"/>
    <row r="63790" x14ac:dyDescent="0.2"/>
    <row r="63791" x14ac:dyDescent="0.2"/>
    <row r="63792" x14ac:dyDescent="0.2"/>
    <row r="63793" x14ac:dyDescent="0.2"/>
    <row r="63794" x14ac:dyDescent="0.2"/>
    <row r="63795" x14ac:dyDescent="0.2"/>
    <row r="63796" x14ac:dyDescent="0.2"/>
    <row r="63797" x14ac:dyDescent="0.2"/>
    <row r="63798" x14ac:dyDescent="0.2"/>
    <row r="63799" x14ac:dyDescent="0.2"/>
    <row r="63800" x14ac:dyDescent="0.2"/>
    <row r="63801" x14ac:dyDescent="0.2"/>
    <row r="63802" x14ac:dyDescent="0.2"/>
    <row r="63803" x14ac:dyDescent="0.2"/>
    <row r="63804" x14ac:dyDescent="0.2"/>
    <row r="63805" x14ac:dyDescent="0.2"/>
    <row r="63806" x14ac:dyDescent="0.2"/>
    <row r="63807" x14ac:dyDescent="0.2"/>
    <row r="63808" x14ac:dyDescent="0.2"/>
    <row r="63809" x14ac:dyDescent="0.2"/>
    <row r="63810" x14ac:dyDescent="0.2"/>
    <row r="63811" x14ac:dyDescent="0.2"/>
    <row r="63812" x14ac:dyDescent="0.2"/>
    <row r="63813" x14ac:dyDescent="0.2"/>
    <row r="63814" x14ac:dyDescent="0.2"/>
    <row r="63815" x14ac:dyDescent="0.2"/>
    <row r="63816" x14ac:dyDescent="0.2"/>
    <row r="63817" x14ac:dyDescent="0.2"/>
    <row r="63818" x14ac:dyDescent="0.2"/>
    <row r="63819" x14ac:dyDescent="0.2"/>
    <row r="63820" x14ac:dyDescent="0.2"/>
    <row r="63821" x14ac:dyDescent="0.2"/>
    <row r="63822" x14ac:dyDescent="0.2"/>
    <row r="63823" x14ac:dyDescent="0.2"/>
    <row r="63824" x14ac:dyDescent="0.2"/>
    <row r="63825" x14ac:dyDescent="0.2"/>
    <row r="63826" x14ac:dyDescent="0.2"/>
    <row r="63827" x14ac:dyDescent="0.2"/>
    <row r="63828" x14ac:dyDescent="0.2"/>
    <row r="63829" x14ac:dyDescent="0.2"/>
    <row r="63830" x14ac:dyDescent="0.2"/>
    <row r="63831" x14ac:dyDescent="0.2"/>
    <row r="63832" x14ac:dyDescent="0.2"/>
    <row r="63833" x14ac:dyDescent="0.2"/>
    <row r="63834" x14ac:dyDescent="0.2"/>
    <row r="63835" x14ac:dyDescent="0.2"/>
    <row r="63836" x14ac:dyDescent="0.2"/>
    <row r="63837" x14ac:dyDescent="0.2"/>
    <row r="63838" x14ac:dyDescent="0.2"/>
    <row r="63839" x14ac:dyDescent="0.2"/>
    <row r="63840" x14ac:dyDescent="0.2"/>
    <row r="63841" x14ac:dyDescent="0.2"/>
    <row r="63842" x14ac:dyDescent="0.2"/>
    <row r="63843" x14ac:dyDescent="0.2"/>
    <row r="63844" x14ac:dyDescent="0.2"/>
    <row r="63845" x14ac:dyDescent="0.2"/>
    <row r="63846" x14ac:dyDescent="0.2"/>
    <row r="63847" x14ac:dyDescent="0.2"/>
    <row r="63848" x14ac:dyDescent="0.2"/>
    <row r="63849" x14ac:dyDescent="0.2"/>
    <row r="63850" x14ac:dyDescent="0.2"/>
    <row r="63851" x14ac:dyDescent="0.2"/>
    <row r="63852" x14ac:dyDescent="0.2"/>
    <row r="63853" x14ac:dyDescent="0.2"/>
    <row r="63854" x14ac:dyDescent="0.2"/>
    <row r="63855" x14ac:dyDescent="0.2"/>
    <row r="63856" x14ac:dyDescent="0.2"/>
    <row r="63857" x14ac:dyDescent="0.2"/>
    <row r="63858" x14ac:dyDescent="0.2"/>
    <row r="63859" x14ac:dyDescent="0.2"/>
    <row r="63860" x14ac:dyDescent="0.2"/>
    <row r="63861" x14ac:dyDescent="0.2"/>
    <row r="63862" x14ac:dyDescent="0.2"/>
    <row r="63863" x14ac:dyDescent="0.2"/>
    <row r="63864" x14ac:dyDescent="0.2"/>
    <row r="63865" x14ac:dyDescent="0.2"/>
    <row r="63866" x14ac:dyDescent="0.2"/>
    <row r="63867" x14ac:dyDescent="0.2"/>
    <row r="63868" x14ac:dyDescent="0.2"/>
    <row r="63869" x14ac:dyDescent="0.2"/>
    <row r="63870" x14ac:dyDescent="0.2"/>
    <row r="63871" x14ac:dyDescent="0.2"/>
    <row r="63872" x14ac:dyDescent="0.2"/>
    <row r="63873" x14ac:dyDescent="0.2"/>
    <row r="63874" x14ac:dyDescent="0.2"/>
    <row r="63875" x14ac:dyDescent="0.2"/>
    <row r="63876" x14ac:dyDescent="0.2"/>
    <row r="63877" x14ac:dyDescent="0.2"/>
    <row r="63878" x14ac:dyDescent="0.2"/>
    <row r="63879" x14ac:dyDescent="0.2"/>
    <row r="63880" x14ac:dyDescent="0.2"/>
    <row r="63881" x14ac:dyDescent="0.2"/>
    <row r="63882" x14ac:dyDescent="0.2"/>
    <row r="63883" x14ac:dyDescent="0.2"/>
    <row r="63884" x14ac:dyDescent="0.2"/>
    <row r="63885" x14ac:dyDescent="0.2"/>
    <row r="63886" x14ac:dyDescent="0.2"/>
    <row r="63887" x14ac:dyDescent="0.2"/>
    <row r="63888" x14ac:dyDescent="0.2"/>
    <row r="63889" x14ac:dyDescent="0.2"/>
    <row r="63890" x14ac:dyDescent="0.2"/>
    <row r="63891" x14ac:dyDescent="0.2"/>
    <row r="63892" x14ac:dyDescent="0.2"/>
    <row r="63893" x14ac:dyDescent="0.2"/>
    <row r="63894" x14ac:dyDescent="0.2"/>
    <row r="63895" x14ac:dyDescent="0.2"/>
    <row r="63896" x14ac:dyDescent="0.2"/>
    <row r="63897" x14ac:dyDescent="0.2"/>
    <row r="63898" x14ac:dyDescent="0.2"/>
    <row r="63899" x14ac:dyDescent="0.2"/>
    <row r="63900" x14ac:dyDescent="0.2"/>
    <row r="63901" x14ac:dyDescent="0.2"/>
    <row r="63902" x14ac:dyDescent="0.2"/>
    <row r="63903" x14ac:dyDescent="0.2"/>
    <row r="63904" x14ac:dyDescent="0.2"/>
    <row r="63905" x14ac:dyDescent="0.2"/>
    <row r="63906" x14ac:dyDescent="0.2"/>
    <row r="63907" x14ac:dyDescent="0.2"/>
    <row r="63908" x14ac:dyDescent="0.2"/>
    <row r="63909" x14ac:dyDescent="0.2"/>
    <row r="63910" x14ac:dyDescent="0.2"/>
    <row r="63911" x14ac:dyDescent="0.2"/>
    <row r="63912" x14ac:dyDescent="0.2"/>
    <row r="63913" x14ac:dyDescent="0.2"/>
    <row r="63914" x14ac:dyDescent="0.2"/>
    <row r="63915" x14ac:dyDescent="0.2"/>
    <row r="63916" x14ac:dyDescent="0.2"/>
    <row r="63917" x14ac:dyDescent="0.2"/>
    <row r="63918" x14ac:dyDescent="0.2"/>
    <row r="63919" x14ac:dyDescent="0.2"/>
    <row r="63920" x14ac:dyDescent="0.2"/>
    <row r="63921" x14ac:dyDescent="0.2"/>
    <row r="63922" x14ac:dyDescent="0.2"/>
    <row r="63923" x14ac:dyDescent="0.2"/>
    <row r="63924" x14ac:dyDescent="0.2"/>
    <row r="63925" x14ac:dyDescent="0.2"/>
    <row r="63926" x14ac:dyDescent="0.2"/>
    <row r="63927" x14ac:dyDescent="0.2"/>
    <row r="63928" x14ac:dyDescent="0.2"/>
    <row r="63929" x14ac:dyDescent="0.2"/>
    <row r="63930" x14ac:dyDescent="0.2"/>
    <row r="63931" x14ac:dyDescent="0.2"/>
    <row r="63932" x14ac:dyDescent="0.2"/>
    <row r="63933" x14ac:dyDescent="0.2"/>
    <row r="63934" x14ac:dyDescent="0.2"/>
    <row r="63935" x14ac:dyDescent="0.2"/>
    <row r="63936" x14ac:dyDescent="0.2"/>
    <row r="63937" x14ac:dyDescent="0.2"/>
    <row r="63938" x14ac:dyDescent="0.2"/>
    <row r="63939" x14ac:dyDescent="0.2"/>
    <row r="63940" x14ac:dyDescent="0.2"/>
    <row r="63941" x14ac:dyDescent="0.2"/>
    <row r="63942" x14ac:dyDescent="0.2"/>
    <row r="63943" x14ac:dyDescent="0.2"/>
    <row r="63944" x14ac:dyDescent="0.2"/>
    <row r="63945" x14ac:dyDescent="0.2"/>
    <row r="63946" x14ac:dyDescent="0.2"/>
    <row r="63947" x14ac:dyDescent="0.2"/>
    <row r="63948" x14ac:dyDescent="0.2"/>
    <row r="63949" x14ac:dyDescent="0.2"/>
    <row r="63950" x14ac:dyDescent="0.2"/>
    <row r="63951" x14ac:dyDescent="0.2"/>
    <row r="63952" x14ac:dyDescent="0.2"/>
    <row r="63953" x14ac:dyDescent="0.2"/>
    <row r="63954" x14ac:dyDescent="0.2"/>
    <row r="63955" x14ac:dyDescent="0.2"/>
    <row r="63956" x14ac:dyDescent="0.2"/>
    <row r="63957" x14ac:dyDescent="0.2"/>
    <row r="63958" x14ac:dyDescent="0.2"/>
    <row r="63959" x14ac:dyDescent="0.2"/>
    <row r="63960" x14ac:dyDescent="0.2"/>
    <row r="63961" x14ac:dyDescent="0.2"/>
    <row r="63962" x14ac:dyDescent="0.2"/>
    <row r="63963" x14ac:dyDescent="0.2"/>
    <row r="63964" x14ac:dyDescent="0.2"/>
    <row r="63965" x14ac:dyDescent="0.2"/>
    <row r="63966" x14ac:dyDescent="0.2"/>
    <row r="63967" x14ac:dyDescent="0.2"/>
    <row r="63968" x14ac:dyDescent="0.2"/>
    <row r="63969" x14ac:dyDescent="0.2"/>
    <row r="63970" x14ac:dyDescent="0.2"/>
    <row r="63971" x14ac:dyDescent="0.2"/>
    <row r="63972" x14ac:dyDescent="0.2"/>
    <row r="63973" x14ac:dyDescent="0.2"/>
    <row r="63974" x14ac:dyDescent="0.2"/>
    <row r="63975" x14ac:dyDescent="0.2"/>
    <row r="63976" x14ac:dyDescent="0.2"/>
    <row r="63977" x14ac:dyDescent="0.2"/>
    <row r="63978" x14ac:dyDescent="0.2"/>
    <row r="63979" x14ac:dyDescent="0.2"/>
    <row r="63980" x14ac:dyDescent="0.2"/>
    <row r="63981" x14ac:dyDescent="0.2"/>
    <row r="63982" x14ac:dyDescent="0.2"/>
    <row r="63983" x14ac:dyDescent="0.2"/>
    <row r="63984" x14ac:dyDescent="0.2"/>
    <row r="63985" x14ac:dyDescent="0.2"/>
    <row r="63986" x14ac:dyDescent="0.2"/>
    <row r="63987" x14ac:dyDescent="0.2"/>
    <row r="63988" x14ac:dyDescent="0.2"/>
    <row r="63989" x14ac:dyDescent="0.2"/>
    <row r="63990" x14ac:dyDescent="0.2"/>
    <row r="63991" x14ac:dyDescent="0.2"/>
    <row r="63992" x14ac:dyDescent="0.2"/>
    <row r="63993" x14ac:dyDescent="0.2"/>
    <row r="63994" x14ac:dyDescent="0.2"/>
    <row r="63995" x14ac:dyDescent="0.2"/>
    <row r="63996" x14ac:dyDescent="0.2"/>
    <row r="63997" x14ac:dyDescent="0.2"/>
    <row r="63998" x14ac:dyDescent="0.2"/>
    <row r="63999" x14ac:dyDescent="0.2"/>
    <row r="64000" x14ac:dyDescent="0.2"/>
    <row r="64001" x14ac:dyDescent="0.2"/>
    <row r="64002" x14ac:dyDescent="0.2"/>
    <row r="64003" x14ac:dyDescent="0.2"/>
    <row r="64004" x14ac:dyDescent="0.2"/>
    <row r="64005" x14ac:dyDescent="0.2"/>
    <row r="64006" x14ac:dyDescent="0.2"/>
    <row r="64007" x14ac:dyDescent="0.2"/>
    <row r="64008" x14ac:dyDescent="0.2"/>
    <row r="64009" x14ac:dyDescent="0.2"/>
    <row r="64010" x14ac:dyDescent="0.2"/>
    <row r="64011" x14ac:dyDescent="0.2"/>
    <row r="64012" x14ac:dyDescent="0.2"/>
    <row r="64013" x14ac:dyDescent="0.2"/>
    <row r="64014" x14ac:dyDescent="0.2"/>
    <row r="64015" x14ac:dyDescent="0.2"/>
    <row r="64016" x14ac:dyDescent="0.2"/>
    <row r="64017" x14ac:dyDescent="0.2"/>
    <row r="64018" x14ac:dyDescent="0.2"/>
    <row r="64019" x14ac:dyDescent="0.2"/>
    <row r="64020" x14ac:dyDescent="0.2"/>
    <row r="64021" x14ac:dyDescent="0.2"/>
    <row r="64022" x14ac:dyDescent="0.2"/>
    <row r="64023" x14ac:dyDescent="0.2"/>
    <row r="64024" x14ac:dyDescent="0.2"/>
    <row r="64025" x14ac:dyDescent="0.2"/>
    <row r="64026" x14ac:dyDescent="0.2"/>
    <row r="64027" x14ac:dyDescent="0.2"/>
    <row r="64028" x14ac:dyDescent="0.2"/>
    <row r="64029" x14ac:dyDescent="0.2"/>
    <row r="64030" x14ac:dyDescent="0.2"/>
    <row r="64031" x14ac:dyDescent="0.2"/>
    <row r="64032" x14ac:dyDescent="0.2"/>
    <row r="64033" x14ac:dyDescent="0.2"/>
    <row r="64034" x14ac:dyDescent="0.2"/>
    <row r="64035" x14ac:dyDescent="0.2"/>
    <row r="64036" x14ac:dyDescent="0.2"/>
    <row r="64037" x14ac:dyDescent="0.2"/>
    <row r="64038" x14ac:dyDescent="0.2"/>
    <row r="64039" x14ac:dyDescent="0.2"/>
    <row r="64040" x14ac:dyDescent="0.2"/>
    <row r="64041" x14ac:dyDescent="0.2"/>
    <row r="64042" x14ac:dyDescent="0.2"/>
    <row r="64043" x14ac:dyDescent="0.2"/>
    <row r="64044" x14ac:dyDescent="0.2"/>
    <row r="64045" x14ac:dyDescent="0.2"/>
    <row r="64046" x14ac:dyDescent="0.2"/>
    <row r="64047" x14ac:dyDescent="0.2"/>
    <row r="64048" x14ac:dyDescent="0.2"/>
    <row r="64049" x14ac:dyDescent="0.2"/>
    <row r="64050" x14ac:dyDescent="0.2"/>
    <row r="64051" x14ac:dyDescent="0.2"/>
    <row r="64052" x14ac:dyDescent="0.2"/>
    <row r="64053" x14ac:dyDescent="0.2"/>
    <row r="64054" x14ac:dyDescent="0.2"/>
    <row r="64055" x14ac:dyDescent="0.2"/>
    <row r="64056" x14ac:dyDescent="0.2"/>
    <row r="64057" x14ac:dyDescent="0.2"/>
    <row r="64058" x14ac:dyDescent="0.2"/>
    <row r="64059" x14ac:dyDescent="0.2"/>
    <row r="64060" x14ac:dyDescent="0.2"/>
    <row r="64061" x14ac:dyDescent="0.2"/>
    <row r="64062" x14ac:dyDescent="0.2"/>
    <row r="64063" x14ac:dyDescent="0.2"/>
    <row r="64064" x14ac:dyDescent="0.2"/>
    <row r="64065" x14ac:dyDescent="0.2"/>
    <row r="64066" x14ac:dyDescent="0.2"/>
    <row r="64067" x14ac:dyDescent="0.2"/>
    <row r="64068" x14ac:dyDescent="0.2"/>
    <row r="64069" x14ac:dyDescent="0.2"/>
    <row r="64070" x14ac:dyDescent="0.2"/>
    <row r="64071" x14ac:dyDescent="0.2"/>
    <row r="64072" x14ac:dyDescent="0.2"/>
    <row r="64073" x14ac:dyDescent="0.2"/>
    <row r="64074" x14ac:dyDescent="0.2"/>
    <row r="64075" x14ac:dyDescent="0.2"/>
    <row r="64076" x14ac:dyDescent="0.2"/>
    <row r="64077" x14ac:dyDescent="0.2"/>
    <row r="64078" x14ac:dyDescent="0.2"/>
    <row r="64079" x14ac:dyDescent="0.2"/>
    <row r="64080" x14ac:dyDescent="0.2"/>
    <row r="64081" x14ac:dyDescent="0.2"/>
    <row r="64082" x14ac:dyDescent="0.2"/>
    <row r="64083" x14ac:dyDescent="0.2"/>
    <row r="64084" x14ac:dyDescent="0.2"/>
    <row r="64085" x14ac:dyDescent="0.2"/>
    <row r="64086" x14ac:dyDescent="0.2"/>
    <row r="64087" x14ac:dyDescent="0.2"/>
    <row r="64088" x14ac:dyDescent="0.2"/>
    <row r="64089" x14ac:dyDescent="0.2"/>
    <row r="64090" x14ac:dyDescent="0.2"/>
    <row r="64091" x14ac:dyDescent="0.2"/>
    <row r="64092" x14ac:dyDescent="0.2"/>
    <row r="64093" x14ac:dyDescent="0.2"/>
    <row r="64094" x14ac:dyDescent="0.2"/>
    <row r="64095" x14ac:dyDescent="0.2"/>
    <row r="64096" x14ac:dyDescent="0.2"/>
    <row r="64097" x14ac:dyDescent="0.2"/>
    <row r="64098" x14ac:dyDescent="0.2"/>
    <row r="64099" x14ac:dyDescent="0.2"/>
    <row r="64100" x14ac:dyDescent="0.2"/>
    <row r="64101" x14ac:dyDescent="0.2"/>
    <row r="64102" x14ac:dyDescent="0.2"/>
    <row r="64103" x14ac:dyDescent="0.2"/>
    <row r="64104" x14ac:dyDescent="0.2"/>
    <row r="64105" x14ac:dyDescent="0.2"/>
    <row r="64106" x14ac:dyDescent="0.2"/>
    <row r="64107" x14ac:dyDescent="0.2"/>
    <row r="64108" x14ac:dyDescent="0.2"/>
    <row r="64109" x14ac:dyDescent="0.2"/>
    <row r="64110" x14ac:dyDescent="0.2"/>
    <row r="64111" x14ac:dyDescent="0.2"/>
    <row r="64112" x14ac:dyDescent="0.2"/>
    <row r="64113" x14ac:dyDescent="0.2"/>
    <row r="64114" x14ac:dyDescent="0.2"/>
    <row r="64115" x14ac:dyDescent="0.2"/>
    <row r="64116" x14ac:dyDescent="0.2"/>
    <row r="64117" x14ac:dyDescent="0.2"/>
    <row r="64118" x14ac:dyDescent="0.2"/>
    <row r="64119" x14ac:dyDescent="0.2"/>
    <row r="64120" x14ac:dyDescent="0.2"/>
    <row r="64121" x14ac:dyDescent="0.2"/>
    <row r="64122" x14ac:dyDescent="0.2"/>
    <row r="64123" x14ac:dyDescent="0.2"/>
    <row r="64124" x14ac:dyDescent="0.2"/>
    <row r="64125" x14ac:dyDescent="0.2"/>
    <row r="64126" x14ac:dyDescent="0.2"/>
    <row r="64127" x14ac:dyDescent="0.2"/>
    <row r="64128" x14ac:dyDescent="0.2"/>
    <row r="64129" x14ac:dyDescent="0.2"/>
    <row r="64130" x14ac:dyDescent="0.2"/>
    <row r="64131" x14ac:dyDescent="0.2"/>
    <row r="64132" x14ac:dyDescent="0.2"/>
    <row r="64133" x14ac:dyDescent="0.2"/>
    <row r="64134" x14ac:dyDescent="0.2"/>
    <row r="64135" x14ac:dyDescent="0.2"/>
    <row r="64136" x14ac:dyDescent="0.2"/>
    <row r="64137" x14ac:dyDescent="0.2"/>
    <row r="64138" x14ac:dyDescent="0.2"/>
    <row r="64139" x14ac:dyDescent="0.2"/>
    <row r="64140" x14ac:dyDescent="0.2"/>
    <row r="64141" x14ac:dyDescent="0.2"/>
    <row r="64142" x14ac:dyDescent="0.2"/>
    <row r="64143" x14ac:dyDescent="0.2"/>
    <row r="64144" x14ac:dyDescent="0.2"/>
    <row r="64145" x14ac:dyDescent="0.2"/>
    <row r="64146" x14ac:dyDescent="0.2"/>
    <row r="64147" x14ac:dyDescent="0.2"/>
    <row r="64148" x14ac:dyDescent="0.2"/>
    <row r="64149" x14ac:dyDescent="0.2"/>
    <row r="64150" x14ac:dyDescent="0.2"/>
    <row r="64151" x14ac:dyDescent="0.2"/>
    <row r="64152" x14ac:dyDescent="0.2"/>
    <row r="64153" x14ac:dyDescent="0.2"/>
    <row r="64154" x14ac:dyDescent="0.2"/>
    <row r="64155" x14ac:dyDescent="0.2"/>
    <row r="64156" x14ac:dyDescent="0.2"/>
    <row r="64157" x14ac:dyDescent="0.2"/>
    <row r="64158" x14ac:dyDescent="0.2"/>
    <row r="64159" x14ac:dyDescent="0.2"/>
    <row r="64160" x14ac:dyDescent="0.2"/>
    <row r="64161" x14ac:dyDescent="0.2"/>
    <row r="64162" x14ac:dyDescent="0.2"/>
    <row r="64163" x14ac:dyDescent="0.2"/>
    <row r="64164" x14ac:dyDescent="0.2"/>
    <row r="64165" x14ac:dyDescent="0.2"/>
    <row r="64166" x14ac:dyDescent="0.2"/>
    <row r="64167" x14ac:dyDescent="0.2"/>
    <row r="64168" x14ac:dyDescent="0.2"/>
    <row r="64169" x14ac:dyDescent="0.2"/>
    <row r="64170" x14ac:dyDescent="0.2"/>
    <row r="64171" x14ac:dyDescent="0.2"/>
    <row r="64172" x14ac:dyDescent="0.2"/>
    <row r="64173" x14ac:dyDescent="0.2"/>
    <row r="64174" x14ac:dyDescent="0.2"/>
    <row r="64175" x14ac:dyDescent="0.2"/>
    <row r="64176" x14ac:dyDescent="0.2"/>
    <row r="64177" x14ac:dyDescent="0.2"/>
    <row r="64178" x14ac:dyDescent="0.2"/>
    <row r="64179" x14ac:dyDescent="0.2"/>
    <row r="64180" x14ac:dyDescent="0.2"/>
    <row r="64181" x14ac:dyDescent="0.2"/>
    <row r="64182" x14ac:dyDescent="0.2"/>
    <row r="64183" x14ac:dyDescent="0.2"/>
    <row r="64184" x14ac:dyDescent="0.2"/>
    <row r="64185" x14ac:dyDescent="0.2"/>
    <row r="64186" x14ac:dyDescent="0.2"/>
    <row r="64187" x14ac:dyDescent="0.2"/>
    <row r="64188" x14ac:dyDescent="0.2"/>
    <row r="64189" x14ac:dyDescent="0.2"/>
    <row r="64190" x14ac:dyDescent="0.2"/>
    <row r="64191" x14ac:dyDescent="0.2"/>
    <row r="64192" x14ac:dyDescent="0.2"/>
    <row r="64193" x14ac:dyDescent="0.2"/>
    <row r="64194" x14ac:dyDescent="0.2"/>
    <row r="64195" x14ac:dyDescent="0.2"/>
    <row r="64196" x14ac:dyDescent="0.2"/>
    <row r="64197" x14ac:dyDescent="0.2"/>
    <row r="64198" x14ac:dyDescent="0.2"/>
    <row r="64199" x14ac:dyDescent="0.2"/>
    <row r="64200" x14ac:dyDescent="0.2"/>
    <row r="64201" x14ac:dyDescent="0.2"/>
    <row r="64202" x14ac:dyDescent="0.2"/>
    <row r="64203" x14ac:dyDescent="0.2"/>
    <row r="64204" x14ac:dyDescent="0.2"/>
    <row r="64205" x14ac:dyDescent="0.2"/>
    <row r="64206" x14ac:dyDescent="0.2"/>
    <row r="64207" x14ac:dyDescent="0.2"/>
    <row r="64208" x14ac:dyDescent="0.2"/>
    <row r="64209" x14ac:dyDescent="0.2"/>
    <row r="64210" x14ac:dyDescent="0.2"/>
    <row r="64211" x14ac:dyDescent="0.2"/>
    <row r="64212" x14ac:dyDescent="0.2"/>
    <row r="64213" x14ac:dyDescent="0.2"/>
    <row r="64214" x14ac:dyDescent="0.2"/>
    <row r="64215" x14ac:dyDescent="0.2"/>
    <row r="64216" x14ac:dyDescent="0.2"/>
    <row r="64217" x14ac:dyDescent="0.2"/>
    <row r="64218" x14ac:dyDescent="0.2"/>
    <row r="64219" x14ac:dyDescent="0.2"/>
    <row r="64220" x14ac:dyDescent="0.2"/>
    <row r="64221" x14ac:dyDescent="0.2"/>
    <row r="64222" x14ac:dyDescent="0.2"/>
    <row r="64223" x14ac:dyDescent="0.2"/>
    <row r="64224" x14ac:dyDescent="0.2"/>
    <row r="64225" x14ac:dyDescent="0.2"/>
    <row r="64226" x14ac:dyDescent="0.2"/>
    <row r="64227" x14ac:dyDescent="0.2"/>
    <row r="64228" x14ac:dyDescent="0.2"/>
    <row r="64229" x14ac:dyDescent="0.2"/>
    <row r="64230" x14ac:dyDescent="0.2"/>
    <row r="64231" x14ac:dyDescent="0.2"/>
    <row r="64232" x14ac:dyDescent="0.2"/>
    <row r="64233" x14ac:dyDescent="0.2"/>
    <row r="64234" x14ac:dyDescent="0.2"/>
    <row r="64235" x14ac:dyDescent="0.2"/>
    <row r="64236" x14ac:dyDescent="0.2"/>
    <row r="64237" x14ac:dyDescent="0.2"/>
    <row r="64238" x14ac:dyDescent="0.2"/>
    <row r="64239" x14ac:dyDescent="0.2"/>
    <row r="64240" x14ac:dyDescent="0.2"/>
    <row r="64241" x14ac:dyDescent="0.2"/>
    <row r="64242" x14ac:dyDescent="0.2"/>
    <row r="64243" x14ac:dyDescent="0.2"/>
    <row r="64244" x14ac:dyDescent="0.2"/>
    <row r="64245" x14ac:dyDescent="0.2"/>
    <row r="64246" x14ac:dyDescent="0.2"/>
    <row r="64247" x14ac:dyDescent="0.2"/>
    <row r="64248" x14ac:dyDescent="0.2"/>
    <row r="64249" x14ac:dyDescent="0.2"/>
    <row r="64250" x14ac:dyDescent="0.2"/>
    <row r="64251" x14ac:dyDescent="0.2"/>
    <row r="64252" x14ac:dyDescent="0.2"/>
    <row r="64253" x14ac:dyDescent="0.2"/>
    <row r="64254" x14ac:dyDescent="0.2"/>
    <row r="64255" x14ac:dyDescent="0.2"/>
    <row r="64256" x14ac:dyDescent="0.2"/>
    <row r="64257" x14ac:dyDescent="0.2"/>
    <row r="64258" x14ac:dyDescent="0.2"/>
    <row r="64259" x14ac:dyDescent="0.2"/>
    <row r="64260" x14ac:dyDescent="0.2"/>
    <row r="64261" x14ac:dyDescent="0.2"/>
    <row r="64262" x14ac:dyDescent="0.2"/>
    <row r="64263" x14ac:dyDescent="0.2"/>
    <row r="64264" x14ac:dyDescent="0.2"/>
    <row r="64265" x14ac:dyDescent="0.2"/>
    <row r="64266" x14ac:dyDescent="0.2"/>
    <row r="64267" x14ac:dyDescent="0.2"/>
    <row r="64268" x14ac:dyDescent="0.2"/>
    <row r="64269" x14ac:dyDescent="0.2"/>
    <row r="64270" x14ac:dyDescent="0.2"/>
    <row r="64271" x14ac:dyDescent="0.2"/>
    <row r="64272" x14ac:dyDescent="0.2"/>
    <row r="64273" x14ac:dyDescent="0.2"/>
    <row r="64274" x14ac:dyDescent="0.2"/>
    <row r="64275" x14ac:dyDescent="0.2"/>
    <row r="64276" x14ac:dyDescent="0.2"/>
    <row r="64277" x14ac:dyDescent="0.2"/>
    <row r="64278" x14ac:dyDescent="0.2"/>
    <row r="64279" x14ac:dyDescent="0.2"/>
    <row r="64280" x14ac:dyDescent="0.2"/>
    <row r="64281" x14ac:dyDescent="0.2"/>
    <row r="64282" x14ac:dyDescent="0.2"/>
    <row r="64283" x14ac:dyDescent="0.2"/>
    <row r="64284" x14ac:dyDescent="0.2"/>
    <row r="64285" x14ac:dyDescent="0.2"/>
    <row r="64286" x14ac:dyDescent="0.2"/>
    <row r="64287" x14ac:dyDescent="0.2"/>
    <row r="64288" x14ac:dyDescent="0.2"/>
    <row r="64289" x14ac:dyDescent="0.2"/>
    <row r="64290" x14ac:dyDescent="0.2"/>
    <row r="64291" x14ac:dyDescent="0.2"/>
    <row r="64292" x14ac:dyDescent="0.2"/>
    <row r="64293" x14ac:dyDescent="0.2"/>
    <row r="64294" x14ac:dyDescent="0.2"/>
    <row r="64295" x14ac:dyDescent="0.2"/>
    <row r="64296" x14ac:dyDescent="0.2"/>
    <row r="64297" x14ac:dyDescent="0.2"/>
    <row r="64298" x14ac:dyDescent="0.2"/>
    <row r="64299" x14ac:dyDescent="0.2"/>
    <row r="64300" x14ac:dyDescent="0.2"/>
    <row r="64301" x14ac:dyDescent="0.2"/>
    <row r="64302" x14ac:dyDescent="0.2"/>
    <row r="64303" x14ac:dyDescent="0.2"/>
    <row r="64304" x14ac:dyDescent="0.2"/>
    <row r="64305" x14ac:dyDescent="0.2"/>
    <row r="64306" x14ac:dyDescent="0.2"/>
    <row r="64307" x14ac:dyDescent="0.2"/>
    <row r="64308" x14ac:dyDescent="0.2"/>
    <row r="64309" x14ac:dyDescent="0.2"/>
    <row r="64310" x14ac:dyDescent="0.2"/>
    <row r="64311" x14ac:dyDescent="0.2"/>
    <row r="64312" x14ac:dyDescent="0.2"/>
    <row r="64313" x14ac:dyDescent="0.2"/>
    <row r="64314" x14ac:dyDescent="0.2"/>
    <row r="64315" x14ac:dyDescent="0.2"/>
    <row r="64316" x14ac:dyDescent="0.2"/>
    <row r="64317" x14ac:dyDescent="0.2"/>
    <row r="64318" x14ac:dyDescent="0.2"/>
    <row r="64319" x14ac:dyDescent="0.2"/>
    <row r="64320" x14ac:dyDescent="0.2"/>
    <row r="64321" x14ac:dyDescent="0.2"/>
    <row r="64322" x14ac:dyDescent="0.2"/>
    <row r="64323" x14ac:dyDescent="0.2"/>
    <row r="64324" x14ac:dyDescent="0.2"/>
    <row r="64325" x14ac:dyDescent="0.2"/>
    <row r="64326" x14ac:dyDescent="0.2"/>
    <row r="64327" x14ac:dyDescent="0.2"/>
    <row r="64328" x14ac:dyDescent="0.2"/>
    <row r="64329" x14ac:dyDescent="0.2"/>
    <row r="64330" x14ac:dyDescent="0.2"/>
    <row r="64331" x14ac:dyDescent="0.2"/>
    <row r="64332" x14ac:dyDescent="0.2"/>
    <row r="64333" x14ac:dyDescent="0.2"/>
    <row r="64334" x14ac:dyDescent="0.2"/>
    <row r="64335" x14ac:dyDescent="0.2"/>
    <row r="64336" x14ac:dyDescent="0.2"/>
    <row r="64337" x14ac:dyDescent="0.2"/>
    <row r="64338" x14ac:dyDescent="0.2"/>
    <row r="64339" x14ac:dyDescent="0.2"/>
    <row r="64340" x14ac:dyDescent="0.2"/>
    <row r="64341" x14ac:dyDescent="0.2"/>
    <row r="64342" x14ac:dyDescent="0.2"/>
    <row r="64343" x14ac:dyDescent="0.2"/>
    <row r="64344" x14ac:dyDescent="0.2"/>
    <row r="64345" x14ac:dyDescent="0.2"/>
    <row r="64346" x14ac:dyDescent="0.2"/>
    <row r="64347" x14ac:dyDescent="0.2"/>
    <row r="64348" x14ac:dyDescent="0.2"/>
    <row r="64349" x14ac:dyDescent="0.2"/>
    <row r="64350" x14ac:dyDescent="0.2"/>
    <row r="64351" x14ac:dyDescent="0.2"/>
    <row r="64352" x14ac:dyDescent="0.2"/>
    <row r="64353" x14ac:dyDescent="0.2"/>
    <row r="64354" x14ac:dyDescent="0.2"/>
    <row r="64355" x14ac:dyDescent="0.2"/>
    <row r="64356" x14ac:dyDescent="0.2"/>
    <row r="64357" x14ac:dyDescent="0.2"/>
    <row r="64358" x14ac:dyDescent="0.2"/>
    <row r="64359" x14ac:dyDescent="0.2"/>
    <row r="64360" x14ac:dyDescent="0.2"/>
    <row r="64361" x14ac:dyDescent="0.2"/>
    <row r="64362" x14ac:dyDescent="0.2"/>
    <row r="64363" x14ac:dyDescent="0.2"/>
    <row r="64364" x14ac:dyDescent="0.2"/>
    <row r="64365" x14ac:dyDescent="0.2"/>
    <row r="64366" x14ac:dyDescent="0.2"/>
    <row r="64367" x14ac:dyDescent="0.2"/>
    <row r="64368" x14ac:dyDescent="0.2"/>
    <row r="64369" x14ac:dyDescent="0.2"/>
    <row r="64370" x14ac:dyDescent="0.2"/>
    <row r="64371" x14ac:dyDescent="0.2"/>
    <row r="64372" x14ac:dyDescent="0.2"/>
    <row r="64373" x14ac:dyDescent="0.2"/>
    <row r="64374" x14ac:dyDescent="0.2"/>
    <row r="64375" x14ac:dyDescent="0.2"/>
    <row r="64376" x14ac:dyDescent="0.2"/>
    <row r="64377" x14ac:dyDescent="0.2"/>
    <row r="64378" x14ac:dyDescent="0.2"/>
    <row r="64379" x14ac:dyDescent="0.2"/>
    <row r="64380" x14ac:dyDescent="0.2"/>
    <row r="64381" x14ac:dyDescent="0.2"/>
    <row r="64382" x14ac:dyDescent="0.2"/>
    <row r="64383" x14ac:dyDescent="0.2"/>
    <row r="64384" x14ac:dyDescent="0.2"/>
    <row r="64385" x14ac:dyDescent="0.2"/>
    <row r="64386" x14ac:dyDescent="0.2"/>
    <row r="64387" x14ac:dyDescent="0.2"/>
    <row r="64388" x14ac:dyDescent="0.2"/>
    <row r="64389" x14ac:dyDescent="0.2"/>
    <row r="64390" x14ac:dyDescent="0.2"/>
    <row r="64391" x14ac:dyDescent="0.2"/>
    <row r="64392" x14ac:dyDescent="0.2"/>
    <row r="64393" x14ac:dyDescent="0.2"/>
    <row r="64394" x14ac:dyDescent="0.2"/>
    <row r="64395" x14ac:dyDescent="0.2"/>
    <row r="64396" x14ac:dyDescent="0.2"/>
    <row r="64397" x14ac:dyDescent="0.2"/>
    <row r="64398" x14ac:dyDescent="0.2"/>
    <row r="64399" x14ac:dyDescent="0.2"/>
    <row r="64400" x14ac:dyDescent="0.2"/>
    <row r="64401" x14ac:dyDescent="0.2"/>
    <row r="64402" x14ac:dyDescent="0.2"/>
    <row r="64403" x14ac:dyDescent="0.2"/>
    <row r="64404" x14ac:dyDescent="0.2"/>
    <row r="64405" x14ac:dyDescent="0.2"/>
    <row r="64406" x14ac:dyDescent="0.2"/>
    <row r="64407" x14ac:dyDescent="0.2"/>
    <row r="64408" x14ac:dyDescent="0.2"/>
    <row r="64409" x14ac:dyDescent="0.2"/>
    <row r="64410" x14ac:dyDescent="0.2"/>
    <row r="64411" x14ac:dyDescent="0.2"/>
    <row r="64412" x14ac:dyDescent="0.2"/>
    <row r="64413" x14ac:dyDescent="0.2"/>
    <row r="64414" x14ac:dyDescent="0.2"/>
    <row r="64415" x14ac:dyDescent="0.2"/>
    <row r="64416" x14ac:dyDescent="0.2"/>
    <row r="64417" x14ac:dyDescent="0.2"/>
    <row r="64418" x14ac:dyDescent="0.2"/>
    <row r="64419" x14ac:dyDescent="0.2"/>
    <row r="64420" x14ac:dyDescent="0.2"/>
    <row r="64421" x14ac:dyDescent="0.2"/>
    <row r="64422" x14ac:dyDescent="0.2"/>
    <row r="64423" x14ac:dyDescent="0.2"/>
    <row r="64424" x14ac:dyDescent="0.2"/>
    <row r="64425" x14ac:dyDescent="0.2"/>
    <row r="64426" x14ac:dyDescent="0.2"/>
    <row r="64427" x14ac:dyDescent="0.2"/>
    <row r="64428" x14ac:dyDescent="0.2"/>
    <row r="64429" x14ac:dyDescent="0.2"/>
    <row r="64430" x14ac:dyDescent="0.2"/>
    <row r="64431" x14ac:dyDescent="0.2"/>
    <row r="64432" x14ac:dyDescent="0.2"/>
    <row r="64433" x14ac:dyDescent="0.2"/>
    <row r="64434" x14ac:dyDescent="0.2"/>
    <row r="64435" x14ac:dyDescent="0.2"/>
    <row r="64436" x14ac:dyDescent="0.2"/>
    <row r="64437" x14ac:dyDescent="0.2"/>
    <row r="64438" x14ac:dyDescent="0.2"/>
    <row r="64439" x14ac:dyDescent="0.2"/>
    <row r="64440" x14ac:dyDescent="0.2"/>
    <row r="64441" x14ac:dyDescent="0.2"/>
    <row r="64442" x14ac:dyDescent="0.2"/>
    <row r="64443" x14ac:dyDescent="0.2"/>
    <row r="64444" x14ac:dyDescent="0.2"/>
    <row r="64445" x14ac:dyDescent="0.2"/>
    <row r="64446" x14ac:dyDescent="0.2"/>
    <row r="64447" x14ac:dyDescent="0.2"/>
    <row r="64448" x14ac:dyDescent="0.2"/>
    <row r="64449" x14ac:dyDescent="0.2"/>
    <row r="64450" x14ac:dyDescent="0.2"/>
    <row r="64451" x14ac:dyDescent="0.2"/>
    <row r="64452" x14ac:dyDescent="0.2"/>
    <row r="64453" x14ac:dyDescent="0.2"/>
    <row r="64454" x14ac:dyDescent="0.2"/>
    <row r="64455" x14ac:dyDescent="0.2"/>
    <row r="64456" x14ac:dyDescent="0.2"/>
    <row r="64457" x14ac:dyDescent="0.2"/>
    <row r="64458" x14ac:dyDescent="0.2"/>
    <row r="64459" x14ac:dyDescent="0.2"/>
    <row r="64460" x14ac:dyDescent="0.2"/>
    <row r="64461" x14ac:dyDescent="0.2"/>
    <row r="64462" x14ac:dyDescent="0.2"/>
    <row r="64463" x14ac:dyDescent="0.2"/>
    <row r="64464" x14ac:dyDescent="0.2"/>
    <row r="64465" x14ac:dyDescent="0.2"/>
    <row r="64466" x14ac:dyDescent="0.2"/>
    <row r="64467" x14ac:dyDescent="0.2"/>
    <row r="64468" x14ac:dyDescent="0.2"/>
    <row r="64469" x14ac:dyDescent="0.2"/>
    <row r="64470" x14ac:dyDescent="0.2"/>
    <row r="64471" x14ac:dyDescent="0.2"/>
    <row r="64472" x14ac:dyDescent="0.2"/>
    <row r="64473" x14ac:dyDescent="0.2"/>
    <row r="64474" x14ac:dyDescent="0.2"/>
    <row r="64475" x14ac:dyDescent="0.2"/>
    <row r="64476" x14ac:dyDescent="0.2"/>
    <row r="64477" x14ac:dyDescent="0.2"/>
    <row r="64478" x14ac:dyDescent="0.2"/>
    <row r="64479" x14ac:dyDescent="0.2"/>
    <row r="64480" x14ac:dyDescent="0.2"/>
    <row r="64481" x14ac:dyDescent="0.2"/>
    <row r="64482" x14ac:dyDescent="0.2"/>
    <row r="64483" x14ac:dyDescent="0.2"/>
    <row r="64484" x14ac:dyDescent="0.2"/>
    <row r="64485" x14ac:dyDescent="0.2"/>
    <row r="64486" x14ac:dyDescent="0.2"/>
    <row r="64487" x14ac:dyDescent="0.2"/>
    <row r="64488" x14ac:dyDescent="0.2"/>
    <row r="64489" x14ac:dyDescent="0.2"/>
    <row r="64490" x14ac:dyDescent="0.2"/>
    <row r="64491" x14ac:dyDescent="0.2"/>
    <row r="64492" x14ac:dyDescent="0.2"/>
    <row r="64493" x14ac:dyDescent="0.2"/>
    <row r="64494" x14ac:dyDescent="0.2"/>
    <row r="64495" x14ac:dyDescent="0.2"/>
    <row r="64496" x14ac:dyDescent="0.2"/>
    <row r="64497" x14ac:dyDescent="0.2"/>
    <row r="64498" x14ac:dyDescent="0.2"/>
    <row r="64499" x14ac:dyDescent="0.2"/>
    <row r="64500" x14ac:dyDescent="0.2"/>
    <row r="64501" x14ac:dyDescent="0.2"/>
    <row r="64502" x14ac:dyDescent="0.2"/>
    <row r="64503" x14ac:dyDescent="0.2"/>
    <row r="64504" x14ac:dyDescent="0.2"/>
    <row r="64505" x14ac:dyDescent="0.2"/>
    <row r="64506" x14ac:dyDescent="0.2"/>
    <row r="64507" x14ac:dyDescent="0.2"/>
    <row r="64508" x14ac:dyDescent="0.2"/>
    <row r="64509" x14ac:dyDescent="0.2"/>
    <row r="64510" x14ac:dyDescent="0.2"/>
    <row r="64511" x14ac:dyDescent="0.2"/>
    <row r="64512" x14ac:dyDescent="0.2"/>
    <row r="64513" x14ac:dyDescent="0.2"/>
    <row r="64514" x14ac:dyDescent="0.2"/>
    <row r="64515" x14ac:dyDescent="0.2"/>
    <row r="64516" x14ac:dyDescent="0.2"/>
    <row r="64517" x14ac:dyDescent="0.2"/>
    <row r="64518" x14ac:dyDescent="0.2"/>
    <row r="64519" x14ac:dyDescent="0.2"/>
    <row r="64520" x14ac:dyDescent="0.2"/>
    <row r="64521" x14ac:dyDescent="0.2"/>
    <row r="64522" x14ac:dyDescent="0.2"/>
    <row r="64523" x14ac:dyDescent="0.2"/>
    <row r="64524" x14ac:dyDescent="0.2"/>
    <row r="64525" x14ac:dyDescent="0.2"/>
    <row r="64526" x14ac:dyDescent="0.2"/>
    <row r="64527" x14ac:dyDescent="0.2"/>
    <row r="64528" x14ac:dyDescent="0.2"/>
    <row r="64529" x14ac:dyDescent="0.2"/>
    <row r="64530" x14ac:dyDescent="0.2"/>
    <row r="64531" x14ac:dyDescent="0.2"/>
    <row r="64532" x14ac:dyDescent="0.2"/>
    <row r="64533" x14ac:dyDescent="0.2"/>
    <row r="64534" x14ac:dyDescent="0.2"/>
    <row r="64535" x14ac:dyDescent="0.2"/>
    <row r="64536" x14ac:dyDescent="0.2"/>
    <row r="64537" x14ac:dyDescent="0.2"/>
    <row r="64538" x14ac:dyDescent="0.2"/>
    <row r="64539" x14ac:dyDescent="0.2"/>
    <row r="64540" x14ac:dyDescent="0.2"/>
    <row r="64541" x14ac:dyDescent="0.2"/>
    <row r="64542" x14ac:dyDescent="0.2"/>
    <row r="64543" x14ac:dyDescent="0.2"/>
    <row r="64544" x14ac:dyDescent="0.2"/>
    <row r="64545" x14ac:dyDescent="0.2"/>
    <row r="64546" x14ac:dyDescent="0.2"/>
    <row r="64547" x14ac:dyDescent="0.2"/>
    <row r="64548" x14ac:dyDescent="0.2"/>
    <row r="64549" x14ac:dyDescent="0.2"/>
    <row r="64550" x14ac:dyDescent="0.2"/>
    <row r="64551" x14ac:dyDescent="0.2"/>
    <row r="64552" x14ac:dyDescent="0.2"/>
    <row r="64553" x14ac:dyDescent="0.2"/>
    <row r="64554" x14ac:dyDescent="0.2"/>
    <row r="64555" x14ac:dyDescent="0.2"/>
    <row r="64556" x14ac:dyDescent="0.2"/>
    <row r="64557" x14ac:dyDescent="0.2"/>
    <row r="64558" x14ac:dyDescent="0.2"/>
    <row r="64559" x14ac:dyDescent="0.2"/>
    <row r="64560" x14ac:dyDescent="0.2"/>
    <row r="64561" x14ac:dyDescent="0.2"/>
    <row r="64562" x14ac:dyDescent="0.2"/>
    <row r="64563" x14ac:dyDescent="0.2"/>
    <row r="64564" x14ac:dyDescent="0.2"/>
    <row r="64565" x14ac:dyDescent="0.2"/>
    <row r="64566" x14ac:dyDescent="0.2"/>
    <row r="64567" x14ac:dyDescent="0.2"/>
    <row r="64568" x14ac:dyDescent="0.2"/>
    <row r="64569" x14ac:dyDescent="0.2"/>
    <row r="64570" x14ac:dyDescent="0.2"/>
    <row r="64571" x14ac:dyDescent="0.2"/>
    <row r="64572" x14ac:dyDescent="0.2"/>
    <row r="64573" x14ac:dyDescent="0.2"/>
    <row r="64574" x14ac:dyDescent="0.2"/>
    <row r="64575" x14ac:dyDescent="0.2"/>
    <row r="64576" x14ac:dyDescent="0.2"/>
    <row r="64577" x14ac:dyDescent="0.2"/>
    <row r="64578" x14ac:dyDescent="0.2"/>
    <row r="64579" x14ac:dyDescent="0.2"/>
    <row r="64580" x14ac:dyDescent="0.2"/>
    <row r="64581" x14ac:dyDescent="0.2"/>
    <row r="64582" x14ac:dyDescent="0.2"/>
    <row r="64583" x14ac:dyDescent="0.2"/>
    <row r="64584" x14ac:dyDescent="0.2"/>
    <row r="64585" x14ac:dyDescent="0.2"/>
    <row r="64586" x14ac:dyDescent="0.2"/>
    <row r="64587" x14ac:dyDescent="0.2"/>
    <row r="64588" x14ac:dyDescent="0.2"/>
    <row r="64589" x14ac:dyDescent="0.2"/>
    <row r="64590" x14ac:dyDescent="0.2"/>
    <row r="64591" x14ac:dyDescent="0.2"/>
    <row r="64592" x14ac:dyDescent="0.2"/>
    <row r="64593" x14ac:dyDescent="0.2"/>
    <row r="64594" x14ac:dyDescent="0.2"/>
    <row r="64595" x14ac:dyDescent="0.2"/>
    <row r="64596" x14ac:dyDescent="0.2"/>
    <row r="64597" x14ac:dyDescent="0.2"/>
    <row r="64598" x14ac:dyDescent="0.2"/>
    <row r="64599" x14ac:dyDescent="0.2"/>
    <row r="64600" x14ac:dyDescent="0.2"/>
    <row r="64601" x14ac:dyDescent="0.2"/>
    <row r="64602" x14ac:dyDescent="0.2"/>
    <row r="64603" x14ac:dyDescent="0.2"/>
    <row r="64604" x14ac:dyDescent="0.2"/>
    <row r="64605" x14ac:dyDescent="0.2"/>
    <row r="64606" x14ac:dyDescent="0.2"/>
    <row r="64607" x14ac:dyDescent="0.2"/>
    <row r="64608" x14ac:dyDescent="0.2"/>
    <row r="64609" x14ac:dyDescent="0.2"/>
    <row r="64610" x14ac:dyDescent="0.2"/>
    <row r="64611" x14ac:dyDescent="0.2"/>
    <row r="64612" x14ac:dyDescent="0.2"/>
    <row r="64613" x14ac:dyDescent="0.2"/>
    <row r="64614" x14ac:dyDescent="0.2"/>
    <row r="64615" x14ac:dyDescent="0.2"/>
    <row r="64616" x14ac:dyDescent="0.2"/>
    <row r="64617" x14ac:dyDescent="0.2"/>
    <row r="64618" x14ac:dyDescent="0.2"/>
    <row r="64619" x14ac:dyDescent="0.2"/>
    <row r="64620" x14ac:dyDescent="0.2"/>
    <row r="64621" x14ac:dyDescent="0.2"/>
    <row r="64622" x14ac:dyDescent="0.2"/>
    <row r="64623" x14ac:dyDescent="0.2"/>
    <row r="64624" x14ac:dyDescent="0.2"/>
    <row r="64625" x14ac:dyDescent="0.2"/>
    <row r="64626" x14ac:dyDescent="0.2"/>
    <row r="64627" x14ac:dyDescent="0.2"/>
    <row r="64628" x14ac:dyDescent="0.2"/>
    <row r="64629" x14ac:dyDescent="0.2"/>
    <row r="64630" x14ac:dyDescent="0.2"/>
    <row r="64631" x14ac:dyDescent="0.2"/>
    <row r="64632" x14ac:dyDescent="0.2"/>
    <row r="64633" x14ac:dyDescent="0.2"/>
    <row r="64634" x14ac:dyDescent="0.2"/>
    <row r="64635" x14ac:dyDescent="0.2"/>
    <row r="64636" x14ac:dyDescent="0.2"/>
    <row r="64637" x14ac:dyDescent="0.2"/>
    <row r="64638" x14ac:dyDescent="0.2"/>
    <row r="64639" x14ac:dyDescent="0.2"/>
    <row r="64640" x14ac:dyDescent="0.2"/>
    <row r="64641" x14ac:dyDescent="0.2"/>
    <row r="64642" x14ac:dyDescent="0.2"/>
    <row r="64643" x14ac:dyDescent="0.2"/>
    <row r="64644" x14ac:dyDescent="0.2"/>
    <row r="64645" x14ac:dyDescent="0.2"/>
    <row r="64646" x14ac:dyDescent="0.2"/>
    <row r="64647" x14ac:dyDescent="0.2"/>
    <row r="64648" x14ac:dyDescent="0.2"/>
    <row r="64649" x14ac:dyDescent="0.2"/>
    <row r="64650" x14ac:dyDescent="0.2"/>
    <row r="64651" x14ac:dyDescent="0.2"/>
    <row r="64652" x14ac:dyDescent="0.2"/>
    <row r="64653" x14ac:dyDescent="0.2"/>
    <row r="64654" x14ac:dyDescent="0.2"/>
    <row r="64655" x14ac:dyDescent="0.2"/>
    <row r="64656" x14ac:dyDescent="0.2"/>
    <row r="64657" x14ac:dyDescent="0.2"/>
    <row r="64658" x14ac:dyDescent="0.2"/>
    <row r="64659" x14ac:dyDescent="0.2"/>
    <row r="64660" x14ac:dyDescent="0.2"/>
    <row r="64661" x14ac:dyDescent="0.2"/>
    <row r="64662" x14ac:dyDescent="0.2"/>
    <row r="64663" x14ac:dyDescent="0.2"/>
    <row r="64664" x14ac:dyDescent="0.2"/>
    <row r="64665" x14ac:dyDescent="0.2"/>
    <row r="64666" x14ac:dyDescent="0.2"/>
    <row r="64667" x14ac:dyDescent="0.2"/>
    <row r="64668" x14ac:dyDescent="0.2"/>
    <row r="64669" x14ac:dyDescent="0.2"/>
    <row r="64670" x14ac:dyDescent="0.2"/>
    <row r="64671" x14ac:dyDescent="0.2"/>
    <row r="64672" x14ac:dyDescent="0.2"/>
    <row r="64673" x14ac:dyDescent="0.2"/>
    <row r="64674" x14ac:dyDescent="0.2"/>
    <row r="64675" x14ac:dyDescent="0.2"/>
    <row r="64676" x14ac:dyDescent="0.2"/>
    <row r="64677" x14ac:dyDescent="0.2"/>
    <row r="64678" x14ac:dyDescent="0.2"/>
    <row r="64679" x14ac:dyDescent="0.2"/>
    <row r="64680" x14ac:dyDescent="0.2"/>
    <row r="64681" x14ac:dyDescent="0.2"/>
    <row r="64682" x14ac:dyDescent="0.2"/>
    <row r="64683" x14ac:dyDescent="0.2"/>
    <row r="64684" x14ac:dyDescent="0.2"/>
    <row r="64685" x14ac:dyDescent="0.2"/>
    <row r="64686" x14ac:dyDescent="0.2"/>
    <row r="64687" x14ac:dyDescent="0.2"/>
    <row r="64688" x14ac:dyDescent="0.2"/>
    <row r="64689" x14ac:dyDescent="0.2"/>
    <row r="64690" x14ac:dyDescent="0.2"/>
    <row r="64691" x14ac:dyDescent="0.2"/>
    <row r="64692" x14ac:dyDescent="0.2"/>
    <row r="64693" x14ac:dyDescent="0.2"/>
    <row r="64694" x14ac:dyDescent="0.2"/>
    <row r="64695" x14ac:dyDescent="0.2"/>
    <row r="64696" x14ac:dyDescent="0.2"/>
    <row r="64697" x14ac:dyDescent="0.2"/>
    <row r="64698" x14ac:dyDescent="0.2"/>
    <row r="64699" x14ac:dyDescent="0.2"/>
    <row r="64700" x14ac:dyDescent="0.2"/>
    <row r="64701" x14ac:dyDescent="0.2"/>
    <row r="64702" x14ac:dyDescent="0.2"/>
    <row r="64703" x14ac:dyDescent="0.2"/>
    <row r="64704" x14ac:dyDescent="0.2"/>
    <row r="64705" x14ac:dyDescent="0.2"/>
    <row r="64706" x14ac:dyDescent="0.2"/>
    <row r="64707" x14ac:dyDescent="0.2"/>
    <row r="64708" x14ac:dyDescent="0.2"/>
    <row r="64709" x14ac:dyDescent="0.2"/>
    <row r="64710" x14ac:dyDescent="0.2"/>
    <row r="64711" x14ac:dyDescent="0.2"/>
    <row r="64712" x14ac:dyDescent="0.2"/>
    <row r="64713" x14ac:dyDescent="0.2"/>
    <row r="64714" x14ac:dyDescent="0.2"/>
    <row r="64715" x14ac:dyDescent="0.2"/>
    <row r="64716" x14ac:dyDescent="0.2"/>
    <row r="64717" x14ac:dyDescent="0.2"/>
    <row r="64718" x14ac:dyDescent="0.2"/>
    <row r="64719" x14ac:dyDescent="0.2"/>
    <row r="64720" x14ac:dyDescent="0.2"/>
    <row r="64721" x14ac:dyDescent="0.2"/>
    <row r="64722" x14ac:dyDescent="0.2"/>
    <row r="64723" x14ac:dyDescent="0.2"/>
    <row r="64724" x14ac:dyDescent="0.2"/>
    <row r="64725" x14ac:dyDescent="0.2"/>
    <row r="64726" x14ac:dyDescent="0.2"/>
    <row r="64727" x14ac:dyDescent="0.2"/>
    <row r="64728" x14ac:dyDescent="0.2"/>
    <row r="64729" x14ac:dyDescent="0.2"/>
    <row r="64730" x14ac:dyDescent="0.2"/>
    <row r="64731" x14ac:dyDescent="0.2"/>
    <row r="64732" x14ac:dyDescent="0.2"/>
    <row r="64733" x14ac:dyDescent="0.2"/>
    <row r="64734" x14ac:dyDescent="0.2"/>
    <row r="64735" x14ac:dyDescent="0.2"/>
    <row r="64736" x14ac:dyDescent="0.2"/>
    <row r="64737" x14ac:dyDescent="0.2"/>
    <row r="64738" x14ac:dyDescent="0.2"/>
    <row r="64739" x14ac:dyDescent="0.2"/>
    <row r="64740" x14ac:dyDescent="0.2"/>
    <row r="64741" x14ac:dyDescent="0.2"/>
    <row r="64742" x14ac:dyDescent="0.2"/>
    <row r="64743" x14ac:dyDescent="0.2"/>
    <row r="64744" x14ac:dyDescent="0.2"/>
    <row r="64745" x14ac:dyDescent="0.2"/>
    <row r="64746" x14ac:dyDescent="0.2"/>
    <row r="64747" x14ac:dyDescent="0.2"/>
    <row r="64748" x14ac:dyDescent="0.2"/>
    <row r="64749" x14ac:dyDescent="0.2"/>
    <row r="64750" x14ac:dyDescent="0.2"/>
    <row r="64751" x14ac:dyDescent="0.2"/>
    <row r="64752" x14ac:dyDescent="0.2"/>
    <row r="64753" x14ac:dyDescent="0.2"/>
    <row r="64754" x14ac:dyDescent="0.2"/>
    <row r="64755" x14ac:dyDescent="0.2"/>
    <row r="64756" x14ac:dyDescent="0.2"/>
    <row r="64757" x14ac:dyDescent="0.2"/>
    <row r="64758" x14ac:dyDescent="0.2"/>
    <row r="64759" x14ac:dyDescent="0.2"/>
    <row r="64760" x14ac:dyDescent="0.2"/>
    <row r="64761" x14ac:dyDescent="0.2"/>
    <row r="64762" x14ac:dyDescent="0.2"/>
    <row r="64763" x14ac:dyDescent="0.2"/>
    <row r="64764" x14ac:dyDescent="0.2"/>
    <row r="64765" x14ac:dyDescent="0.2"/>
    <row r="64766" x14ac:dyDescent="0.2"/>
    <row r="64767" x14ac:dyDescent="0.2"/>
    <row r="64768" x14ac:dyDescent="0.2"/>
    <row r="64769" x14ac:dyDescent="0.2"/>
    <row r="64770" x14ac:dyDescent="0.2"/>
    <row r="64771" x14ac:dyDescent="0.2"/>
    <row r="64772" x14ac:dyDescent="0.2"/>
    <row r="64773" x14ac:dyDescent="0.2"/>
    <row r="64774" x14ac:dyDescent="0.2"/>
    <row r="64775" x14ac:dyDescent="0.2"/>
    <row r="64776" x14ac:dyDescent="0.2"/>
    <row r="64777" x14ac:dyDescent="0.2"/>
    <row r="64778" x14ac:dyDescent="0.2"/>
    <row r="64779" x14ac:dyDescent="0.2"/>
    <row r="64780" x14ac:dyDescent="0.2"/>
    <row r="64781" x14ac:dyDescent="0.2"/>
    <row r="64782" x14ac:dyDescent="0.2"/>
    <row r="64783" x14ac:dyDescent="0.2"/>
    <row r="64784" x14ac:dyDescent="0.2"/>
    <row r="64785" x14ac:dyDescent="0.2"/>
    <row r="64786" x14ac:dyDescent="0.2"/>
    <row r="64787" x14ac:dyDescent="0.2"/>
    <row r="64788" x14ac:dyDescent="0.2"/>
    <row r="64789" x14ac:dyDescent="0.2"/>
    <row r="64790" x14ac:dyDescent="0.2"/>
    <row r="64791" x14ac:dyDescent="0.2"/>
    <row r="64792" x14ac:dyDescent="0.2"/>
    <row r="64793" x14ac:dyDescent="0.2"/>
    <row r="64794" x14ac:dyDescent="0.2"/>
    <row r="64795" x14ac:dyDescent="0.2"/>
    <row r="64796" x14ac:dyDescent="0.2"/>
    <row r="64797" x14ac:dyDescent="0.2"/>
    <row r="64798" x14ac:dyDescent="0.2"/>
    <row r="64799" x14ac:dyDescent="0.2"/>
    <row r="64800" x14ac:dyDescent="0.2"/>
    <row r="64801" x14ac:dyDescent="0.2"/>
    <row r="64802" x14ac:dyDescent="0.2"/>
    <row r="64803" x14ac:dyDescent="0.2"/>
    <row r="64804" x14ac:dyDescent="0.2"/>
    <row r="64805" x14ac:dyDescent="0.2"/>
    <row r="64806" x14ac:dyDescent="0.2"/>
    <row r="64807" x14ac:dyDescent="0.2"/>
    <row r="64808" x14ac:dyDescent="0.2"/>
    <row r="64809" x14ac:dyDescent="0.2"/>
    <row r="64810" x14ac:dyDescent="0.2"/>
    <row r="64811" x14ac:dyDescent="0.2"/>
    <row r="64812" x14ac:dyDescent="0.2"/>
    <row r="64813" x14ac:dyDescent="0.2"/>
    <row r="64814" x14ac:dyDescent="0.2"/>
    <row r="64815" x14ac:dyDescent="0.2"/>
    <row r="64816" x14ac:dyDescent="0.2"/>
    <row r="64817" x14ac:dyDescent="0.2"/>
    <row r="64818" x14ac:dyDescent="0.2"/>
    <row r="64819" x14ac:dyDescent="0.2"/>
    <row r="64820" x14ac:dyDescent="0.2"/>
    <row r="64821" x14ac:dyDescent="0.2"/>
    <row r="64822" x14ac:dyDescent="0.2"/>
    <row r="64823" x14ac:dyDescent="0.2"/>
    <row r="64824" x14ac:dyDescent="0.2"/>
    <row r="64825" x14ac:dyDescent="0.2"/>
    <row r="64826" x14ac:dyDescent="0.2"/>
    <row r="64827" x14ac:dyDescent="0.2"/>
    <row r="64828" x14ac:dyDescent="0.2"/>
    <row r="64829" x14ac:dyDescent="0.2"/>
    <row r="64830" x14ac:dyDescent="0.2"/>
    <row r="64831" x14ac:dyDescent="0.2"/>
    <row r="64832" x14ac:dyDescent="0.2"/>
    <row r="64833" x14ac:dyDescent="0.2"/>
    <row r="64834" x14ac:dyDescent="0.2"/>
    <row r="64835" x14ac:dyDescent="0.2"/>
    <row r="64836" x14ac:dyDescent="0.2"/>
    <row r="64837" x14ac:dyDescent="0.2"/>
    <row r="64838" x14ac:dyDescent="0.2"/>
    <row r="64839" x14ac:dyDescent="0.2"/>
    <row r="64840" x14ac:dyDescent="0.2"/>
    <row r="64841" x14ac:dyDescent="0.2"/>
    <row r="64842" x14ac:dyDescent="0.2"/>
    <row r="64843" x14ac:dyDescent="0.2"/>
    <row r="64844" x14ac:dyDescent="0.2"/>
    <row r="64845" x14ac:dyDescent="0.2"/>
    <row r="64846" x14ac:dyDescent="0.2"/>
    <row r="64847" x14ac:dyDescent="0.2"/>
    <row r="64848" x14ac:dyDescent="0.2"/>
    <row r="64849" x14ac:dyDescent="0.2"/>
    <row r="64850" x14ac:dyDescent="0.2"/>
    <row r="64851" x14ac:dyDescent="0.2"/>
    <row r="64852" x14ac:dyDescent="0.2"/>
    <row r="64853" x14ac:dyDescent="0.2"/>
    <row r="64854" x14ac:dyDescent="0.2"/>
    <row r="64855" x14ac:dyDescent="0.2"/>
    <row r="64856" x14ac:dyDescent="0.2"/>
    <row r="64857" x14ac:dyDescent="0.2"/>
    <row r="64858" x14ac:dyDescent="0.2"/>
    <row r="64859" x14ac:dyDescent="0.2"/>
    <row r="64860" x14ac:dyDescent="0.2"/>
    <row r="64861" x14ac:dyDescent="0.2"/>
    <row r="64862" x14ac:dyDescent="0.2"/>
    <row r="64863" x14ac:dyDescent="0.2"/>
    <row r="64864" x14ac:dyDescent="0.2"/>
    <row r="64865" x14ac:dyDescent="0.2"/>
    <row r="64866" x14ac:dyDescent="0.2"/>
    <row r="64867" x14ac:dyDescent="0.2"/>
    <row r="64868" x14ac:dyDescent="0.2"/>
    <row r="64869" x14ac:dyDescent="0.2"/>
    <row r="64870" x14ac:dyDescent="0.2"/>
    <row r="64871" x14ac:dyDescent="0.2"/>
    <row r="64872" x14ac:dyDescent="0.2"/>
    <row r="64873" x14ac:dyDescent="0.2"/>
    <row r="64874" x14ac:dyDescent="0.2"/>
    <row r="64875" x14ac:dyDescent="0.2"/>
    <row r="64876" x14ac:dyDescent="0.2"/>
    <row r="64877" x14ac:dyDescent="0.2"/>
    <row r="64878" x14ac:dyDescent="0.2"/>
    <row r="64879" x14ac:dyDescent="0.2"/>
    <row r="64880" x14ac:dyDescent="0.2"/>
    <row r="64881" x14ac:dyDescent="0.2"/>
    <row r="64882" x14ac:dyDescent="0.2"/>
    <row r="64883" x14ac:dyDescent="0.2"/>
    <row r="64884" x14ac:dyDescent="0.2"/>
    <row r="64885" x14ac:dyDescent="0.2"/>
    <row r="64886" x14ac:dyDescent="0.2"/>
    <row r="64887" x14ac:dyDescent="0.2"/>
    <row r="64888" x14ac:dyDescent="0.2"/>
    <row r="64889" x14ac:dyDescent="0.2"/>
    <row r="64890" x14ac:dyDescent="0.2"/>
    <row r="64891" x14ac:dyDescent="0.2"/>
    <row r="64892" x14ac:dyDescent="0.2"/>
    <row r="64893" x14ac:dyDescent="0.2"/>
    <row r="64894" x14ac:dyDescent="0.2"/>
    <row r="64895" x14ac:dyDescent="0.2"/>
    <row r="64896" x14ac:dyDescent="0.2"/>
    <row r="64897" x14ac:dyDescent="0.2"/>
    <row r="64898" x14ac:dyDescent="0.2"/>
    <row r="64899" x14ac:dyDescent="0.2"/>
    <row r="64900" x14ac:dyDescent="0.2"/>
    <row r="64901" x14ac:dyDescent="0.2"/>
    <row r="64902" x14ac:dyDescent="0.2"/>
    <row r="64903" x14ac:dyDescent="0.2"/>
    <row r="64904" x14ac:dyDescent="0.2"/>
    <row r="64905" x14ac:dyDescent="0.2"/>
    <row r="64906" x14ac:dyDescent="0.2"/>
    <row r="64907" x14ac:dyDescent="0.2"/>
    <row r="64908" x14ac:dyDescent="0.2"/>
    <row r="64909" x14ac:dyDescent="0.2"/>
    <row r="64910" x14ac:dyDescent="0.2"/>
    <row r="64911" x14ac:dyDescent="0.2"/>
    <row r="64912" x14ac:dyDescent="0.2"/>
    <row r="64913" x14ac:dyDescent="0.2"/>
    <row r="64914" x14ac:dyDescent="0.2"/>
    <row r="64915" x14ac:dyDescent="0.2"/>
    <row r="64916" x14ac:dyDescent="0.2"/>
    <row r="64917" x14ac:dyDescent="0.2"/>
    <row r="64918" x14ac:dyDescent="0.2"/>
    <row r="64919" x14ac:dyDescent="0.2"/>
    <row r="64920" x14ac:dyDescent="0.2"/>
    <row r="64921" x14ac:dyDescent="0.2"/>
    <row r="64922" x14ac:dyDescent="0.2"/>
    <row r="64923" x14ac:dyDescent="0.2"/>
    <row r="64924" x14ac:dyDescent="0.2"/>
    <row r="64925" x14ac:dyDescent="0.2"/>
    <row r="64926" x14ac:dyDescent="0.2"/>
    <row r="64927" x14ac:dyDescent="0.2"/>
    <row r="64928" x14ac:dyDescent="0.2"/>
    <row r="64929" x14ac:dyDescent="0.2"/>
    <row r="64930" x14ac:dyDescent="0.2"/>
    <row r="64931" x14ac:dyDescent="0.2"/>
    <row r="64932" x14ac:dyDescent="0.2"/>
    <row r="64933" x14ac:dyDescent="0.2"/>
    <row r="64934" x14ac:dyDescent="0.2"/>
    <row r="64935" x14ac:dyDescent="0.2"/>
    <row r="64936" x14ac:dyDescent="0.2"/>
    <row r="64937" x14ac:dyDescent="0.2"/>
    <row r="64938" x14ac:dyDescent="0.2"/>
    <row r="64939" x14ac:dyDescent="0.2"/>
    <row r="64940" x14ac:dyDescent="0.2"/>
    <row r="64941" x14ac:dyDescent="0.2"/>
    <row r="64942" x14ac:dyDescent="0.2"/>
    <row r="64943" x14ac:dyDescent="0.2"/>
    <row r="64944" x14ac:dyDescent="0.2"/>
    <row r="64945" x14ac:dyDescent="0.2"/>
    <row r="64946" x14ac:dyDescent="0.2"/>
    <row r="64947" x14ac:dyDescent="0.2"/>
    <row r="64948" x14ac:dyDescent="0.2"/>
    <row r="64949" x14ac:dyDescent="0.2"/>
    <row r="64950" x14ac:dyDescent="0.2"/>
    <row r="64951" x14ac:dyDescent="0.2"/>
    <row r="64952" x14ac:dyDescent="0.2"/>
    <row r="64953" x14ac:dyDescent="0.2"/>
    <row r="64954" x14ac:dyDescent="0.2"/>
    <row r="64955" x14ac:dyDescent="0.2"/>
    <row r="64956" x14ac:dyDescent="0.2"/>
    <row r="64957" x14ac:dyDescent="0.2"/>
    <row r="64958" x14ac:dyDescent="0.2"/>
    <row r="64959" x14ac:dyDescent="0.2"/>
    <row r="64960" x14ac:dyDescent="0.2"/>
    <row r="64961" x14ac:dyDescent="0.2"/>
    <row r="64962" x14ac:dyDescent="0.2"/>
    <row r="64963" x14ac:dyDescent="0.2"/>
    <row r="64964" x14ac:dyDescent="0.2"/>
    <row r="64965" x14ac:dyDescent="0.2"/>
    <row r="64966" x14ac:dyDescent="0.2"/>
    <row r="64967" x14ac:dyDescent="0.2"/>
    <row r="64968" x14ac:dyDescent="0.2"/>
    <row r="64969" x14ac:dyDescent="0.2"/>
    <row r="64970" x14ac:dyDescent="0.2"/>
    <row r="64971" x14ac:dyDescent="0.2"/>
    <row r="64972" x14ac:dyDescent="0.2"/>
    <row r="64973" x14ac:dyDescent="0.2"/>
    <row r="64974" x14ac:dyDescent="0.2"/>
    <row r="64975" x14ac:dyDescent="0.2"/>
    <row r="64976" x14ac:dyDescent="0.2"/>
    <row r="64977" x14ac:dyDescent="0.2"/>
    <row r="64978" x14ac:dyDescent="0.2"/>
    <row r="64979" x14ac:dyDescent="0.2"/>
    <row r="64980" x14ac:dyDescent="0.2"/>
    <row r="64981" x14ac:dyDescent="0.2"/>
    <row r="64982" x14ac:dyDescent="0.2"/>
    <row r="64983" x14ac:dyDescent="0.2"/>
    <row r="64984" x14ac:dyDescent="0.2"/>
    <row r="64985" x14ac:dyDescent="0.2"/>
    <row r="64986" x14ac:dyDescent="0.2"/>
    <row r="64987" x14ac:dyDescent="0.2"/>
    <row r="64988" x14ac:dyDescent="0.2"/>
    <row r="64989" x14ac:dyDescent="0.2"/>
    <row r="64990" x14ac:dyDescent="0.2"/>
    <row r="64991" x14ac:dyDescent="0.2"/>
    <row r="64992" x14ac:dyDescent="0.2"/>
    <row r="64993" x14ac:dyDescent="0.2"/>
    <row r="64994" x14ac:dyDescent="0.2"/>
    <row r="64995" x14ac:dyDescent="0.2"/>
    <row r="64996" x14ac:dyDescent="0.2"/>
    <row r="64997" x14ac:dyDescent="0.2"/>
    <row r="64998" x14ac:dyDescent="0.2"/>
    <row r="64999" x14ac:dyDescent="0.2"/>
    <row r="65000" x14ac:dyDescent="0.2"/>
    <row r="65001" x14ac:dyDescent="0.2"/>
    <row r="65002" x14ac:dyDescent="0.2"/>
    <row r="65003" x14ac:dyDescent="0.2"/>
    <row r="65004" x14ac:dyDescent="0.2"/>
    <row r="65005" x14ac:dyDescent="0.2"/>
    <row r="65006" x14ac:dyDescent="0.2"/>
    <row r="65007" x14ac:dyDescent="0.2"/>
    <row r="65008" x14ac:dyDescent="0.2"/>
    <row r="65009" x14ac:dyDescent="0.2"/>
    <row r="65010" x14ac:dyDescent="0.2"/>
    <row r="65011" x14ac:dyDescent="0.2"/>
    <row r="65012" x14ac:dyDescent="0.2"/>
    <row r="65013" x14ac:dyDescent="0.2"/>
    <row r="65014" x14ac:dyDescent="0.2"/>
    <row r="65015" x14ac:dyDescent="0.2"/>
    <row r="65016" x14ac:dyDescent="0.2"/>
    <row r="65017" x14ac:dyDescent="0.2"/>
    <row r="65018" x14ac:dyDescent="0.2"/>
    <row r="65019" x14ac:dyDescent="0.2"/>
    <row r="65020" x14ac:dyDescent="0.2"/>
    <row r="65021" x14ac:dyDescent="0.2"/>
    <row r="65022" x14ac:dyDescent="0.2"/>
    <row r="65023" x14ac:dyDescent="0.2"/>
    <row r="65024" x14ac:dyDescent="0.2"/>
    <row r="65025" x14ac:dyDescent="0.2"/>
    <row r="65026" x14ac:dyDescent="0.2"/>
    <row r="65027" x14ac:dyDescent="0.2"/>
    <row r="65028" x14ac:dyDescent="0.2"/>
    <row r="65029" x14ac:dyDescent="0.2"/>
    <row r="65030" x14ac:dyDescent="0.2"/>
    <row r="65031" x14ac:dyDescent="0.2"/>
    <row r="65032" x14ac:dyDescent="0.2"/>
    <row r="65033" x14ac:dyDescent="0.2"/>
    <row r="65034" x14ac:dyDescent="0.2"/>
    <row r="65035" x14ac:dyDescent="0.2"/>
    <row r="65036" x14ac:dyDescent="0.2"/>
    <row r="65037" x14ac:dyDescent="0.2"/>
    <row r="65038" x14ac:dyDescent="0.2"/>
    <row r="65039" x14ac:dyDescent="0.2"/>
    <row r="65040" x14ac:dyDescent="0.2"/>
    <row r="65041" x14ac:dyDescent="0.2"/>
    <row r="65042" x14ac:dyDescent="0.2"/>
    <row r="65043" x14ac:dyDescent="0.2"/>
    <row r="65044" x14ac:dyDescent="0.2"/>
    <row r="65045" x14ac:dyDescent="0.2"/>
    <row r="65046" x14ac:dyDescent="0.2"/>
    <row r="65047" x14ac:dyDescent="0.2"/>
    <row r="65048" x14ac:dyDescent="0.2"/>
    <row r="65049" x14ac:dyDescent="0.2"/>
    <row r="65050" x14ac:dyDescent="0.2"/>
    <row r="65051" x14ac:dyDescent="0.2"/>
    <row r="65052" x14ac:dyDescent="0.2"/>
    <row r="65053" x14ac:dyDescent="0.2"/>
    <row r="65054" x14ac:dyDescent="0.2"/>
    <row r="65055" x14ac:dyDescent="0.2"/>
    <row r="65056" x14ac:dyDescent="0.2"/>
    <row r="65057" x14ac:dyDescent="0.2"/>
    <row r="65058" x14ac:dyDescent="0.2"/>
    <row r="65059" x14ac:dyDescent="0.2"/>
    <row r="65060" x14ac:dyDescent="0.2"/>
    <row r="65061" x14ac:dyDescent="0.2"/>
    <row r="65062" x14ac:dyDescent="0.2"/>
    <row r="65063" x14ac:dyDescent="0.2"/>
    <row r="65064" x14ac:dyDescent="0.2"/>
    <row r="65065" x14ac:dyDescent="0.2"/>
    <row r="65066" x14ac:dyDescent="0.2"/>
    <row r="65067" x14ac:dyDescent="0.2"/>
    <row r="65068" x14ac:dyDescent="0.2"/>
    <row r="65069" x14ac:dyDescent="0.2"/>
    <row r="65070" x14ac:dyDescent="0.2"/>
    <row r="65071" x14ac:dyDescent="0.2"/>
    <row r="65072" x14ac:dyDescent="0.2"/>
    <row r="65073" x14ac:dyDescent="0.2"/>
    <row r="65074" x14ac:dyDescent="0.2"/>
    <row r="65075" x14ac:dyDescent="0.2"/>
    <row r="65076" x14ac:dyDescent="0.2"/>
    <row r="65077" x14ac:dyDescent="0.2"/>
    <row r="65078" x14ac:dyDescent="0.2"/>
    <row r="65079" x14ac:dyDescent="0.2"/>
    <row r="65080" x14ac:dyDescent="0.2"/>
    <row r="65081" x14ac:dyDescent="0.2"/>
    <row r="65082" x14ac:dyDescent="0.2"/>
    <row r="65083" x14ac:dyDescent="0.2"/>
    <row r="65084" x14ac:dyDescent="0.2"/>
    <row r="65085" x14ac:dyDescent="0.2"/>
    <row r="65086" x14ac:dyDescent="0.2"/>
    <row r="65087" x14ac:dyDescent="0.2"/>
    <row r="65088" x14ac:dyDescent="0.2"/>
    <row r="65089" x14ac:dyDescent="0.2"/>
    <row r="65090" x14ac:dyDescent="0.2"/>
    <row r="65091" x14ac:dyDescent="0.2"/>
    <row r="65092" x14ac:dyDescent="0.2"/>
    <row r="65093" x14ac:dyDescent="0.2"/>
    <row r="65094" x14ac:dyDescent="0.2"/>
    <row r="65095" x14ac:dyDescent="0.2"/>
    <row r="65096" x14ac:dyDescent="0.2"/>
    <row r="65097" x14ac:dyDescent="0.2"/>
    <row r="65098" x14ac:dyDescent="0.2"/>
    <row r="65099" x14ac:dyDescent="0.2"/>
    <row r="65100" x14ac:dyDescent="0.2"/>
    <row r="65101" x14ac:dyDescent="0.2"/>
    <row r="65102" x14ac:dyDescent="0.2"/>
    <row r="65103" x14ac:dyDescent="0.2"/>
    <row r="65104" x14ac:dyDescent="0.2"/>
    <row r="65105" x14ac:dyDescent="0.2"/>
    <row r="65106" x14ac:dyDescent="0.2"/>
    <row r="65107" x14ac:dyDescent="0.2"/>
    <row r="65108" x14ac:dyDescent="0.2"/>
    <row r="65109" x14ac:dyDescent="0.2"/>
    <row r="65110" x14ac:dyDescent="0.2"/>
    <row r="65111" x14ac:dyDescent="0.2"/>
    <row r="65112" x14ac:dyDescent="0.2"/>
    <row r="65113" x14ac:dyDescent="0.2"/>
    <row r="65114" x14ac:dyDescent="0.2"/>
    <row r="65115" x14ac:dyDescent="0.2"/>
    <row r="65116" x14ac:dyDescent="0.2"/>
    <row r="65117" x14ac:dyDescent="0.2"/>
    <row r="65118" x14ac:dyDescent="0.2"/>
    <row r="65119" x14ac:dyDescent="0.2"/>
    <row r="65120" x14ac:dyDescent="0.2"/>
    <row r="65121" x14ac:dyDescent="0.2"/>
    <row r="65122" x14ac:dyDescent="0.2"/>
    <row r="65123" x14ac:dyDescent="0.2"/>
    <row r="65124" x14ac:dyDescent="0.2"/>
    <row r="65125" x14ac:dyDescent="0.2"/>
    <row r="65126" x14ac:dyDescent="0.2"/>
    <row r="65127" x14ac:dyDescent="0.2"/>
    <row r="65128" x14ac:dyDescent="0.2"/>
    <row r="65129" x14ac:dyDescent="0.2"/>
    <row r="65130" x14ac:dyDescent="0.2"/>
    <row r="65131" x14ac:dyDescent="0.2"/>
    <row r="65132" x14ac:dyDescent="0.2"/>
    <row r="65133" x14ac:dyDescent="0.2"/>
    <row r="65134" x14ac:dyDescent="0.2"/>
    <row r="65135" x14ac:dyDescent="0.2"/>
    <row r="65136" x14ac:dyDescent="0.2"/>
    <row r="65137" x14ac:dyDescent="0.2"/>
    <row r="65138" x14ac:dyDescent="0.2"/>
    <row r="65139" x14ac:dyDescent="0.2"/>
    <row r="65140" x14ac:dyDescent="0.2"/>
    <row r="65141" x14ac:dyDescent="0.2"/>
    <row r="65142" x14ac:dyDescent="0.2"/>
    <row r="65143" x14ac:dyDescent="0.2"/>
    <row r="65144" x14ac:dyDescent="0.2"/>
    <row r="65145" x14ac:dyDescent="0.2"/>
    <row r="65146" x14ac:dyDescent="0.2"/>
    <row r="65147" x14ac:dyDescent="0.2"/>
    <row r="65148" x14ac:dyDescent="0.2"/>
    <row r="65149" x14ac:dyDescent="0.2"/>
    <row r="65150" x14ac:dyDescent="0.2"/>
    <row r="65151" x14ac:dyDescent="0.2"/>
    <row r="65152" x14ac:dyDescent="0.2"/>
    <row r="65153" x14ac:dyDescent="0.2"/>
    <row r="65154" x14ac:dyDescent="0.2"/>
    <row r="65155" x14ac:dyDescent="0.2"/>
    <row r="65156" x14ac:dyDescent="0.2"/>
    <row r="65157" x14ac:dyDescent="0.2"/>
    <row r="65158" x14ac:dyDescent="0.2"/>
    <row r="65159" x14ac:dyDescent="0.2"/>
    <row r="65160" x14ac:dyDescent="0.2"/>
    <row r="65161" x14ac:dyDescent="0.2"/>
    <row r="65162" x14ac:dyDescent="0.2"/>
    <row r="65163" x14ac:dyDescent="0.2"/>
    <row r="65164" x14ac:dyDescent="0.2"/>
    <row r="65165" x14ac:dyDescent="0.2"/>
    <row r="65166" x14ac:dyDescent="0.2"/>
    <row r="65167" x14ac:dyDescent="0.2"/>
    <row r="65168" x14ac:dyDescent="0.2"/>
    <row r="65169" x14ac:dyDescent="0.2"/>
    <row r="65170" x14ac:dyDescent="0.2"/>
    <row r="65171" x14ac:dyDescent="0.2"/>
    <row r="65172" x14ac:dyDescent="0.2"/>
    <row r="65173" x14ac:dyDescent="0.2"/>
    <row r="65174" x14ac:dyDescent="0.2"/>
    <row r="65175" x14ac:dyDescent="0.2"/>
    <row r="65176" x14ac:dyDescent="0.2"/>
    <row r="65177" x14ac:dyDescent="0.2"/>
    <row r="65178" x14ac:dyDescent="0.2"/>
    <row r="65179" x14ac:dyDescent="0.2"/>
    <row r="65180" x14ac:dyDescent="0.2"/>
    <row r="65181" x14ac:dyDescent="0.2"/>
    <row r="65182" x14ac:dyDescent="0.2"/>
    <row r="65183" x14ac:dyDescent="0.2"/>
    <row r="65184" x14ac:dyDescent="0.2"/>
    <row r="65185" x14ac:dyDescent="0.2"/>
    <row r="65186" x14ac:dyDescent="0.2"/>
    <row r="65187" x14ac:dyDescent="0.2"/>
    <row r="65188" x14ac:dyDescent="0.2"/>
    <row r="65189" x14ac:dyDescent="0.2"/>
    <row r="65190" x14ac:dyDescent="0.2"/>
    <row r="65191" x14ac:dyDescent="0.2"/>
    <row r="65192" x14ac:dyDescent="0.2"/>
    <row r="65193" x14ac:dyDescent="0.2"/>
    <row r="65194" x14ac:dyDescent="0.2"/>
    <row r="65195" x14ac:dyDescent="0.2"/>
    <row r="65196" x14ac:dyDescent="0.2"/>
    <row r="65197" x14ac:dyDescent="0.2"/>
    <row r="65198" x14ac:dyDescent="0.2"/>
    <row r="65199" x14ac:dyDescent="0.2"/>
    <row r="65200" x14ac:dyDescent="0.2"/>
    <row r="65201" x14ac:dyDescent="0.2"/>
    <row r="65202" x14ac:dyDescent="0.2"/>
    <row r="65203" x14ac:dyDescent="0.2"/>
    <row r="65204" x14ac:dyDescent="0.2"/>
    <row r="65205" x14ac:dyDescent="0.2"/>
    <row r="65206" x14ac:dyDescent="0.2"/>
    <row r="65207" x14ac:dyDescent="0.2"/>
    <row r="65208" x14ac:dyDescent="0.2"/>
    <row r="65209" x14ac:dyDescent="0.2"/>
    <row r="65210" x14ac:dyDescent="0.2"/>
    <row r="65211" x14ac:dyDescent="0.2"/>
    <row r="65212" x14ac:dyDescent="0.2"/>
    <row r="65213" x14ac:dyDescent="0.2"/>
    <row r="65214" x14ac:dyDescent="0.2"/>
    <row r="65215" x14ac:dyDescent="0.2"/>
    <row r="65216" x14ac:dyDescent="0.2"/>
    <row r="65217" x14ac:dyDescent="0.2"/>
    <row r="65218" x14ac:dyDescent="0.2"/>
    <row r="65219" x14ac:dyDescent="0.2"/>
    <row r="65220" x14ac:dyDescent="0.2"/>
    <row r="65221" x14ac:dyDescent="0.2"/>
    <row r="65222" x14ac:dyDescent="0.2"/>
    <row r="65223" x14ac:dyDescent="0.2"/>
    <row r="65224" x14ac:dyDescent="0.2"/>
    <row r="65225" x14ac:dyDescent="0.2"/>
    <row r="65226" x14ac:dyDescent="0.2"/>
    <row r="65227" x14ac:dyDescent="0.2"/>
    <row r="65228" x14ac:dyDescent="0.2"/>
    <row r="65229" x14ac:dyDescent="0.2"/>
    <row r="65230" x14ac:dyDescent="0.2"/>
    <row r="65231" x14ac:dyDescent="0.2"/>
    <row r="65232" x14ac:dyDescent="0.2"/>
    <row r="65233" x14ac:dyDescent="0.2"/>
    <row r="65234" x14ac:dyDescent="0.2"/>
    <row r="65235" x14ac:dyDescent="0.2"/>
    <row r="65236" x14ac:dyDescent="0.2"/>
    <row r="65237" x14ac:dyDescent="0.2"/>
    <row r="65238" x14ac:dyDescent="0.2"/>
    <row r="65239" x14ac:dyDescent="0.2"/>
    <row r="65240" x14ac:dyDescent="0.2"/>
    <row r="65241" x14ac:dyDescent="0.2"/>
    <row r="65242" x14ac:dyDescent="0.2"/>
    <row r="65243" x14ac:dyDescent="0.2"/>
    <row r="65244" x14ac:dyDescent="0.2"/>
    <row r="65245" x14ac:dyDescent="0.2"/>
    <row r="65246" x14ac:dyDescent="0.2"/>
    <row r="65247" x14ac:dyDescent="0.2"/>
    <row r="65248" x14ac:dyDescent="0.2"/>
    <row r="65249" x14ac:dyDescent="0.2"/>
    <row r="65250" x14ac:dyDescent="0.2"/>
    <row r="65251" x14ac:dyDescent="0.2"/>
    <row r="65252" x14ac:dyDescent="0.2"/>
    <row r="65253" x14ac:dyDescent="0.2"/>
    <row r="65254" x14ac:dyDescent="0.2"/>
    <row r="65255" x14ac:dyDescent="0.2"/>
    <row r="65256" x14ac:dyDescent="0.2"/>
    <row r="65257" x14ac:dyDescent="0.2"/>
    <row r="65258" x14ac:dyDescent="0.2"/>
    <row r="65259" x14ac:dyDescent="0.2"/>
    <row r="65260" x14ac:dyDescent="0.2"/>
    <row r="65261" x14ac:dyDescent="0.2"/>
    <row r="65262" x14ac:dyDescent="0.2"/>
    <row r="65263" x14ac:dyDescent="0.2"/>
    <row r="65264" x14ac:dyDescent="0.2"/>
    <row r="65265" x14ac:dyDescent="0.2"/>
    <row r="65266" x14ac:dyDescent="0.2"/>
    <row r="65267" x14ac:dyDescent="0.2"/>
    <row r="65268" x14ac:dyDescent="0.2"/>
    <row r="65269" x14ac:dyDescent="0.2"/>
    <row r="65270" x14ac:dyDescent="0.2"/>
    <row r="65271" x14ac:dyDescent="0.2"/>
    <row r="65272" x14ac:dyDescent="0.2"/>
    <row r="65273" x14ac:dyDescent="0.2"/>
    <row r="65274" x14ac:dyDescent="0.2"/>
    <row r="65275" x14ac:dyDescent="0.2"/>
    <row r="65276" x14ac:dyDescent="0.2"/>
    <row r="65277" x14ac:dyDescent="0.2"/>
    <row r="65278" x14ac:dyDescent="0.2"/>
    <row r="65279" x14ac:dyDescent="0.2"/>
    <row r="65280" x14ac:dyDescent="0.2"/>
    <row r="65281" x14ac:dyDescent="0.2"/>
    <row r="65282" x14ac:dyDescent="0.2"/>
    <row r="65283" x14ac:dyDescent="0.2"/>
    <row r="65284" x14ac:dyDescent="0.2"/>
    <row r="65285" x14ac:dyDescent="0.2"/>
    <row r="65286" x14ac:dyDescent="0.2"/>
    <row r="65287" x14ac:dyDescent="0.2"/>
    <row r="65288" x14ac:dyDescent="0.2"/>
    <row r="65289" x14ac:dyDescent="0.2"/>
    <row r="65290" x14ac:dyDescent="0.2"/>
    <row r="65291" x14ac:dyDescent="0.2"/>
    <row r="65292" x14ac:dyDescent="0.2"/>
    <row r="65293" x14ac:dyDescent="0.2"/>
    <row r="65294" x14ac:dyDescent="0.2"/>
    <row r="65295" x14ac:dyDescent="0.2"/>
    <row r="65296" x14ac:dyDescent="0.2"/>
    <row r="65297" x14ac:dyDescent="0.2"/>
    <row r="65298" x14ac:dyDescent="0.2"/>
    <row r="65299" x14ac:dyDescent="0.2"/>
    <row r="65300" x14ac:dyDescent="0.2"/>
    <row r="65301" x14ac:dyDescent="0.2"/>
    <row r="65302" x14ac:dyDescent="0.2"/>
    <row r="65303" x14ac:dyDescent="0.2"/>
    <row r="65304" x14ac:dyDescent="0.2"/>
    <row r="65305" x14ac:dyDescent="0.2"/>
    <row r="65306" x14ac:dyDescent="0.2"/>
    <row r="65307" x14ac:dyDescent="0.2"/>
    <row r="65308" x14ac:dyDescent="0.2"/>
    <row r="65309" x14ac:dyDescent="0.2"/>
    <row r="65310" x14ac:dyDescent="0.2"/>
    <row r="65311" x14ac:dyDescent="0.2"/>
    <row r="65312" x14ac:dyDescent="0.2"/>
    <row r="65313" x14ac:dyDescent="0.2"/>
    <row r="65314" x14ac:dyDescent="0.2"/>
    <row r="65315" x14ac:dyDescent="0.2"/>
    <row r="65316" x14ac:dyDescent="0.2"/>
    <row r="65317" x14ac:dyDescent="0.2"/>
    <row r="65318" x14ac:dyDescent="0.2"/>
    <row r="65319" x14ac:dyDescent="0.2"/>
    <row r="65320" x14ac:dyDescent="0.2"/>
    <row r="65321" x14ac:dyDescent="0.2"/>
    <row r="65322" x14ac:dyDescent="0.2"/>
    <row r="65323" x14ac:dyDescent="0.2"/>
    <row r="65324" x14ac:dyDescent="0.2"/>
    <row r="65325" x14ac:dyDescent="0.2"/>
    <row r="65326" x14ac:dyDescent="0.2"/>
    <row r="65327" x14ac:dyDescent="0.2"/>
    <row r="65328" x14ac:dyDescent="0.2"/>
    <row r="65329" x14ac:dyDescent="0.2"/>
    <row r="65330" x14ac:dyDescent="0.2"/>
    <row r="65331" x14ac:dyDescent="0.2"/>
    <row r="65332" x14ac:dyDescent="0.2"/>
    <row r="65333" x14ac:dyDescent="0.2"/>
    <row r="65334" x14ac:dyDescent="0.2"/>
    <row r="65335" x14ac:dyDescent="0.2"/>
    <row r="65336" x14ac:dyDescent="0.2"/>
    <row r="65337" x14ac:dyDescent="0.2"/>
    <row r="65338" x14ac:dyDescent="0.2"/>
    <row r="65339" x14ac:dyDescent="0.2"/>
    <row r="65340" x14ac:dyDescent="0.2"/>
    <row r="65341" x14ac:dyDescent="0.2"/>
    <row r="65342" x14ac:dyDescent="0.2"/>
    <row r="65343" x14ac:dyDescent="0.2"/>
    <row r="65344" x14ac:dyDescent="0.2"/>
    <row r="65345" x14ac:dyDescent="0.2"/>
    <row r="65346" x14ac:dyDescent="0.2"/>
    <row r="65347" x14ac:dyDescent="0.2"/>
    <row r="65348" x14ac:dyDescent="0.2"/>
    <row r="65349" x14ac:dyDescent="0.2"/>
    <row r="65350" x14ac:dyDescent="0.2"/>
    <row r="65351" x14ac:dyDescent="0.2"/>
    <row r="65352" x14ac:dyDescent="0.2"/>
    <row r="65353" x14ac:dyDescent="0.2"/>
    <row r="65354" x14ac:dyDescent="0.2"/>
    <row r="65355" x14ac:dyDescent="0.2"/>
    <row r="65356" x14ac:dyDescent="0.2"/>
    <row r="65357" x14ac:dyDescent="0.2"/>
    <row r="65358" x14ac:dyDescent="0.2"/>
    <row r="65359" x14ac:dyDescent="0.2"/>
    <row r="65360" x14ac:dyDescent="0.2"/>
    <row r="65361" x14ac:dyDescent="0.2"/>
    <row r="65362" x14ac:dyDescent="0.2"/>
    <row r="65363" x14ac:dyDescent="0.2"/>
    <row r="65364" x14ac:dyDescent="0.2"/>
    <row r="65365" x14ac:dyDescent="0.2"/>
    <row r="65366" x14ac:dyDescent="0.2"/>
    <row r="65367" x14ac:dyDescent="0.2"/>
    <row r="65368" x14ac:dyDescent="0.2"/>
    <row r="65369" x14ac:dyDescent="0.2"/>
    <row r="65370" x14ac:dyDescent="0.2"/>
    <row r="65371" x14ac:dyDescent="0.2"/>
    <row r="65372" x14ac:dyDescent="0.2"/>
    <row r="65373" x14ac:dyDescent="0.2"/>
    <row r="65374" x14ac:dyDescent="0.2"/>
    <row r="65375" x14ac:dyDescent="0.2"/>
    <row r="65376" x14ac:dyDescent="0.2"/>
    <row r="65377" x14ac:dyDescent="0.2"/>
    <row r="65378" x14ac:dyDescent="0.2"/>
    <row r="65379" x14ac:dyDescent="0.2"/>
    <row r="65380" x14ac:dyDescent="0.2"/>
    <row r="65381" x14ac:dyDescent="0.2"/>
    <row r="65382" x14ac:dyDescent="0.2"/>
    <row r="65383" x14ac:dyDescent="0.2"/>
    <row r="65384" x14ac:dyDescent="0.2"/>
    <row r="65385" x14ac:dyDescent="0.2"/>
    <row r="65386" x14ac:dyDescent="0.2"/>
    <row r="65387" x14ac:dyDescent="0.2"/>
    <row r="65388" x14ac:dyDescent="0.2"/>
    <row r="65389" x14ac:dyDescent="0.2"/>
    <row r="65390" x14ac:dyDescent="0.2"/>
    <row r="65391" x14ac:dyDescent="0.2"/>
    <row r="65392" x14ac:dyDescent="0.2"/>
    <row r="65393" x14ac:dyDescent="0.2"/>
    <row r="65394" x14ac:dyDescent="0.2"/>
    <row r="65395" x14ac:dyDescent="0.2"/>
    <row r="65396" x14ac:dyDescent="0.2"/>
    <row r="65397" x14ac:dyDescent="0.2"/>
    <row r="65398" x14ac:dyDescent="0.2"/>
    <row r="65399" x14ac:dyDescent="0.2"/>
    <row r="65400" x14ac:dyDescent="0.2"/>
    <row r="65401" x14ac:dyDescent="0.2"/>
    <row r="65402" x14ac:dyDescent="0.2"/>
    <row r="65403" x14ac:dyDescent="0.2"/>
    <row r="65404" x14ac:dyDescent="0.2"/>
    <row r="65405" x14ac:dyDescent="0.2"/>
    <row r="65406" x14ac:dyDescent="0.2"/>
    <row r="65407" x14ac:dyDescent="0.2"/>
    <row r="65408" x14ac:dyDescent="0.2"/>
    <row r="65409" x14ac:dyDescent="0.2"/>
    <row r="65410" x14ac:dyDescent="0.2"/>
    <row r="65411" x14ac:dyDescent="0.2"/>
    <row r="65412" x14ac:dyDescent="0.2"/>
    <row r="65413" x14ac:dyDescent="0.2"/>
    <row r="65414" x14ac:dyDescent="0.2"/>
    <row r="65415" x14ac:dyDescent="0.2"/>
    <row r="65416" x14ac:dyDescent="0.2"/>
    <row r="65417" x14ac:dyDescent="0.2"/>
    <row r="65418" x14ac:dyDescent="0.2"/>
    <row r="65419" x14ac:dyDescent="0.2"/>
    <row r="65420" x14ac:dyDescent="0.2"/>
    <row r="65421" x14ac:dyDescent="0.2"/>
    <row r="65422" x14ac:dyDescent="0.2"/>
    <row r="65423" x14ac:dyDescent="0.2"/>
    <row r="65424" x14ac:dyDescent="0.2"/>
    <row r="65425" x14ac:dyDescent="0.2"/>
    <row r="65426" x14ac:dyDescent="0.2"/>
    <row r="65427" x14ac:dyDescent="0.2"/>
    <row r="65428" x14ac:dyDescent="0.2"/>
    <row r="65429" x14ac:dyDescent="0.2"/>
    <row r="65430" x14ac:dyDescent="0.2"/>
    <row r="65431" x14ac:dyDescent="0.2"/>
    <row r="65432" x14ac:dyDescent="0.2"/>
    <row r="65433" x14ac:dyDescent="0.2"/>
    <row r="65434" x14ac:dyDescent="0.2"/>
    <row r="65435" x14ac:dyDescent="0.2"/>
    <row r="65436" x14ac:dyDescent="0.2"/>
    <row r="65437" x14ac:dyDescent="0.2"/>
    <row r="65438" x14ac:dyDescent="0.2"/>
    <row r="65439" x14ac:dyDescent="0.2"/>
    <row r="65440" x14ac:dyDescent="0.2"/>
    <row r="65441" x14ac:dyDescent="0.2"/>
    <row r="65442" x14ac:dyDescent="0.2"/>
    <row r="65443" x14ac:dyDescent="0.2"/>
    <row r="65444" x14ac:dyDescent="0.2"/>
    <row r="65445" x14ac:dyDescent="0.2"/>
    <row r="65446" x14ac:dyDescent="0.2"/>
    <row r="65447" x14ac:dyDescent="0.2"/>
    <row r="65448" x14ac:dyDescent="0.2"/>
    <row r="65449" x14ac:dyDescent="0.2"/>
    <row r="65450" x14ac:dyDescent="0.2"/>
    <row r="65451" x14ac:dyDescent="0.2"/>
    <row r="65452" x14ac:dyDescent="0.2"/>
    <row r="65453" x14ac:dyDescent="0.2"/>
    <row r="65454" x14ac:dyDescent="0.2"/>
    <row r="65455" x14ac:dyDescent="0.2"/>
    <row r="65456" x14ac:dyDescent="0.2"/>
    <row r="65457" x14ac:dyDescent="0.2"/>
    <row r="65458" x14ac:dyDescent="0.2"/>
    <row r="65459" x14ac:dyDescent="0.2"/>
    <row r="65460" x14ac:dyDescent="0.2"/>
    <row r="65461" x14ac:dyDescent="0.2"/>
    <row r="65462" x14ac:dyDescent="0.2"/>
    <row r="65463" x14ac:dyDescent="0.2"/>
    <row r="65464" x14ac:dyDescent="0.2"/>
    <row r="65465" x14ac:dyDescent="0.2"/>
    <row r="65466" x14ac:dyDescent="0.2"/>
    <row r="65467" x14ac:dyDescent="0.2"/>
    <row r="65468" x14ac:dyDescent="0.2"/>
    <row r="65469" x14ac:dyDescent="0.2"/>
    <row r="65470" x14ac:dyDescent="0.2"/>
    <row r="65471" x14ac:dyDescent="0.2"/>
    <row r="65472" x14ac:dyDescent="0.2"/>
    <row r="65473" x14ac:dyDescent="0.2"/>
    <row r="65474" x14ac:dyDescent="0.2"/>
    <row r="65475" x14ac:dyDescent="0.2"/>
    <row r="65476" x14ac:dyDescent="0.2"/>
    <row r="65477" x14ac:dyDescent="0.2"/>
    <row r="65478" x14ac:dyDescent="0.2"/>
    <row r="65479" x14ac:dyDescent="0.2"/>
    <row r="65480" x14ac:dyDescent="0.2"/>
    <row r="65481" x14ac:dyDescent="0.2"/>
    <row r="65482" x14ac:dyDescent="0.2"/>
    <row r="65483" x14ac:dyDescent="0.2"/>
    <row r="65484" x14ac:dyDescent="0.2"/>
    <row r="65485" x14ac:dyDescent="0.2"/>
    <row r="65486" x14ac:dyDescent="0.2"/>
    <row r="65487" x14ac:dyDescent="0.2"/>
    <row r="65488" x14ac:dyDescent="0.2"/>
    <row r="65489" x14ac:dyDescent="0.2"/>
    <row r="65490" x14ac:dyDescent="0.2"/>
    <row r="65491" x14ac:dyDescent="0.2"/>
    <row r="65492" x14ac:dyDescent="0.2"/>
    <row r="65493" x14ac:dyDescent="0.2"/>
    <row r="65494" x14ac:dyDescent="0.2"/>
    <row r="65495" x14ac:dyDescent="0.2"/>
    <row r="65496" x14ac:dyDescent="0.2"/>
    <row r="65497" x14ac:dyDescent="0.2"/>
    <row r="65498" x14ac:dyDescent="0.2"/>
    <row r="65499" x14ac:dyDescent="0.2"/>
    <row r="65500" x14ac:dyDescent="0.2"/>
    <row r="65501" x14ac:dyDescent="0.2"/>
    <row r="65502" x14ac:dyDescent="0.2"/>
    <row r="65503" x14ac:dyDescent="0.2"/>
    <row r="65504" x14ac:dyDescent="0.2"/>
    <row r="65505" x14ac:dyDescent="0.2"/>
    <row r="65506" x14ac:dyDescent="0.2"/>
    <row r="65507" x14ac:dyDescent="0.2"/>
    <row r="65508" x14ac:dyDescent="0.2"/>
    <row r="65509" x14ac:dyDescent="0.2"/>
    <row r="65510" x14ac:dyDescent="0.2"/>
    <row r="65511" x14ac:dyDescent="0.2"/>
    <row r="65512" x14ac:dyDescent="0.2"/>
    <row r="65513" x14ac:dyDescent="0.2"/>
    <row r="65514" x14ac:dyDescent="0.2"/>
    <row r="65515" x14ac:dyDescent="0.2"/>
    <row r="65516" x14ac:dyDescent="0.2"/>
    <row r="65517" x14ac:dyDescent="0.2"/>
    <row r="65518" x14ac:dyDescent="0.2"/>
    <row r="65519" x14ac:dyDescent="0.2"/>
    <row r="65520" x14ac:dyDescent="0.2"/>
    <row r="65521" x14ac:dyDescent="0.2"/>
    <row r="65522" x14ac:dyDescent="0.2"/>
    <row r="65523" x14ac:dyDescent="0.2"/>
    <row r="65524" x14ac:dyDescent="0.2"/>
    <row r="65525" x14ac:dyDescent="0.2"/>
    <row r="65526" x14ac:dyDescent="0.2"/>
    <row r="65527" x14ac:dyDescent="0.2"/>
    <row r="65528" x14ac:dyDescent="0.2"/>
    <row r="65529" x14ac:dyDescent="0.2"/>
    <row r="65530" x14ac:dyDescent="0.2"/>
    <row r="65531" x14ac:dyDescent="0.2"/>
    <row r="65532" x14ac:dyDescent="0.2"/>
    <row r="65533" x14ac:dyDescent="0.2"/>
    <row r="65534" x14ac:dyDescent="0.2"/>
    <row r="65535" x14ac:dyDescent="0.2"/>
    <row r="65536" x14ac:dyDescent="0.2"/>
  </sheetData>
  <customSheetViews>
    <customSheetView guid="{41A8ADCC-2507-4752-A3EE-F762BBC19AE1}" showPageBreaks="1" hiddenRows="1" showRuler="0" topLeftCell="A65536">
      <selection activeCell="B43" sqref="B43"/>
      <pageMargins left="0.75" right="0.75" top="1" bottom="1" header="0.5" footer="0.5"/>
      <pageSetup paperSize="9" orientation="portrait" r:id="rId1"/>
      <headerFooter alignWithMargins="0"/>
    </customSheetView>
    <customSheetView guid="{B9B8C2DC-3363-4EAD-9396-44349DABBC4D}" hiddenRows="1" showRuler="0" topLeftCell="A65536">
      <pageMargins left="0.75" right="0.75" top="1" bottom="1" header="0.5" footer="0.5"/>
      <headerFooter alignWithMargins="0"/>
    </customSheetView>
    <customSheetView guid="{61CD6FD2-F6DE-422C-B544-3D388865927F}" hiddenRows="1" showRuler="0" topLeftCell="A65536">
      <pageMargins left="0.75" right="0.75" top="1" bottom="1" header="0.5" footer="0.5"/>
      <headerFooter alignWithMargins="0"/>
    </customSheetView>
    <customSheetView guid="{2FACC61F-0CCB-4F9A-9FC4-FB98AB602DA6}" showPageBreaks="1" hiddenRows="1" showRuler="0" topLeftCell="A65536">
      <selection activeCell="B43" sqref="B43"/>
      <pageMargins left="0.75" right="0.75" top="1" bottom="1" header="0.5" footer="0.5"/>
      <pageSetup paperSize="9" orientation="portrait" verticalDpi="0" r:id="rId2"/>
      <headerFooter alignWithMargins="0"/>
    </customSheetView>
    <customSheetView guid="{4CDCC75F-9EF8-4C61-98C8-402ABB879AE7}" hiddenRows="1" showRuler="0" topLeftCell="A65536">
      <selection activeCell="B43" sqref="B43"/>
      <pageMargins left="0.75" right="0.75" top="1" bottom="1" header="0.5" footer="0.5"/>
      <pageSetup paperSize="9" orientation="portrait" r:id="rId3"/>
      <headerFooter alignWithMargins="0"/>
    </customSheetView>
  </customSheetViews>
  <phoneticPr fontId="6" type="noConversion"/>
  <pageMargins left="0.75" right="0.75" top="1" bottom="1" header="0.5" footer="0.5"/>
  <pageSetup paperSize="9" orientation="portrait" r:id="rId4"/>
  <headerFooter alignWithMargins="0">
    <oddFooter>&amp;C_x000D_&amp;1#&amp;"Calibri"&amp;12&amp;K000000 OFFICIAL</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03">
    <pageSetUpPr fitToPage="1"/>
  </sheetPr>
  <dimension ref="A1:AI280"/>
  <sheetViews>
    <sheetView topLeftCell="A251" workbookViewId="0">
      <selection activeCell="F275" sqref="F275"/>
    </sheetView>
  </sheetViews>
  <sheetFormatPr defaultRowHeight="12.75" x14ac:dyDescent="0.2"/>
  <cols>
    <col min="1" max="1" width="4" style="1" bestFit="1" customWidth="1"/>
    <col min="2" max="2" width="47.42578125" style="20" customWidth="1"/>
    <col min="3" max="3" width="29.85546875" style="1" bestFit="1" customWidth="1"/>
    <col min="4" max="4" width="30.7109375" style="1" customWidth="1"/>
    <col min="5" max="5" width="10.5703125" style="1" customWidth="1"/>
    <col min="6" max="6" width="3.85546875" style="1003" bestFit="1" customWidth="1"/>
    <col min="7" max="8" width="3.85546875" style="1004" bestFit="1" customWidth="1"/>
    <col min="9" max="12" width="3.85546875" style="1004" customWidth="1"/>
    <col min="13" max="17" width="3.85546875" style="1003" customWidth="1"/>
    <col min="18" max="22" width="3.85546875" style="1004" customWidth="1"/>
    <col min="23" max="28" width="3.85546875" style="1003" customWidth="1"/>
    <col min="29" max="30" width="3.85546875" style="1004" customWidth="1"/>
    <col min="31" max="32" width="3.85546875" style="1003" customWidth="1"/>
    <col min="33" max="33" width="9.140625" style="981"/>
    <col min="35" max="35" width="13.7109375" customWidth="1"/>
  </cols>
  <sheetData>
    <row r="1" spans="1:35" ht="18.75" thickBot="1" x14ac:dyDescent="0.25">
      <c r="A1" s="914" t="s">
        <v>494</v>
      </c>
      <c r="B1" s="914"/>
      <c r="C1" s="914"/>
      <c r="D1" s="1020"/>
      <c r="E1" s="914"/>
      <c r="F1" s="980"/>
      <c r="G1" s="980"/>
      <c r="H1" s="980"/>
      <c r="I1" s="980"/>
      <c r="J1" s="980"/>
      <c r="K1" s="980"/>
      <c r="L1" s="980"/>
      <c r="M1" s="980"/>
      <c r="N1" s="980"/>
      <c r="O1" s="980"/>
      <c r="P1" s="980"/>
      <c r="Q1" s="980"/>
      <c r="R1" s="980"/>
      <c r="S1" s="980"/>
      <c r="T1" s="980"/>
      <c r="U1" s="980"/>
      <c r="V1" s="980"/>
      <c r="W1" s="980"/>
      <c r="X1" s="980"/>
      <c r="Y1" s="980"/>
      <c r="Z1" s="980"/>
      <c r="AA1" s="980"/>
      <c r="AB1" s="980"/>
      <c r="AC1" s="980"/>
      <c r="AD1" s="980"/>
      <c r="AE1" s="980"/>
      <c r="AF1" s="980"/>
    </row>
    <row r="2" spans="1:35" ht="18.75" customHeight="1" thickBot="1" x14ac:dyDescent="0.25">
      <c r="A2" s="1036" t="s">
        <v>596</v>
      </c>
      <c r="B2" s="1038" t="s">
        <v>597</v>
      </c>
      <c r="C2" s="1038" t="s">
        <v>598</v>
      </c>
      <c r="D2" s="1040" t="s">
        <v>599</v>
      </c>
      <c r="E2" s="1042" t="s">
        <v>290</v>
      </c>
      <c r="F2" s="1031" t="s">
        <v>340</v>
      </c>
      <c r="G2" s="1032"/>
      <c r="H2" s="1032"/>
      <c r="I2" s="1032"/>
      <c r="J2" s="1032"/>
      <c r="K2" s="1032"/>
      <c r="L2" s="1032"/>
      <c r="M2" s="1032"/>
      <c r="N2" s="1032"/>
      <c r="O2" s="1032"/>
      <c r="P2" s="1032"/>
      <c r="Q2" s="1032"/>
      <c r="R2" s="1032"/>
      <c r="S2" s="1032"/>
      <c r="T2" s="1032"/>
      <c r="U2" s="1032"/>
      <c r="V2" s="1032"/>
      <c r="W2" s="1032"/>
      <c r="X2" s="1032"/>
      <c r="Y2" s="1032"/>
      <c r="Z2" s="1032"/>
      <c r="AA2" s="1032"/>
      <c r="AB2" s="1032"/>
      <c r="AC2" s="1032"/>
      <c r="AD2" s="1032"/>
      <c r="AE2" s="1032"/>
      <c r="AF2" s="1033"/>
      <c r="AG2" s="1034" t="s">
        <v>341</v>
      </c>
    </row>
    <row r="3" spans="1:35" ht="18.75" customHeight="1" thickBot="1" x14ac:dyDescent="0.25">
      <c r="A3" s="1037"/>
      <c r="B3" s="1039"/>
      <c r="C3" s="1039"/>
      <c r="D3" s="1041"/>
      <c r="E3" s="1043"/>
      <c r="F3" s="982" t="s">
        <v>313</v>
      </c>
      <c r="G3" s="983" t="s">
        <v>314</v>
      </c>
      <c r="H3" s="984" t="s">
        <v>315</v>
      </c>
      <c r="I3" s="984" t="s">
        <v>316</v>
      </c>
      <c r="J3" s="984" t="s">
        <v>317</v>
      </c>
      <c r="K3" s="984" t="s">
        <v>318</v>
      </c>
      <c r="L3" s="985" t="s">
        <v>319</v>
      </c>
      <c r="M3" s="986" t="s">
        <v>320</v>
      </c>
      <c r="N3" s="986" t="s">
        <v>321</v>
      </c>
      <c r="O3" s="986" t="s">
        <v>322</v>
      </c>
      <c r="P3" s="986" t="s">
        <v>323</v>
      </c>
      <c r="Q3" s="986" t="s">
        <v>324</v>
      </c>
      <c r="R3" s="983" t="s">
        <v>325</v>
      </c>
      <c r="S3" s="984" t="s">
        <v>326</v>
      </c>
      <c r="T3" s="984" t="s">
        <v>327</v>
      </c>
      <c r="U3" s="984" t="s">
        <v>328</v>
      </c>
      <c r="V3" s="985" t="s">
        <v>329</v>
      </c>
      <c r="W3" s="986" t="s">
        <v>330</v>
      </c>
      <c r="X3" s="986" t="s">
        <v>331</v>
      </c>
      <c r="Y3" s="986" t="s">
        <v>332</v>
      </c>
      <c r="Z3" s="986" t="s">
        <v>333</v>
      </c>
      <c r="AA3" s="986" t="s">
        <v>334</v>
      </c>
      <c r="AB3" s="986" t="s">
        <v>335</v>
      </c>
      <c r="AC3" s="983" t="s">
        <v>336</v>
      </c>
      <c r="AD3" s="985" t="s">
        <v>337</v>
      </c>
      <c r="AE3" s="986" t="s">
        <v>338</v>
      </c>
      <c r="AF3" s="987" t="s">
        <v>339</v>
      </c>
      <c r="AG3" s="1035" t="s">
        <v>341</v>
      </c>
    </row>
    <row r="4" spans="1:35" ht="22.5" x14ac:dyDescent="0.2">
      <c r="A4" s="927" t="s">
        <v>299</v>
      </c>
      <c r="B4" s="928" t="s">
        <v>102</v>
      </c>
      <c r="C4" s="929"/>
      <c r="D4" s="1021">
        <v>3788.4457078951482</v>
      </c>
      <c r="E4" s="930" t="s">
        <v>297</v>
      </c>
      <c r="F4" s="988" t="str">
        <f>IF(OR(NOT(ISNA(VLOOKUP($A4,'WB001-A'!$P:$P,1,FALSE))),AND($B4=$B3,F3="x")),"x","")</f>
        <v>x</v>
      </c>
      <c r="G4" s="989" t="str">
        <f>IF(OR(NOT(ISNA(VLOOKUP($A4,'WB002-A'!$P:$P,1,FALSE))),AND($B4=$B3,G3="x")),"x","")</f>
        <v/>
      </c>
      <c r="H4" s="990" t="str">
        <f>IF(OR(NOT(ISNA(VLOOKUP($A4,'WB002-B'!$P:$P,1,FALSE))),AND($B4=$B3,H3="x")),"x","")</f>
        <v/>
      </c>
      <c r="I4" s="990" t="str">
        <f>IF(OR(NOT(ISNA(VLOOKUP($A4,'WB002-C'!$P:$P,1,FALSE))),AND($B4=$B3,I3="x")),"x","")</f>
        <v/>
      </c>
      <c r="J4" s="990" t="str">
        <f>IF(OR(NOT(ISNA(VLOOKUP($A4,'WB002-D'!$P:$P,1,FALSE))),AND($B4=$B3,J3="x")),"x","")</f>
        <v/>
      </c>
      <c r="K4" s="990" t="str">
        <f>IF(OR(NOT(ISNA(VLOOKUP($A4,'WB002-E'!$P:$P,1,FALSE))),AND($B4=$B3,K3="x")),"x","")</f>
        <v/>
      </c>
      <c r="L4" s="991" t="str">
        <f>IF(OR(NOT(ISNA(VLOOKUP($A4,'WB002-F'!$P:$P,1,FALSE))),AND($B4=$B3,L3="x")),"x","")</f>
        <v/>
      </c>
      <c r="M4" s="992" t="str">
        <f>IF(OR(NOT(ISNA(VLOOKUP($A4,'WB003-A'!$P:$P,1,FALSE))),AND($B4=$B3,M3="x")),"x","")</f>
        <v/>
      </c>
      <c r="N4" s="993" t="str">
        <f>IF(OR(NOT(ISNA(VLOOKUP($A4,'WB003-B'!$P:$P,1,FALSE))),AND($B4=$B3,N3="x")),"x","")</f>
        <v/>
      </c>
      <c r="O4" s="993" t="str">
        <f>IF(OR(NOT(ISNA(VLOOKUP($A4,'WB003-C'!$P:$P,1,FALSE))),AND($B4=$B3,O3="x")),"x","")</f>
        <v/>
      </c>
      <c r="P4" s="993" t="str">
        <f>IF(OR(NOT(ISNA(VLOOKUP($A4,'WB003-D'!$P:$P,1,FALSE))),AND($B4=$B3,P3="x")),"x","")</f>
        <v/>
      </c>
      <c r="Q4" s="994" t="str">
        <f>IF(OR(NOT(ISNA(VLOOKUP($A4,'WB003-E'!$P:$P,1,FALSE))),AND($B4=$B3,Q3="x")),"x","")</f>
        <v/>
      </c>
      <c r="R4" s="995" t="str">
        <f>IF(OR(NOT(ISNA(VLOOKUP($A4,#REF!,1,FALSE))),AND($B4=$B3,R3="x")),"x","")</f>
        <v>x</v>
      </c>
      <c r="S4" s="990" t="str">
        <f>IF(OR(NOT(ISNA(VLOOKUP($A4,#REF!,1,FALSE))),AND($B4=$B3,S3="x")),"x","")</f>
        <v>x</v>
      </c>
      <c r="T4" s="990" t="str">
        <f>IF(OR(NOT(ISNA(VLOOKUP($A4,#REF!,1,FALSE))),AND($B4=$B3,T3="x")),"x","")</f>
        <v>x</v>
      </c>
      <c r="U4" s="990" t="str">
        <f>IF(OR(NOT(ISNA(VLOOKUP($A4,#REF!,1,FALSE))),AND($B4=$B3,U3="x")),"x","")</f>
        <v>x</v>
      </c>
      <c r="V4" s="991" t="str">
        <f>IF(OR(NOT(ISNA(VLOOKUP($A4,#REF!,1,FALSE))),AND($B4=$B3,V3="x")),"x","")</f>
        <v>x</v>
      </c>
      <c r="W4" s="996" t="str">
        <f>IF(OR(NOT(ISNA(VLOOKUP($A4,'WB005-A'!$P:$P,1,FALSE))),AND($B4=$B3,W3="x")),"x","")</f>
        <v/>
      </c>
      <c r="X4" s="993" t="str">
        <f>IF(OR(NOT(ISNA(VLOOKUP($A4,'WB005-B'!$P:$P,1,FALSE))),AND($B4=$B3,X3="x")),"x","")</f>
        <v/>
      </c>
      <c r="Y4" s="993" t="str">
        <f>IF(OR(NOT(ISNA(VLOOKUP($A4,'WB005-C'!$P:$P,1,FALSE))),AND($B4=$B3,Y3="x")),"x","")</f>
        <v/>
      </c>
      <c r="Z4" s="993" t="str">
        <f>IF(OR(NOT(ISNA(VLOOKUP($A4,'WB005-D'!$P:$P,1,FALSE))),AND($B4=$B3,Z3="x")),"x","")</f>
        <v/>
      </c>
      <c r="AA4" s="993" t="str">
        <f>IF(OR(NOT(ISNA(VLOOKUP($A4,'WB005-E'!$P:$P,1,FALSE))),AND($B4=$B3,AA3="x")),"x","")</f>
        <v/>
      </c>
      <c r="AB4" s="994" t="str">
        <f>IF(OR(NOT(ISNA(VLOOKUP($A4,'WB005-F'!$P:$P,1,FALSE))),AND($B4=$B3,AB3="x")),"x","")</f>
        <v/>
      </c>
      <c r="AC4" s="989" t="str">
        <f>IF(OR(NOT(ISNA(VLOOKUP($A4,'WB006-A'!$P:$P,1,FALSE))),AND($B4=$B3,AC3="x")),"x","")</f>
        <v/>
      </c>
      <c r="AD4" s="990" t="str">
        <f>IF(OR(NOT(ISNA(VLOOKUP($A4,'WB006-B'!$P:$P,1,FALSE))),AND($B4=$B3,AD3="x")),"x","")</f>
        <v/>
      </c>
      <c r="AE4" s="992" t="str">
        <f>IF(OR(NOT(ISNA(VLOOKUP($A4,'WB007-A'!$P:$P,1,FALSE))),AND($B4=$B3,AE3="x")),"x","")</f>
        <v/>
      </c>
      <c r="AF4" s="994" t="str">
        <f>IF(OR(NOT(ISNA(VLOOKUP($A4,'WB007-B'!$P:$P,1,FALSE))),AND($B4=$B3,AF3="x")),"x","")</f>
        <v/>
      </c>
      <c r="AG4" s="997" t="b">
        <f>IF(COUNTIF(F4:AF4,"x")&gt;0,TRUE,FALSE)</f>
        <v>1</v>
      </c>
      <c r="AI4" s="708"/>
    </row>
    <row r="5" spans="1:35" ht="33.75" x14ac:dyDescent="0.2">
      <c r="A5" s="927" t="s">
        <v>359</v>
      </c>
      <c r="B5" s="928" t="s">
        <v>730</v>
      </c>
      <c r="C5" s="929"/>
      <c r="D5" s="1021">
        <v>590.99753043164321</v>
      </c>
      <c r="E5" s="930" t="s">
        <v>440</v>
      </c>
      <c r="F5" s="988" t="str">
        <f>IF(OR(NOT(ISNA(VLOOKUP($A5,'WB001-A'!$P:$P,1,FALSE))),AND($B5=$B4,F4="x")),"x","")</f>
        <v>x</v>
      </c>
      <c r="G5" s="989" t="str">
        <f>IF(OR(NOT(ISNA(VLOOKUP($A5,'WB002-A'!$P:$P,1,FALSE))),AND($B5=$B4,G4="x")),"x","")</f>
        <v>x</v>
      </c>
      <c r="H5" s="990" t="str">
        <f>IF(OR(NOT(ISNA(VLOOKUP($A5,'WB002-B'!$P:$P,1,FALSE))),AND($B5=$B4,H4="x")),"x","")</f>
        <v/>
      </c>
      <c r="I5" s="990" t="str">
        <f>IF(OR(NOT(ISNA(VLOOKUP($A5,'WB002-C'!$P:$P,1,FALSE))),AND($B5=$B4,I4="x")),"x","")</f>
        <v/>
      </c>
      <c r="J5" s="990" t="str">
        <f>IF(OR(NOT(ISNA(VLOOKUP($A5,'WB002-D'!$P:$P,1,FALSE))),AND($B5=$B4,J4="x")),"x","")</f>
        <v/>
      </c>
      <c r="K5" s="990" t="str">
        <f>IF(OR(NOT(ISNA(VLOOKUP($A5,'WB002-E'!$P:$P,1,FALSE))),AND($B5=$B4,K4="x")),"x","")</f>
        <v/>
      </c>
      <c r="L5" s="991" t="str">
        <f>IF(OR(NOT(ISNA(VLOOKUP($A5,'WB002-F'!$P:$P,1,FALSE))),AND($B5=$B4,L4="x")),"x","")</f>
        <v/>
      </c>
      <c r="M5" s="992" t="str">
        <f>IF(OR(NOT(ISNA(VLOOKUP($A5,'WB003-A'!$P:$P,1,FALSE))),AND($B5=$B4,M4="x")),"x","")</f>
        <v>x</v>
      </c>
      <c r="N5" s="993" t="str">
        <f>IF(OR(NOT(ISNA(VLOOKUP($A5,'WB003-B'!$P:$P,1,FALSE))),AND($B5=$B4,N4="x")),"x","")</f>
        <v/>
      </c>
      <c r="O5" s="993" t="str">
        <f>IF(OR(NOT(ISNA(VLOOKUP($A5,'WB003-C'!$P:$P,1,FALSE))),AND($B5=$B4,O4="x")),"x","")</f>
        <v/>
      </c>
      <c r="P5" s="993" t="str">
        <f>IF(OR(NOT(ISNA(VLOOKUP($A5,'WB003-D'!$P:$P,1,FALSE))),AND($B5=$B4,P4="x")),"x","")</f>
        <v/>
      </c>
      <c r="Q5" s="994" t="str">
        <f>IF(OR(NOT(ISNA(VLOOKUP($A5,'WB003-E'!$P:$P,1,FALSE))),AND($B5=$B4,Q4="x")),"x","")</f>
        <v/>
      </c>
      <c r="R5" s="995" t="str">
        <f>IF(OR(NOT(ISNA(VLOOKUP($A5,#REF!,1,FALSE))),AND($B5=$B4,R4="x")),"x","")</f>
        <v>x</v>
      </c>
      <c r="S5" s="990" t="str">
        <f>IF(OR(NOT(ISNA(VLOOKUP($A5,#REF!,1,FALSE))),AND($B5=$B4,S4="x")),"x","")</f>
        <v>x</v>
      </c>
      <c r="T5" s="990" t="str">
        <f>IF(OR(NOT(ISNA(VLOOKUP($A5,#REF!,1,FALSE))),AND($B5=$B4,T4="x")),"x","")</f>
        <v>x</v>
      </c>
      <c r="U5" s="990" t="str">
        <f>IF(OR(NOT(ISNA(VLOOKUP($A5,#REF!,1,FALSE))),AND($B5=$B4,U4="x")),"x","")</f>
        <v>x</v>
      </c>
      <c r="V5" s="991" t="str">
        <f>IF(OR(NOT(ISNA(VLOOKUP($A5,#REF!,1,FALSE))),AND($B5=$B4,V4="x")),"x","")</f>
        <v>x</v>
      </c>
      <c r="W5" s="996" t="str">
        <f>IF(OR(NOT(ISNA(VLOOKUP($A5,'WB005-A'!$P:$P,1,FALSE))),AND($B5=$B4,W4="x")),"x","")</f>
        <v>x</v>
      </c>
      <c r="X5" s="993" t="str">
        <f>IF(OR(NOT(ISNA(VLOOKUP($A5,'WB005-B'!$P:$P,1,FALSE))),AND($B5=$B4,X4="x")),"x","")</f>
        <v/>
      </c>
      <c r="Y5" s="993" t="str">
        <f>IF(OR(NOT(ISNA(VLOOKUP($A5,'WB005-C'!$P:$P,1,FALSE))),AND($B5=$B4,Y4="x")),"x","")</f>
        <v/>
      </c>
      <c r="Z5" s="993" t="str">
        <f>IF(OR(NOT(ISNA(VLOOKUP($A5,'WB005-D'!$P:$P,1,FALSE))),AND($B5=$B4,Z4="x")),"x","")</f>
        <v/>
      </c>
      <c r="AA5" s="993" t="str">
        <f>IF(OR(NOT(ISNA(VLOOKUP($A5,'WB005-E'!$P:$P,1,FALSE))),AND($B5=$B4,AA4="x")),"x","")</f>
        <v/>
      </c>
      <c r="AB5" s="994" t="str">
        <f>IF(OR(NOT(ISNA(VLOOKUP($A5,'WB005-F'!$P:$P,1,FALSE))),AND($B5=$B4,AB4="x")),"x","")</f>
        <v/>
      </c>
      <c r="AC5" s="989" t="str">
        <f>IF(OR(NOT(ISNA(VLOOKUP($A5,'WB006-A'!$P:$P,1,FALSE))),AND($B5=$B4,AC4="x")),"x","")</f>
        <v>x</v>
      </c>
      <c r="AD5" s="990" t="str">
        <f>IF(OR(NOT(ISNA(VLOOKUP($A5,'WB006-B'!$P:$P,1,FALSE))),AND($B5=$B4,AD4="x")),"x","")</f>
        <v/>
      </c>
      <c r="AE5" s="992" t="str">
        <f>IF(OR(NOT(ISNA(VLOOKUP($A5,'WB007-A'!$P:$P,1,FALSE))),AND($B5=$B4,AE4="x")),"x","")</f>
        <v>x</v>
      </c>
      <c r="AF5" s="994" t="str">
        <f>IF(OR(NOT(ISNA(VLOOKUP($A5,'WB007-B'!$P:$P,1,FALSE))),AND($B5=$B4,AF4="x")),"x","")</f>
        <v/>
      </c>
      <c r="AG5" s="998" t="b">
        <f t="shared" ref="AG5:AG68" si="0">IF(COUNTIF(F5:AF5,"x")&gt;0,TRUE,FALSE)</f>
        <v>1</v>
      </c>
      <c r="AI5" s="708"/>
    </row>
    <row r="6" spans="1:35" ht="22.5" x14ac:dyDescent="0.2">
      <c r="A6" s="927" t="s">
        <v>361</v>
      </c>
      <c r="B6" s="928" t="s">
        <v>98</v>
      </c>
      <c r="C6" s="929"/>
      <c r="D6" s="1021">
        <v>984.9958840527388</v>
      </c>
      <c r="E6" s="930" t="s">
        <v>371</v>
      </c>
      <c r="F6" s="988" t="str">
        <f>IF(OR(NOT(ISNA(VLOOKUP($A6,'WB001-A'!$P:$P,1,FALSE))),AND($B6=$B5,F5="x")),"x","")</f>
        <v>x</v>
      </c>
      <c r="G6" s="989" t="str">
        <f>IF(OR(NOT(ISNA(VLOOKUP($A6,'WB002-A'!$P:$P,1,FALSE))),AND($B6=$B5,G5="x")),"x","")</f>
        <v>x</v>
      </c>
      <c r="H6" s="990" t="str">
        <f>IF(OR(NOT(ISNA(VLOOKUP($A6,'WB002-B'!$P:$P,1,FALSE))),AND($B6=$B5,H5="x")),"x","")</f>
        <v/>
      </c>
      <c r="I6" s="990" t="str">
        <f>IF(OR(NOT(ISNA(VLOOKUP($A6,'WB002-C'!$P:$P,1,FALSE))),AND($B6=$B5,I5="x")),"x","")</f>
        <v/>
      </c>
      <c r="J6" s="990" t="str">
        <f>IF(OR(NOT(ISNA(VLOOKUP($A6,'WB002-D'!$P:$P,1,FALSE))),AND($B6=$B5,J5="x")),"x","")</f>
        <v/>
      </c>
      <c r="K6" s="990" t="str">
        <f>IF(OR(NOT(ISNA(VLOOKUP($A6,'WB002-E'!$P:$P,1,FALSE))),AND($B6=$B5,K5="x")),"x","")</f>
        <v/>
      </c>
      <c r="L6" s="991" t="str">
        <f>IF(OR(NOT(ISNA(VLOOKUP($A6,'WB002-F'!$P:$P,1,FALSE))),AND($B6=$B5,L5="x")),"x","")</f>
        <v/>
      </c>
      <c r="M6" s="992" t="str">
        <f>IF(OR(NOT(ISNA(VLOOKUP($A6,'WB003-A'!$P:$P,1,FALSE))),AND($B6=$B5,M5="x")),"x","")</f>
        <v/>
      </c>
      <c r="N6" s="993" t="str">
        <f>IF(OR(NOT(ISNA(VLOOKUP($A6,'WB003-B'!$P:$P,1,FALSE))),AND($B6=$B5,N5="x")),"x","")</f>
        <v/>
      </c>
      <c r="O6" s="993" t="str">
        <f>IF(OR(NOT(ISNA(VLOOKUP($A6,'WB003-C'!$P:$P,1,FALSE))),AND($B6=$B5,O5="x")),"x","")</f>
        <v/>
      </c>
      <c r="P6" s="993" t="str">
        <f>IF(OR(NOT(ISNA(VLOOKUP($A6,'WB003-D'!$P:$P,1,FALSE))),AND($B6=$B5,P5="x")),"x","")</f>
        <v/>
      </c>
      <c r="Q6" s="994" t="str">
        <f>IF(OR(NOT(ISNA(VLOOKUP($A6,'WB003-E'!$P:$P,1,FALSE))),AND($B6=$B5,Q5="x")),"x","")</f>
        <v/>
      </c>
      <c r="R6" s="995" t="str">
        <f>IF(OR(NOT(ISNA(VLOOKUP($A6,#REF!,1,FALSE))),AND($B6=$B5,R5="x")),"x","")</f>
        <v>x</v>
      </c>
      <c r="S6" s="990" t="str">
        <f>IF(OR(NOT(ISNA(VLOOKUP($A6,#REF!,1,FALSE))),AND($B6=$B5,S5="x")),"x","")</f>
        <v>x</v>
      </c>
      <c r="T6" s="990" t="str">
        <f>IF(OR(NOT(ISNA(VLOOKUP($A6,#REF!,1,FALSE))),AND($B6=$B5,T5="x")),"x","")</f>
        <v>x</v>
      </c>
      <c r="U6" s="990" t="str">
        <f>IF(OR(NOT(ISNA(VLOOKUP($A6,#REF!,1,FALSE))),AND($B6=$B5,U5="x")),"x","")</f>
        <v>x</v>
      </c>
      <c r="V6" s="991" t="str">
        <f>IF(OR(NOT(ISNA(VLOOKUP($A6,#REF!,1,FALSE))),AND($B6=$B5,V5="x")),"x","")</f>
        <v>x</v>
      </c>
      <c r="W6" s="996" t="str">
        <f>IF(OR(NOT(ISNA(VLOOKUP($A6,'WB005-A'!$P:$P,1,FALSE))),AND($B6=$B5,W5="x")),"x","")</f>
        <v>x</v>
      </c>
      <c r="X6" s="993" t="str">
        <f>IF(OR(NOT(ISNA(VLOOKUP($A6,'WB005-B'!$P:$P,1,FALSE))),AND($B6=$B5,X5="x")),"x","")</f>
        <v/>
      </c>
      <c r="Y6" s="993" t="str">
        <f>IF(OR(NOT(ISNA(VLOOKUP($A6,'WB005-C'!$P:$P,1,FALSE))),AND($B6=$B5,Y5="x")),"x","")</f>
        <v/>
      </c>
      <c r="Z6" s="993" t="str">
        <f>IF(OR(NOT(ISNA(VLOOKUP($A6,'WB005-D'!$P:$P,1,FALSE))),AND($B6=$B5,Z5="x")),"x","")</f>
        <v/>
      </c>
      <c r="AA6" s="993" t="str">
        <f>IF(OR(NOT(ISNA(VLOOKUP($A6,'WB005-E'!$P:$P,1,FALSE))),AND($B6=$B5,AA5="x")),"x","")</f>
        <v/>
      </c>
      <c r="AB6" s="994" t="str">
        <f>IF(OR(NOT(ISNA(VLOOKUP($A6,'WB005-F'!$P:$P,1,FALSE))),AND($B6=$B5,AB5="x")),"x","")</f>
        <v/>
      </c>
      <c r="AC6" s="989" t="str">
        <f>IF(OR(NOT(ISNA(VLOOKUP($A6,'WB006-A'!$P:$P,1,FALSE))),AND($B6=$B5,AC5="x")),"x","")</f>
        <v/>
      </c>
      <c r="AD6" s="990" t="str">
        <f>IF(OR(NOT(ISNA(VLOOKUP($A6,'WB006-B'!$P:$P,1,FALSE))),AND($B6=$B5,AD5="x")),"x","")</f>
        <v/>
      </c>
      <c r="AE6" s="992" t="str">
        <f>IF(OR(NOT(ISNA(VLOOKUP($A6,'WB007-A'!$P:$P,1,FALSE))),AND($B6=$B5,AE5="x")),"x","")</f>
        <v/>
      </c>
      <c r="AF6" s="994" t="str">
        <f>IF(OR(NOT(ISNA(VLOOKUP($A6,'WB007-B'!$P:$P,1,FALSE))),AND($B6=$B5,AF5="x")),"x","")</f>
        <v/>
      </c>
      <c r="AG6" s="998" t="b">
        <f t="shared" si="0"/>
        <v>1</v>
      </c>
      <c r="AI6" s="708"/>
    </row>
    <row r="7" spans="1:35" ht="22.5" x14ac:dyDescent="0.2">
      <c r="A7" s="927" t="s">
        <v>362</v>
      </c>
      <c r="B7" s="928" t="s">
        <v>747</v>
      </c>
      <c r="C7" s="929"/>
      <c r="D7" s="1021" t="s">
        <v>785</v>
      </c>
      <c r="E7" s="930"/>
      <c r="F7" s="988" t="str">
        <f>IF(OR(NOT(ISNA(VLOOKUP($A7,'WB001-A'!$P:$P,1,FALSE))),AND($B7=$B6,F6="x")),"x","")</f>
        <v/>
      </c>
      <c r="G7" s="989" t="str">
        <f>IF(OR(NOT(ISNA(VLOOKUP($A7,'WB002-A'!$P:$P,1,FALSE))),AND($B7=$B6,G6="x")),"x","")</f>
        <v/>
      </c>
      <c r="H7" s="990" t="str">
        <f>IF(OR(NOT(ISNA(VLOOKUP($A7,'WB002-B'!$P:$P,1,FALSE))),AND($B7=$B6,H6="x")),"x","")</f>
        <v/>
      </c>
      <c r="I7" s="990" t="str">
        <f>IF(OR(NOT(ISNA(VLOOKUP($A7,'WB002-C'!$P:$P,1,FALSE))),AND($B7=$B6,I6="x")),"x","")</f>
        <v/>
      </c>
      <c r="J7" s="990" t="str">
        <f>IF(OR(NOT(ISNA(VLOOKUP($A7,'WB002-D'!$P:$P,1,FALSE))),AND($B7=$B6,J6="x")),"x","")</f>
        <v/>
      </c>
      <c r="K7" s="990" t="str">
        <f>IF(OR(NOT(ISNA(VLOOKUP($A7,'WB002-E'!$P:$P,1,FALSE))),AND($B7=$B6,K6="x")),"x","")</f>
        <v/>
      </c>
      <c r="L7" s="991" t="str">
        <f>IF(OR(NOT(ISNA(VLOOKUP($A7,'WB002-F'!$P:$P,1,FALSE))),AND($B7=$B6,L6="x")),"x","")</f>
        <v/>
      </c>
      <c r="M7" s="992" t="str">
        <f>IF(OR(NOT(ISNA(VLOOKUP($A7,'WB003-A'!$P:$P,1,FALSE))),AND($B7=$B6,M6="x")),"x","")</f>
        <v/>
      </c>
      <c r="N7" s="993" t="str">
        <f>IF(OR(NOT(ISNA(VLOOKUP($A7,'WB003-B'!$P:$P,1,FALSE))),AND($B7=$B6,N6="x")),"x","")</f>
        <v/>
      </c>
      <c r="O7" s="993" t="str">
        <f>IF(OR(NOT(ISNA(VLOOKUP($A7,'WB003-C'!$P:$P,1,FALSE))),AND($B7=$B6,O6="x")),"x","")</f>
        <v/>
      </c>
      <c r="P7" s="993" t="str">
        <f>IF(OR(NOT(ISNA(VLOOKUP($A7,'WB003-D'!$P:$P,1,FALSE))),AND($B7=$B6,P6="x")),"x","")</f>
        <v/>
      </c>
      <c r="Q7" s="994" t="str">
        <f>IF(OR(NOT(ISNA(VLOOKUP($A7,'WB003-E'!$P:$P,1,FALSE))),AND($B7=$B6,Q6="x")),"x","")</f>
        <v/>
      </c>
      <c r="R7" s="995" t="str">
        <f>IF(OR(NOT(ISNA(VLOOKUP($A7,#REF!,1,FALSE))),AND($B7=$B6,R6="x")),"x","")</f>
        <v>x</v>
      </c>
      <c r="S7" s="990" t="str">
        <f>IF(OR(NOT(ISNA(VLOOKUP($A7,#REF!,1,FALSE))),AND($B7=$B6,S6="x")),"x","")</f>
        <v>x</v>
      </c>
      <c r="T7" s="990" t="str">
        <f>IF(OR(NOT(ISNA(VLOOKUP($A7,#REF!,1,FALSE))),AND($B7=$B6,T6="x")),"x","")</f>
        <v>x</v>
      </c>
      <c r="U7" s="990" t="str">
        <f>IF(OR(NOT(ISNA(VLOOKUP($A7,#REF!,1,FALSE))),AND($B7=$B6,U6="x")),"x","")</f>
        <v>x</v>
      </c>
      <c r="V7" s="991" t="str">
        <f>IF(OR(NOT(ISNA(VLOOKUP($A7,#REF!,1,FALSE))),AND($B7=$B6,V6="x")),"x","")</f>
        <v>x</v>
      </c>
      <c r="W7" s="996" t="str">
        <f>IF(OR(NOT(ISNA(VLOOKUP($A7,'WB005-A'!$P:$P,1,FALSE))),AND($B7=$B6,W6="x")),"x","")</f>
        <v/>
      </c>
      <c r="X7" s="993" t="str">
        <f>IF(OR(NOT(ISNA(VLOOKUP($A7,'WB005-B'!$P:$P,1,FALSE))),AND($B7=$B6,X6="x")),"x","")</f>
        <v/>
      </c>
      <c r="Y7" s="993" t="str">
        <f>IF(OR(NOT(ISNA(VLOOKUP($A7,'WB005-C'!$P:$P,1,FALSE))),AND($B7=$B6,Y6="x")),"x","")</f>
        <v/>
      </c>
      <c r="Z7" s="993" t="str">
        <f>IF(OR(NOT(ISNA(VLOOKUP($A7,'WB005-D'!$P:$P,1,FALSE))),AND($B7=$B6,Z6="x")),"x","")</f>
        <v/>
      </c>
      <c r="AA7" s="993" t="str">
        <f>IF(OR(NOT(ISNA(VLOOKUP($A7,'WB005-E'!$P:$P,1,FALSE))),AND($B7=$B6,AA6="x")),"x","")</f>
        <v/>
      </c>
      <c r="AB7" s="994" t="str">
        <f>IF(OR(NOT(ISNA(VLOOKUP($A7,'WB005-F'!$P:$P,1,FALSE))),AND($B7=$B6,AB6="x")),"x","")</f>
        <v/>
      </c>
      <c r="AC7" s="989" t="str">
        <f>IF(OR(NOT(ISNA(VLOOKUP($A7,'WB006-A'!$P:$P,1,FALSE))),AND($B7=$B6,AC6="x")),"x","")</f>
        <v/>
      </c>
      <c r="AD7" s="990" t="str">
        <f>IF(OR(NOT(ISNA(VLOOKUP($A7,'WB006-B'!$P:$P,1,FALSE))),AND($B7=$B6,AD6="x")),"x","")</f>
        <v/>
      </c>
      <c r="AE7" s="992" t="str">
        <f>IF(OR(NOT(ISNA(VLOOKUP($A7,'WB007-A'!$P:$P,1,FALSE))),AND($B7=$B6,AE6="x")),"x","")</f>
        <v/>
      </c>
      <c r="AF7" s="994" t="str">
        <f>IF(OR(NOT(ISNA(VLOOKUP($A7,'WB007-B'!$P:$P,1,FALSE))),AND($B7=$B6,AF6="x")),"x","")</f>
        <v/>
      </c>
      <c r="AG7" s="998" t="b">
        <f t="shared" si="0"/>
        <v>1</v>
      </c>
      <c r="AI7" s="708"/>
    </row>
    <row r="8" spans="1:35" ht="22.5" x14ac:dyDescent="0.2">
      <c r="A8" s="927" t="s">
        <v>365</v>
      </c>
      <c r="B8" s="928" t="s">
        <v>189</v>
      </c>
      <c r="C8" s="929"/>
      <c r="D8" s="1021">
        <v>1666.9161114738656</v>
      </c>
      <c r="E8" s="930" t="s">
        <v>363</v>
      </c>
      <c r="F8" s="988" t="str">
        <f>IF(OR(NOT(ISNA(VLOOKUP($A8,'WB001-A'!$P:$P,1,FALSE))),AND($B8=$B7,F7="x")),"x","")</f>
        <v>x</v>
      </c>
      <c r="G8" s="989" t="str">
        <f>IF(OR(NOT(ISNA(VLOOKUP($A8,'WB002-A'!$P:$P,1,FALSE))),AND($B8=$B7,G7="x")),"x","")</f>
        <v/>
      </c>
      <c r="H8" s="990" t="str">
        <f>IF(OR(NOT(ISNA(VLOOKUP($A8,'WB002-B'!$P:$P,1,FALSE))),AND($B8=$B7,H7="x")),"x","")</f>
        <v/>
      </c>
      <c r="I8" s="990" t="str">
        <f>IF(OR(NOT(ISNA(VLOOKUP($A8,'WB002-C'!$P:$P,1,FALSE))),AND($B8=$B7,I7="x")),"x","")</f>
        <v/>
      </c>
      <c r="J8" s="990" t="str">
        <f>IF(OR(NOT(ISNA(VLOOKUP($A8,'WB002-D'!$P:$P,1,FALSE))),AND($B8=$B7,J7="x")),"x","")</f>
        <v/>
      </c>
      <c r="K8" s="990" t="str">
        <f>IF(OR(NOT(ISNA(VLOOKUP($A8,'WB002-E'!$P:$P,1,FALSE))),AND($B8=$B7,K7="x")),"x","")</f>
        <v/>
      </c>
      <c r="L8" s="991" t="str">
        <f>IF(OR(NOT(ISNA(VLOOKUP($A8,'WB002-F'!$P:$P,1,FALSE))),AND($B8=$B7,L7="x")),"x","")</f>
        <v/>
      </c>
      <c r="M8" s="992" t="str">
        <f>IF(OR(NOT(ISNA(VLOOKUP($A8,'WB003-A'!$P:$P,1,FALSE))),AND($B8=$B7,M7="x")),"x","")</f>
        <v/>
      </c>
      <c r="N8" s="993" t="str">
        <f>IF(OR(NOT(ISNA(VLOOKUP($A8,'WB003-B'!$P:$P,1,FALSE))),AND($B8=$B7,N7="x")),"x","")</f>
        <v/>
      </c>
      <c r="O8" s="993" t="str">
        <f>IF(OR(NOT(ISNA(VLOOKUP($A8,'WB003-C'!$P:$P,1,FALSE))),AND($B8=$B7,O7="x")),"x","")</f>
        <v/>
      </c>
      <c r="P8" s="993" t="str">
        <f>IF(OR(NOT(ISNA(VLOOKUP($A8,'WB003-D'!$P:$P,1,FALSE))),AND($B8=$B7,P7="x")),"x","")</f>
        <v/>
      </c>
      <c r="Q8" s="994" t="str">
        <f>IF(OR(NOT(ISNA(VLOOKUP($A8,'WB003-E'!$P:$P,1,FALSE))),AND($B8=$B7,Q7="x")),"x","")</f>
        <v/>
      </c>
      <c r="R8" s="995" t="str">
        <f>IF(OR(NOT(ISNA(VLOOKUP($A8,#REF!,1,FALSE))),AND($B8=$B7,R7="x")),"x","")</f>
        <v>x</v>
      </c>
      <c r="S8" s="990" t="str">
        <f>IF(OR(NOT(ISNA(VLOOKUP($A8,#REF!,1,FALSE))),AND($B8=$B7,S7="x")),"x","")</f>
        <v>x</v>
      </c>
      <c r="T8" s="990" t="str">
        <f>IF(OR(NOT(ISNA(VLOOKUP($A8,#REF!,1,FALSE))),AND($B8=$B7,T7="x")),"x","")</f>
        <v>x</v>
      </c>
      <c r="U8" s="990" t="str">
        <f>IF(OR(NOT(ISNA(VLOOKUP($A8,#REF!,1,FALSE))),AND($B8=$B7,U7="x")),"x","")</f>
        <v>x</v>
      </c>
      <c r="V8" s="991" t="str">
        <f>IF(OR(NOT(ISNA(VLOOKUP($A8,#REF!,1,FALSE))),AND($B8=$B7,V7="x")),"x","")</f>
        <v>x</v>
      </c>
      <c r="W8" s="996" t="str">
        <f>IF(OR(NOT(ISNA(VLOOKUP($A8,'WB005-A'!$P:$P,1,FALSE))),AND($B8=$B7,W7="x")),"x","")</f>
        <v/>
      </c>
      <c r="X8" s="993" t="str">
        <f>IF(OR(NOT(ISNA(VLOOKUP($A8,'WB005-B'!$P:$P,1,FALSE))),AND($B8=$B7,X7="x")),"x","")</f>
        <v/>
      </c>
      <c r="Y8" s="993" t="str">
        <f>IF(OR(NOT(ISNA(VLOOKUP($A8,'WB005-C'!$P:$P,1,FALSE))),AND($B8=$B7,Y7="x")),"x","")</f>
        <v/>
      </c>
      <c r="Z8" s="993" t="str">
        <f>IF(OR(NOT(ISNA(VLOOKUP($A8,'WB005-D'!$P:$P,1,FALSE))),AND($B8=$B7,Z7="x")),"x","")</f>
        <v/>
      </c>
      <c r="AA8" s="993" t="str">
        <f>IF(OR(NOT(ISNA(VLOOKUP($A8,'WB005-E'!$P:$P,1,FALSE))),AND($B8=$B7,AA7="x")),"x","")</f>
        <v/>
      </c>
      <c r="AB8" s="994" t="str">
        <f>IF(OR(NOT(ISNA(VLOOKUP($A8,'WB005-F'!$P:$P,1,FALSE))),AND($B8=$B7,AB7="x")),"x","")</f>
        <v/>
      </c>
      <c r="AC8" s="989" t="str">
        <f>IF(OR(NOT(ISNA(VLOOKUP($A8,'WB006-A'!$P:$P,1,FALSE))),AND($B8=$B7,AC7="x")),"x","")</f>
        <v/>
      </c>
      <c r="AD8" s="990" t="str">
        <f>IF(OR(NOT(ISNA(VLOOKUP($A8,'WB006-B'!$P:$P,1,FALSE))),AND($B8=$B7,AD7="x")),"x","")</f>
        <v/>
      </c>
      <c r="AE8" s="992" t="str">
        <f>IF(OR(NOT(ISNA(VLOOKUP($A8,'WB007-A'!$P:$P,1,FALSE))),AND($B8=$B7,AE7="x")),"x","")</f>
        <v/>
      </c>
      <c r="AF8" s="994" t="str">
        <f>IF(OR(NOT(ISNA(VLOOKUP($A8,'WB007-B'!$P:$P,1,FALSE))),AND($B8=$B7,AF7="x")),"x","")</f>
        <v/>
      </c>
      <c r="AG8" s="998" t="b">
        <f t="shared" si="0"/>
        <v>1</v>
      </c>
      <c r="AI8" s="708"/>
    </row>
    <row r="9" spans="1:35" ht="22.5" x14ac:dyDescent="0.2">
      <c r="A9" s="927" t="s">
        <v>366</v>
      </c>
      <c r="B9" s="928" t="s">
        <v>601</v>
      </c>
      <c r="C9" s="929"/>
      <c r="D9" s="1021">
        <v>1666.9161114738656</v>
      </c>
      <c r="E9" s="930" t="s">
        <v>363</v>
      </c>
      <c r="F9" s="988" t="str">
        <f>IF(OR(NOT(ISNA(VLOOKUP($A9,'WB001-A'!$P:$P,1,FALSE))),AND($B9=$B8,F8="x")),"x","")</f>
        <v>x</v>
      </c>
      <c r="G9" s="989" t="str">
        <f>IF(OR(NOT(ISNA(VLOOKUP($A9,'WB002-A'!$P:$P,1,FALSE))),AND($B9=$B8,G8="x")),"x","")</f>
        <v/>
      </c>
      <c r="H9" s="990" t="str">
        <f>IF(OR(NOT(ISNA(VLOOKUP($A9,'WB002-B'!$P:$P,1,FALSE))),AND($B9=$B8,H8="x")),"x","")</f>
        <v/>
      </c>
      <c r="I9" s="990" t="str">
        <f>IF(OR(NOT(ISNA(VLOOKUP($A9,'WB002-C'!$P:$P,1,FALSE))),AND($B9=$B8,I8="x")),"x","")</f>
        <v/>
      </c>
      <c r="J9" s="990" t="str">
        <f>IF(OR(NOT(ISNA(VLOOKUP($A9,'WB002-D'!$P:$P,1,FALSE))),AND($B9=$B8,J8="x")),"x","")</f>
        <v/>
      </c>
      <c r="K9" s="990" t="str">
        <f>IF(OR(NOT(ISNA(VLOOKUP($A9,'WB002-E'!$P:$P,1,FALSE))),AND($B9=$B8,K8="x")),"x","")</f>
        <v/>
      </c>
      <c r="L9" s="991" t="str">
        <f>IF(OR(NOT(ISNA(VLOOKUP($A9,'WB002-F'!$P:$P,1,FALSE))),AND($B9=$B8,L8="x")),"x","")</f>
        <v/>
      </c>
      <c r="M9" s="992" t="str">
        <f>IF(OR(NOT(ISNA(VLOOKUP($A9,'WB003-A'!$P:$P,1,FALSE))),AND($B9=$B8,M8="x")),"x","")</f>
        <v/>
      </c>
      <c r="N9" s="993" t="str">
        <f>IF(OR(NOT(ISNA(VLOOKUP($A9,'WB003-B'!$P:$P,1,FALSE))),AND($B9=$B8,N8="x")),"x","")</f>
        <v/>
      </c>
      <c r="O9" s="993" t="str">
        <f>IF(OR(NOT(ISNA(VLOOKUP($A9,'WB003-C'!$P:$P,1,FALSE))),AND($B9=$B8,O8="x")),"x","")</f>
        <v/>
      </c>
      <c r="P9" s="993" t="str">
        <f>IF(OR(NOT(ISNA(VLOOKUP($A9,'WB003-D'!$P:$P,1,FALSE))),AND($B9=$B8,P8="x")),"x","")</f>
        <v/>
      </c>
      <c r="Q9" s="994" t="str">
        <f>IF(OR(NOT(ISNA(VLOOKUP($A9,'WB003-E'!$P:$P,1,FALSE))),AND($B9=$B8,Q8="x")),"x","")</f>
        <v/>
      </c>
      <c r="R9" s="995" t="str">
        <f>IF(OR(NOT(ISNA(VLOOKUP($A9,#REF!,1,FALSE))),AND($B9=$B8,R8="x")),"x","")</f>
        <v>x</v>
      </c>
      <c r="S9" s="990" t="str">
        <f>IF(OR(NOT(ISNA(VLOOKUP($A9,#REF!,1,FALSE))),AND($B9=$B8,S8="x")),"x","")</f>
        <v>x</v>
      </c>
      <c r="T9" s="990" t="str">
        <f>IF(OR(NOT(ISNA(VLOOKUP($A9,#REF!,1,FALSE))),AND($B9=$B8,T8="x")),"x","")</f>
        <v>x</v>
      </c>
      <c r="U9" s="990" t="str">
        <f>IF(OR(NOT(ISNA(VLOOKUP($A9,#REF!,1,FALSE))),AND($B9=$B8,U8="x")),"x","")</f>
        <v>x</v>
      </c>
      <c r="V9" s="991" t="str">
        <f>IF(OR(NOT(ISNA(VLOOKUP($A9,#REF!,1,FALSE))),AND($B9=$B8,V8="x")),"x","")</f>
        <v>x</v>
      </c>
      <c r="W9" s="996" t="str">
        <f>IF(OR(NOT(ISNA(VLOOKUP($A9,'WB005-A'!$P:$P,1,FALSE))),AND($B9=$B8,W8="x")),"x","")</f>
        <v/>
      </c>
      <c r="X9" s="993" t="str">
        <f>IF(OR(NOT(ISNA(VLOOKUP($A9,'WB005-B'!$P:$P,1,FALSE))),AND($B9=$B8,X8="x")),"x","")</f>
        <v/>
      </c>
      <c r="Y9" s="993" t="str">
        <f>IF(OR(NOT(ISNA(VLOOKUP($A9,'WB005-C'!$P:$P,1,FALSE))),AND($B9=$B8,Y8="x")),"x","")</f>
        <v/>
      </c>
      <c r="Z9" s="993" t="str">
        <f>IF(OR(NOT(ISNA(VLOOKUP($A9,'WB005-D'!$P:$P,1,FALSE))),AND($B9=$B8,Z8="x")),"x","")</f>
        <v/>
      </c>
      <c r="AA9" s="993" t="str">
        <f>IF(OR(NOT(ISNA(VLOOKUP($A9,'WB005-E'!$P:$P,1,FALSE))),AND($B9=$B8,AA8="x")),"x","")</f>
        <v/>
      </c>
      <c r="AB9" s="994" t="str">
        <f>IF(OR(NOT(ISNA(VLOOKUP($A9,'WB005-F'!$P:$P,1,FALSE))),AND($B9=$B8,AB8="x")),"x","")</f>
        <v/>
      </c>
      <c r="AC9" s="989" t="str">
        <f>IF(OR(NOT(ISNA(VLOOKUP($A9,'WB006-A'!$P:$P,1,FALSE))),AND($B9=$B8,AC8="x")),"x","")</f>
        <v/>
      </c>
      <c r="AD9" s="990" t="str">
        <f>IF(OR(NOT(ISNA(VLOOKUP($A9,'WB006-B'!$P:$P,1,FALSE))),AND($B9=$B8,AD8="x")),"x","")</f>
        <v/>
      </c>
      <c r="AE9" s="992" t="str">
        <f>IF(OR(NOT(ISNA(VLOOKUP($A9,'WB007-A'!$P:$P,1,FALSE))),AND($B9=$B8,AE8="x")),"x","")</f>
        <v/>
      </c>
      <c r="AF9" s="994" t="str">
        <f>IF(OR(NOT(ISNA(VLOOKUP($A9,'WB007-B'!$P:$P,1,FALSE))),AND($B9=$B8,AF8="x")),"x","")</f>
        <v/>
      </c>
      <c r="AG9" s="998" t="b">
        <f t="shared" si="0"/>
        <v>1</v>
      </c>
      <c r="AI9" s="708"/>
    </row>
    <row r="10" spans="1:35" ht="22.5" x14ac:dyDescent="0.2">
      <c r="A10" s="927" t="s">
        <v>367</v>
      </c>
      <c r="B10" s="928" t="s">
        <v>174</v>
      </c>
      <c r="C10" s="929"/>
      <c r="D10" s="1021">
        <v>3030.7565663161195</v>
      </c>
      <c r="E10" s="930" t="s">
        <v>363</v>
      </c>
      <c r="F10" s="988" t="str">
        <f>IF(OR(NOT(ISNA(VLOOKUP($A10,'WB001-A'!$P:$P,1,FALSE))),AND($B10=$B9,F9="x")),"x","")</f>
        <v>x</v>
      </c>
      <c r="G10" s="989" t="str">
        <f>IF(OR(NOT(ISNA(VLOOKUP($A10,'WB002-A'!$P:$P,1,FALSE))),AND($B10=$B9,G9="x")),"x","")</f>
        <v/>
      </c>
      <c r="H10" s="990" t="str">
        <f>IF(OR(NOT(ISNA(VLOOKUP($A10,'WB002-B'!$P:$P,1,FALSE))),AND($B10=$B9,H9="x")),"x","")</f>
        <v/>
      </c>
      <c r="I10" s="990" t="str">
        <f>IF(OR(NOT(ISNA(VLOOKUP($A10,'WB002-C'!$P:$P,1,FALSE))),AND($B10=$B9,I9="x")),"x","")</f>
        <v/>
      </c>
      <c r="J10" s="990" t="str">
        <f>IF(OR(NOT(ISNA(VLOOKUP($A10,'WB002-D'!$P:$P,1,FALSE))),AND($B10=$B9,J9="x")),"x","")</f>
        <v/>
      </c>
      <c r="K10" s="990" t="str">
        <f>IF(OR(NOT(ISNA(VLOOKUP($A10,'WB002-E'!$P:$P,1,FALSE))),AND($B10=$B9,K9="x")),"x","")</f>
        <v/>
      </c>
      <c r="L10" s="991" t="str">
        <f>IF(OR(NOT(ISNA(VLOOKUP($A10,'WB002-F'!$P:$P,1,FALSE))),AND($B10=$B9,L9="x")),"x","")</f>
        <v/>
      </c>
      <c r="M10" s="992" t="str">
        <f>IF(OR(NOT(ISNA(VLOOKUP($A10,'WB003-A'!$P:$P,1,FALSE))),AND($B10=$B9,M9="x")),"x","")</f>
        <v/>
      </c>
      <c r="N10" s="993" t="str">
        <f>IF(OR(NOT(ISNA(VLOOKUP($A10,'WB003-B'!$P:$P,1,FALSE))),AND($B10=$B9,N9="x")),"x","")</f>
        <v/>
      </c>
      <c r="O10" s="993" t="str">
        <f>IF(OR(NOT(ISNA(VLOOKUP($A10,'WB003-C'!$P:$P,1,FALSE))),AND($B10=$B9,O9="x")),"x","")</f>
        <v/>
      </c>
      <c r="P10" s="993" t="str">
        <f>IF(OR(NOT(ISNA(VLOOKUP($A10,'WB003-D'!$P:$P,1,FALSE))),AND($B10=$B9,P9="x")),"x","")</f>
        <v/>
      </c>
      <c r="Q10" s="994" t="str">
        <f>IF(OR(NOT(ISNA(VLOOKUP($A10,'WB003-E'!$P:$P,1,FALSE))),AND($B10=$B9,Q9="x")),"x","")</f>
        <v/>
      </c>
      <c r="R10" s="995" t="str">
        <f>IF(OR(NOT(ISNA(VLOOKUP($A10,#REF!,1,FALSE))),AND($B10=$B9,R9="x")),"x","")</f>
        <v>x</v>
      </c>
      <c r="S10" s="990" t="str">
        <f>IF(OR(NOT(ISNA(VLOOKUP($A10,#REF!,1,FALSE))),AND($B10=$B9,S9="x")),"x","")</f>
        <v>x</v>
      </c>
      <c r="T10" s="990" t="str">
        <f>IF(OR(NOT(ISNA(VLOOKUP($A10,#REF!,1,FALSE))),AND($B10=$B9,T9="x")),"x","")</f>
        <v>x</v>
      </c>
      <c r="U10" s="990" t="str">
        <f>IF(OR(NOT(ISNA(VLOOKUP($A10,#REF!,1,FALSE))),AND($B10=$B9,U9="x")),"x","")</f>
        <v>x</v>
      </c>
      <c r="V10" s="991" t="str">
        <f>IF(OR(NOT(ISNA(VLOOKUP($A10,#REF!,1,FALSE))),AND($B10=$B9,V9="x")),"x","")</f>
        <v>x</v>
      </c>
      <c r="W10" s="996" t="str">
        <f>IF(OR(NOT(ISNA(VLOOKUP($A10,'WB005-A'!$P:$P,1,FALSE))),AND($B10=$B9,W9="x")),"x","")</f>
        <v/>
      </c>
      <c r="X10" s="993" t="str">
        <f>IF(OR(NOT(ISNA(VLOOKUP($A10,'WB005-B'!$P:$P,1,FALSE))),AND($B10=$B9,X9="x")),"x","")</f>
        <v/>
      </c>
      <c r="Y10" s="993" t="str">
        <f>IF(OR(NOT(ISNA(VLOOKUP($A10,'WB005-C'!$P:$P,1,FALSE))),AND($B10=$B9,Y9="x")),"x","")</f>
        <v/>
      </c>
      <c r="Z10" s="993" t="str">
        <f>IF(OR(NOT(ISNA(VLOOKUP($A10,'WB005-D'!$P:$P,1,FALSE))),AND($B10=$B9,Z9="x")),"x","")</f>
        <v/>
      </c>
      <c r="AA10" s="993" t="str">
        <f>IF(OR(NOT(ISNA(VLOOKUP($A10,'WB005-E'!$P:$P,1,FALSE))),AND($B10=$B9,AA9="x")),"x","")</f>
        <v/>
      </c>
      <c r="AB10" s="994" t="str">
        <f>IF(OR(NOT(ISNA(VLOOKUP($A10,'WB005-F'!$P:$P,1,FALSE))),AND($B10=$B9,AB9="x")),"x","")</f>
        <v/>
      </c>
      <c r="AC10" s="989" t="str">
        <f>IF(OR(NOT(ISNA(VLOOKUP($A10,'WB006-A'!$P:$P,1,FALSE))),AND($B10=$B9,AC9="x")),"x","")</f>
        <v/>
      </c>
      <c r="AD10" s="990" t="str">
        <f>IF(OR(NOT(ISNA(VLOOKUP($A10,'WB006-B'!$P:$P,1,FALSE))),AND($B10=$B9,AD9="x")),"x","")</f>
        <v/>
      </c>
      <c r="AE10" s="992" t="str">
        <f>IF(OR(NOT(ISNA(VLOOKUP($A10,'WB007-A'!$P:$P,1,FALSE))),AND($B10=$B9,AE9="x")),"x","")</f>
        <v/>
      </c>
      <c r="AF10" s="994" t="str">
        <f>IF(OR(NOT(ISNA(VLOOKUP($A10,'WB007-B'!$P:$P,1,FALSE))),AND($B10=$B9,AF9="x")),"x","")</f>
        <v/>
      </c>
      <c r="AG10" s="998" t="b">
        <f t="shared" si="0"/>
        <v>1</v>
      </c>
      <c r="AI10" s="708"/>
    </row>
    <row r="11" spans="1:35" ht="22.5" x14ac:dyDescent="0.2">
      <c r="A11" s="927" t="s">
        <v>368</v>
      </c>
      <c r="B11" s="928" t="s">
        <v>504</v>
      </c>
      <c r="C11" s="929"/>
      <c r="D11" s="1021">
        <v>984.9958840527388</v>
      </c>
      <c r="E11" s="930" t="s">
        <v>363</v>
      </c>
      <c r="F11" s="988" t="str">
        <f>IF(OR(NOT(ISNA(VLOOKUP($A11,'WB001-A'!$P:$P,1,FALSE))),AND($B11=$B10,F10="x")),"x","")</f>
        <v/>
      </c>
      <c r="G11" s="989" t="str">
        <f>IF(OR(NOT(ISNA(VLOOKUP($A11,'WB002-A'!$P:$P,1,FALSE))),AND($B11=$B10,G10="x")),"x","")</f>
        <v>x</v>
      </c>
      <c r="H11" s="990" t="str">
        <f>IF(OR(NOT(ISNA(VLOOKUP($A11,'WB002-B'!$P:$P,1,FALSE))),AND($B11=$B10,H10="x")),"x","")</f>
        <v>x</v>
      </c>
      <c r="I11" s="990" t="str">
        <f>IF(OR(NOT(ISNA(VLOOKUP($A11,'WB002-C'!$P:$P,1,FALSE))),AND($B11=$B10,I10="x")),"x","")</f>
        <v>x</v>
      </c>
      <c r="J11" s="990" t="str">
        <f>IF(OR(NOT(ISNA(VLOOKUP($A11,'WB002-D'!$P:$P,1,FALSE))),AND($B11=$B10,J10="x")),"x","")</f>
        <v>x</v>
      </c>
      <c r="K11" s="990" t="str">
        <f>IF(OR(NOT(ISNA(VLOOKUP($A11,'WB002-E'!$P:$P,1,FALSE))),AND($B11=$B10,K10="x")),"x","")</f>
        <v>x</v>
      </c>
      <c r="L11" s="991" t="str">
        <f>IF(OR(NOT(ISNA(VLOOKUP($A11,'WB002-F'!$P:$P,1,FALSE))),AND($B11=$B10,L10="x")),"x","")</f>
        <v/>
      </c>
      <c r="M11" s="992" t="str">
        <f>IF(OR(NOT(ISNA(VLOOKUP($A11,'WB003-A'!$P:$P,1,FALSE))),AND($B11=$B10,M10="x")),"x","")</f>
        <v>x</v>
      </c>
      <c r="N11" s="993" t="str">
        <f>IF(OR(NOT(ISNA(VLOOKUP($A11,'WB003-B'!$P:$P,1,FALSE))),AND($B11=$B10,N10="x")),"x","")</f>
        <v>x</v>
      </c>
      <c r="O11" s="993" t="str">
        <f>IF(OR(NOT(ISNA(VLOOKUP($A11,'WB003-C'!$P:$P,1,FALSE))),AND($B11=$B10,O10="x")),"x","")</f>
        <v>x</v>
      </c>
      <c r="P11" s="993" t="str">
        <f>IF(OR(NOT(ISNA(VLOOKUP($A11,'WB003-D'!$P:$P,1,FALSE))),AND($B11=$B10,P10="x")),"x","")</f>
        <v>x</v>
      </c>
      <c r="Q11" s="994" t="str">
        <f>IF(OR(NOT(ISNA(VLOOKUP($A11,'WB003-E'!$P:$P,1,FALSE))),AND($B11=$B10,Q10="x")),"x","")</f>
        <v/>
      </c>
      <c r="R11" s="995" t="str">
        <f>IF(OR(NOT(ISNA(VLOOKUP($A11,#REF!,1,FALSE))),AND($B11=$B10,R10="x")),"x","")</f>
        <v>x</v>
      </c>
      <c r="S11" s="990" t="str">
        <f>IF(OR(NOT(ISNA(VLOOKUP($A11,#REF!,1,FALSE))),AND($B11=$B10,S10="x")),"x","")</f>
        <v>x</v>
      </c>
      <c r="T11" s="990" t="str">
        <f>IF(OR(NOT(ISNA(VLOOKUP($A11,#REF!,1,FALSE))),AND($B11=$B10,T10="x")),"x","")</f>
        <v>x</v>
      </c>
      <c r="U11" s="990" t="str">
        <f>IF(OR(NOT(ISNA(VLOOKUP($A11,#REF!,1,FALSE))),AND($B11=$B10,U10="x")),"x","")</f>
        <v>x</v>
      </c>
      <c r="V11" s="991" t="str">
        <f>IF(OR(NOT(ISNA(VLOOKUP($A11,#REF!,1,FALSE))),AND($B11=$B10,V10="x")),"x","")</f>
        <v>x</v>
      </c>
      <c r="W11" s="996" t="str">
        <f>IF(OR(NOT(ISNA(VLOOKUP($A11,'WB005-A'!$P:$P,1,FALSE))),AND($B11=$B10,W10="x")),"x","")</f>
        <v>x</v>
      </c>
      <c r="X11" s="993" t="str">
        <f>IF(OR(NOT(ISNA(VLOOKUP($A11,'WB005-B'!$P:$P,1,FALSE))),AND($B11=$B10,X10="x")),"x","")</f>
        <v>x</v>
      </c>
      <c r="Y11" s="993" t="str">
        <f>IF(OR(NOT(ISNA(VLOOKUP($A11,'WB005-C'!$P:$P,1,FALSE))),AND($B11=$B10,Y10="x")),"x","")</f>
        <v>x</v>
      </c>
      <c r="Z11" s="993" t="str">
        <f>IF(OR(NOT(ISNA(VLOOKUP($A11,'WB005-D'!$P:$P,1,FALSE))),AND($B11=$B10,Z10="x")),"x","")</f>
        <v>x</v>
      </c>
      <c r="AA11" s="993" t="str">
        <f>IF(OR(NOT(ISNA(VLOOKUP($A11,'WB005-E'!$P:$P,1,FALSE))),AND($B11=$B10,AA10="x")),"x","")</f>
        <v>x</v>
      </c>
      <c r="AB11" s="994" t="str">
        <f>IF(OR(NOT(ISNA(VLOOKUP($A11,'WB005-F'!$P:$P,1,FALSE))),AND($B11=$B10,AB10="x")),"x","")</f>
        <v/>
      </c>
      <c r="AC11" s="989" t="str">
        <f>IF(OR(NOT(ISNA(VLOOKUP($A11,'WB006-A'!$P:$P,1,FALSE))),AND($B11=$B10,AC10="x")),"x","")</f>
        <v>x</v>
      </c>
      <c r="AD11" s="990" t="str">
        <f>IF(OR(NOT(ISNA(VLOOKUP($A11,'WB006-B'!$P:$P,1,FALSE))),AND($B11=$B10,AD10="x")),"x","")</f>
        <v>x</v>
      </c>
      <c r="AE11" s="992" t="str">
        <f>IF(OR(NOT(ISNA(VLOOKUP($A11,'WB007-A'!$P:$P,1,FALSE))),AND($B11=$B10,AE10="x")),"x","")</f>
        <v>x</v>
      </c>
      <c r="AF11" s="994" t="str">
        <f>IF(OR(NOT(ISNA(VLOOKUP($A11,'WB007-B'!$P:$P,1,FALSE))),AND($B11=$B10,AF10="x")),"x","")</f>
        <v>x</v>
      </c>
      <c r="AG11" s="998" t="b">
        <f t="shared" si="0"/>
        <v>1</v>
      </c>
      <c r="AI11" s="708"/>
    </row>
    <row r="12" spans="1:35" ht="22.5" x14ac:dyDescent="0.2">
      <c r="A12" s="927" t="s">
        <v>370</v>
      </c>
      <c r="B12" s="928" t="s">
        <v>502</v>
      </c>
      <c r="C12" s="929"/>
      <c r="D12" s="1021">
        <v>4167.2902786846635</v>
      </c>
      <c r="E12" s="930" t="s">
        <v>363</v>
      </c>
      <c r="F12" s="988" t="str">
        <f>IF(OR(NOT(ISNA(VLOOKUP($A12,'WB001-A'!$P:$P,1,FALSE))),AND($B12=$B11,F11="x")),"x","")</f>
        <v>x</v>
      </c>
      <c r="G12" s="989" t="str">
        <f>IF(OR(NOT(ISNA(VLOOKUP($A12,'WB002-A'!$P:$P,1,FALSE))),AND($B12=$B11,G11="x")),"x","")</f>
        <v/>
      </c>
      <c r="H12" s="990" t="str">
        <f>IF(OR(NOT(ISNA(VLOOKUP($A12,'WB002-B'!$P:$P,1,FALSE))),AND($B12=$B11,H11="x")),"x","")</f>
        <v/>
      </c>
      <c r="I12" s="990" t="str">
        <f>IF(OR(NOT(ISNA(VLOOKUP($A12,'WB002-C'!$P:$P,1,FALSE))),AND($B12=$B11,I11="x")),"x","")</f>
        <v/>
      </c>
      <c r="J12" s="990" t="str">
        <f>IF(OR(NOT(ISNA(VLOOKUP($A12,'WB002-D'!$P:$P,1,FALSE))),AND($B12=$B11,J11="x")),"x","")</f>
        <v/>
      </c>
      <c r="K12" s="990" t="str">
        <f>IF(OR(NOT(ISNA(VLOOKUP($A12,'WB002-E'!$P:$P,1,FALSE))),AND($B12=$B11,K11="x")),"x","")</f>
        <v/>
      </c>
      <c r="L12" s="991" t="str">
        <f>IF(OR(NOT(ISNA(VLOOKUP($A12,'WB002-F'!$P:$P,1,FALSE))),AND($B12=$B11,L11="x")),"x","")</f>
        <v/>
      </c>
      <c r="M12" s="992" t="str">
        <f>IF(OR(NOT(ISNA(VLOOKUP($A12,'WB003-A'!$P:$P,1,FALSE))),AND($B12=$B11,M11="x")),"x","")</f>
        <v/>
      </c>
      <c r="N12" s="993" t="str">
        <f>IF(OR(NOT(ISNA(VLOOKUP($A12,'WB003-B'!$P:$P,1,FALSE))),AND($B12=$B11,N11="x")),"x","")</f>
        <v/>
      </c>
      <c r="O12" s="993" t="str">
        <f>IF(OR(NOT(ISNA(VLOOKUP($A12,'WB003-C'!$P:$P,1,FALSE))),AND($B12=$B11,O11="x")),"x","")</f>
        <v/>
      </c>
      <c r="P12" s="993" t="str">
        <f>IF(OR(NOT(ISNA(VLOOKUP($A12,'WB003-D'!$P:$P,1,FALSE))),AND($B12=$B11,P11="x")),"x","")</f>
        <v/>
      </c>
      <c r="Q12" s="994" t="str">
        <f>IF(OR(NOT(ISNA(VLOOKUP($A12,'WB003-E'!$P:$P,1,FALSE))),AND($B12=$B11,Q11="x")),"x","")</f>
        <v/>
      </c>
      <c r="R12" s="995" t="str">
        <f>IF(OR(NOT(ISNA(VLOOKUP($A12,#REF!,1,FALSE))),AND($B12=$B11,R11="x")),"x","")</f>
        <v>x</v>
      </c>
      <c r="S12" s="990" t="str">
        <f>IF(OR(NOT(ISNA(VLOOKUP($A12,#REF!,1,FALSE))),AND($B12=$B11,S11="x")),"x","")</f>
        <v>x</v>
      </c>
      <c r="T12" s="990" t="str">
        <f>IF(OR(NOT(ISNA(VLOOKUP($A12,#REF!,1,FALSE))),AND($B12=$B11,T11="x")),"x","")</f>
        <v>x</v>
      </c>
      <c r="U12" s="990" t="str">
        <f>IF(OR(NOT(ISNA(VLOOKUP($A12,#REF!,1,FALSE))),AND($B12=$B11,U11="x")),"x","")</f>
        <v>x</v>
      </c>
      <c r="V12" s="991" t="str">
        <f>IF(OR(NOT(ISNA(VLOOKUP($A12,#REF!,1,FALSE))),AND($B12=$B11,V11="x")),"x","")</f>
        <v>x</v>
      </c>
      <c r="W12" s="996" t="str">
        <f>IF(OR(NOT(ISNA(VLOOKUP($A12,'WB005-A'!$P:$P,1,FALSE))),AND($B12=$B11,W11="x")),"x","")</f>
        <v/>
      </c>
      <c r="X12" s="993" t="str">
        <f>IF(OR(NOT(ISNA(VLOOKUP($A12,'WB005-B'!$P:$P,1,FALSE))),AND($B12=$B11,X11="x")),"x","")</f>
        <v/>
      </c>
      <c r="Y12" s="993" t="str">
        <f>IF(OR(NOT(ISNA(VLOOKUP($A12,'WB005-C'!$P:$P,1,FALSE))),AND($B12=$B11,Y11="x")),"x","")</f>
        <v/>
      </c>
      <c r="Z12" s="993" t="str">
        <f>IF(OR(NOT(ISNA(VLOOKUP($A12,'WB005-D'!$P:$P,1,FALSE))),AND($B12=$B11,Z11="x")),"x","")</f>
        <v/>
      </c>
      <c r="AA12" s="993" t="str">
        <f>IF(OR(NOT(ISNA(VLOOKUP($A12,'WB005-E'!$P:$P,1,FALSE))),AND($B12=$B11,AA11="x")),"x","")</f>
        <v/>
      </c>
      <c r="AB12" s="994" t="str">
        <f>IF(OR(NOT(ISNA(VLOOKUP($A12,'WB005-F'!$P:$P,1,FALSE))),AND($B12=$B11,AB11="x")),"x","")</f>
        <v/>
      </c>
      <c r="AC12" s="989" t="str">
        <f>IF(OR(NOT(ISNA(VLOOKUP($A12,'WB006-A'!$P:$P,1,FALSE))),AND($B12=$B11,AC11="x")),"x","")</f>
        <v/>
      </c>
      <c r="AD12" s="990" t="str">
        <f>IF(OR(NOT(ISNA(VLOOKUP($A12,'WB006-B'!$P:$P,1,FALSE))),AND($B12=$B11,AD11="x")),"x","")</f>
        <v/>
      </c>
      <c r="AE12" s="992" t="str">
        <f>IF(OR(NOT(ISNA(VLOOKUP($A12,'WB007-A'!$P:$P,1,FALSE))),AND($B12=$B11,AE11="x")),"x","")</f>
        <v/>
      </c>
      <c r="AF12" s="994" t="str">
        <f>IF(OR(NOT(ISNA(VLOOKUP($A12,'WB007-B'!$P:$P,1,FALSE))),AND($B12=$B11,AF11="x")),"x","")</f>
        <v/>
      </c>
      <c r="AG12" s="998" t="b">
        <f t="shared" si="0"/>
        <v>1</v>
      </c>
      <c r="AI12" s="708"/>
    </row>
    <row r="13" spans="1:35" ht="22.5" x14ac:dyDescent="0.2">
      <c r="A13" s="927" t="s">
        <v>373</v>
      </c>
      <c r="B13" s="928" t="s">
        <v>501</v>
      </c>
      <c r="C13" s="929"/>
      <c r="D13" s="1021">
        <v>378.84457078951493</v>
      </c>
      <c r="E13" s="930" t="s">
        <v>371</v>
      </c>
      <c r="F13" s="988" t="str">
        <f>IF(OR(NOT(ISNA(VLOOKUP($A13,'WB001-A'!$P:$P,1,FALSE))),AND($B13=$B12,F12="x")),"x","")</f>
        <v>x</v>
      </c>
      <c r="G13" s="989" t="str">
        <f>IF(OR(NOT(ISNA(VLOOKUP($A13,'WB002-A'!$P:$P,1,FALSE))),AND($B13=$B12,G12="x")),"x","")</f>
        <v/>
      </c>
      <c r="H13" s="990" t="str">
        <f>IF(OR(NOT(ISNA(VLOOKUP($A13,'WB002-B'!$P:$P,1,FALSE))),AND($B13=$B12,H12="x")),"x","")</f>
        <v/>
      </c>
      <c r="I13" s="990" t="str">
        <f>IF(OR(NOT(ISNA(VLOOKUP($A13,'WB002-C'!$P:$P,1,FALSE))),AND($B13=$B12,I12="x")),"x","")</f>
        <v/>
      </c>
      <c r="J13" s="990" t="str">
        <f>IF(OR(NOT(ISNA(VLOOKUP($A13,'WB002-D'!$P:$P,1,FALSE))),AND($B13=$B12,J12="x")),"x","")</f>
        <v/>
      </c>
      <c r="K13" s="990" t="str">
        <f>IF(OR(NOT(ISNA(VLOOKUP($A13,'WB002-E'!$P:$P,1,FALSE))),AND($B13=$B12,K12="x")),"x","")</f>
        <v/>
      </c>
      <c r="L13" s="991" t="str">
        <f>IF(OR(NOT(ISNA(VLOOKUP($A13,'WB002-F'!$P:$P,1,FALSE))),AND($B13=$B12,L12="x")),"x","")</f>
        <v>x</v>
      </c>
      <c r="M13" s="992" t="str">
        <f>IF(OR(NOT(ISNA(VLOOKUP($A13,'WB003-A'!$P:$P,1,FALSE))),AND($B13=$B12,M12="x")),"x","")</f>
        <v/>
      </c>
      <c r="N13" s="993" t="str">
        <f>IF(OR(NOT(ISNA(VLOOKUP($A13,'WB003-B'!$P:$P,1,FALSE))),AND($B13=$B12,N12="x")),"x","")</f>
        <v/>
      </c>
      <c r="O13" s="993" t="str">
        <f>IF(OR(NOT(ISNA(VLOOKUP($A13,'WB003-C'!$P:$P,1,FALSE))),AND($B13=$B12,O12="x")),"x","")</f>
        <v/>
      </c>
      <c r="P13" s="993" t="str">
        <f>IF(OR(NOT(ISNA(VLOOKUP($A13,'WB003-D'!$P:$P,1,FALSE))),AND($B13=$B12,P12="x")),"x","")</f>
        <v/>
      </c>
      <c r="Q13" s="994" t="str">
        <f>IF(OR(NOT(ISNA(VLOOKUP($A13,'WB003-E'!$P:$P,1,FALSE))),AND($B13=$B12,Q12="x")),"x","")</f>
        <v/>
      </c>
      <c r="R13" s="995" t="str">
        <f>IF(OR(NOT(ISNA(VLOOKUP($A13,#REF!,1,FALSE))),AND($B13=$B12,R12="x")),"x","")</f>
        <v>x</v>
      </c>
      <c r="S13" s="990" t="str">
        <f>IF(OR(NOT(ISNA(VLOOKUP($A13,#REF!,1,FALSE))),AND($B13=$B12,S12="x")),"x","")</f>
        <v>x</v>
      </c>
      <c r="T13" s="990" t="str">
        <f>IF(OR(NOT(ISNA(VLOOKUP($A13,#REF!,1,FALSE))),AND($B13=$B12,T12="x")),"x","")</f>
        <v>x</v>
      </c>
      <c r="U13" s="990" t="str">
        <f>IF(OR(NOT(ISNA(VLOOKUP($A13,#REF!,1,FALSE))),AND($B13=$B12,U12="x")),"x","")</f>
        <v>x</v>
      </c>
      <c r="V13" s="991" t="str">
        <f>IF(OR(NOT(ISNA(VLOOKUP($A13,#REF!,1,FALSE))),AND($B13=$B12,V12="x")),"x","")</f>
        <v>x</v>
      </c>
      <c r="W13" s="996" t="str">
        <f>IF(OR(NOT(ISNA(VLOOKUP($A13,'WB005-A'!$P:$P,1,FALSE))),AND($B13=$B12,W12="x")),"x","")</f>
        <v/>
      </c>
      <c r="X13" s="993" t="str">
        <f>IF(OR(NOT(ISNA(VLOOKUP($A13,'WB005-B'!$P:$P,1,FALSE))),AND($B13=$B12,X12="x")),"x","")</f>
        <v/>
      </c>
      <c r="Y13" s="993" t="str">
        <f>IF(OR(NOT(ISNA(VLOOKUP($A13,'WB005-C'!$P:$P,1,FALSE))),AND($B13=$B12,Y12="x")),"x","")</f>
        <v/>
      </c>
      <c r="Z13" s="993" t="str">
        <f>IF(OR(NOT(ISNA(VLOOKUP($A13,'WB005-D'!$P:$P,1,FALSE))),AND($B13=$B12,Z12="x")),"x","")</f>
        <v/>
      </c>
      <c r="AA13" s="993" t="str">
        <f>IF(OR(NOT(ISNA(VLOOKUP($A13,'WB005-E'!$P:$P,1,FALSE))),AND($B13=$B12,AA12="x")),"x","")</f>
        <v/>
      </c>
      <c r="AB13" s="994" t="str">
        <f>IF(OR(NOT(ISNA(VLOOKUP($A13,'WB005-F'!$P:$P,1,FALSE))),AND($B13=$B12,AB12="x")),"x","")</f>
        <v>x</v>
      </c>
      <c r="AC13" s="989" t="str">
        <f>IF(OR(NOT(ISNA(VLOOKUP($A13,'WB006-A'!$P:$P,1,FALSE))),AND($B13=$B12,AC12="x")),"x","")</f>
        <v/>
      </c>
      <c r="AD13" s="990" t="str">
        <f>IF(OR(NOT(ISNA(VLOOKUP($A13,'WB006-B'!$P:$P,1,FALSE))),AND($B13=$B12,AD12="x")),"x","")</f>
        <v/>
      </c>
      <c r="AE13" s="992" t="str">
        <f>IF(OR(NOT(ISNA(VLOOKUP($A13,'WB007-A'!$P:$P,1,FALSE))),AND($B13=$B12,AE12="x")),"x","")</f>
        <v/>
      </c>
      <c r="AF13" s="994" t="str">
        <f>IF(OR(NOT(ISNA(VLOOKUP($A13,'WB007-B'!$P:$P,1,FALSE))),AND($B13=$B12,AF12="x")),"x","")</f>
        <v/>
      </c>
      <c r="AG13" s="998" t="b">
        <f t="shared" si="0"/>
        <v>1</v>
      </c>
      <c r="AI13" s="708"/>
    </row>
    <row r="14" spans="1:35" ht="22.5" x14ac:dyDescent="0.2">
      <c r="A14" s="927" t="s">
        <v>375</v>
      </c>
      <c r="B14" s="1014" t="s">
        <v>858</v>
      </c>
      <c r="C14" s="929"/>
      <c r="D14" s="1021">
        <v>1890.370197295478</v>
      </c>
      <c r="E14" s="930" t="s">
        <v>371</v>
      </c>
      <c r="F14" s="988" t="str">
        <f>IF(OR(NOT(ISNA(VLOOKUP($A14,'WB001-A'!$P:$P,1,FALSE))),AND($B14=$B13,F13="x")),"x","")</f>
        <v>x</v>
      </c>
      <c r="G14" s="989" t="str">
        <f>IF(OR(NOT(ISNA(VLOOKUP($A14,'WB002-A'!$P:$P,1,FALSE))),AND($B14=$B13,G13="x")),"x","")</f>
        <v/>
      </c>
      <c r="H14" s="990" t="str">
        <f>IF(OR(NOT(ISNA(VLOOKUP($A14,'WB002-B'!$P:$P,1,FALSE))),AND($B14=$B13,H13="x")),"x","")</f>
        <v/>
      </c>
      <c r="I14" s="990" t="str">
        <f>IF(OR(NOT(ISNA(VLOOKUP($A14,'WB002-C'!$P:$P,1,FALSE))),AND($B14=$B13,I13="x")),"x","")</f>
        <v/>
      </c>
      <c r="J14" s="990" t="str">
        <f>IF(OR(NOT(ISNA(VLOOKUP($A14,'WB002-D'!$P:$P,1,FALSE))),AND($B14=$B13,J13="x")),"x","")</f>
        <v/>
      </c>
      <c r="K14" s="990" t="str">
        <f>IF(OR(NOT(ISNA(VLOOKUP($A14,'WB002-E'!$P:$P,1,FALSE))),AND($B14=$B13,K13="x")),"x","")</f>
        <v/>
      </c>
      <c r="L14" s="991" t="str">
        <f>IF(OR(NOT(ISNA(VLOOKUP($A14,'WB002-F'!$P:$P,1,FALSE))),AND($B14=$B13,L13="x")),"x","")</f>
        <v>x</v>
      </c>
      <c r="M14" s="992" t="str">
        <f>IF(OR(NOT(ISNA(VLOOKUP($A14,'WB003-A'!$P:$P,1,FALSE))),AND($B14=$B13,M13="x")),"x","")</f>
        <v/>
      </c>
      <c r="N14" s="993" t="str">
        <f>IF(OR(NOT(ISNA(VLOOKUP($A14,'WB003-B'!$P:$P,1,FALSE))),AND($B14=$B13,N13="x")),"x","")</f>
        <v/>
      </c>
      <c r="O14" s="993" t="str">
        <f>IF(OR(NOT(ISNA(VLOOKUP($A14,'WB003-C'!$P:$P,1,FALSE))),AND($B14=$B13,O13="x")),"x","")</f>
        <v/>
      </c>
      <c r="P14" s="993" t="str">
        <f>IF(OR(NOT(ISNA(VLOOKUP($A14,'WB003-D'!$P:$P,1,FALSE))),AND($B14=$B13,P13="x")),"x","")</f>
        <v/>
      </c>
      <c r="Q14" s="994" t="str">
        <f>IF(OR(NOT(ISNA(VLOOKUP($A14,'WB003-E'!$P:$P,1,FALSE))),AND($B14=$B13,Q13="x")),"x","")</f>
        <v/>
      </c>
      <c r="R14" s="995" t="str">
        <f>IF(OR(NOT(ISNA(VLOOKUP($A14,#REF!,1,FALSE))),AND($B14=$B13,R13="x")),"x","")</f>
        <v>x</v>
      </c>
      <c r="S14" s="990" t="str">
        <f>IF(OR(NOT(ISNA(VLOOKUP($A14,#REF!,1,FALSE))),AND($B14=$B13,S13="x")),"x","")</f>
        <v>x</v>
      </c>
      <c r="T14" s="990" t="str">
        <f>IF(OR(NOT(ISNA(VLOOKUP($A14,#REF!,1,FALSE))),AND($B14=$B13,T13="x")),"x","")</f>
        <v>x</v>
      </c>
      <c r="U14" s="990" t="str">
        <f>IF(OR(NOT(ISNA(VLOOKUP($A14,#REF!,1,FALSE))),AND($B14=$B13,U13="x")),"x","")</f>
        <v>x</v>
      </c>
      <c r="V14" s="991" t="str">
        <f>IF(OR(NOT(ISNA(VLOOKUP($A14,#REF!,1,FALSE))),AND($B14=$B13,V13="x")),"x","")</f>
        <v>x</v>
      </c>
      <c r="W14" s="996" t="str">
        <f>IF(OR(NOT(ISNA(VLOOKUP($A14,'WB005-A'!$P:$P,1,FALSE))),AND($B14=$B13,W13="x")),"x","")</f>
        <v/>
      </c>
      <c r="X14" s="993" t="str">
        <f>IF(OR(NOT(ISNA(VLOOKUP($A14,'WB005-B'!$P:$P,1,FALSE))),AND($B14=$B13,X13="x")),"x","")</f>
        <v/>
      </c>
      <c r="Y14" s="993" t="str">
        <f>IF(OR(NOT(ISNA(VLOOKUP($A14,'WB005-C'!$P:$P,1,FALSE))),AND($B14=$B13,Y13="x")),"x","")</f>
        <v/>
      </c>
      <c r="Z14" s="993" t="str">
        <f>IF(OR(NOT(ISNA(VLOOKUP($A14,'WB005-D'!$P:$P,1,FALSE))),AND($B14=$B13,Z13="x")),"x","")</f>
        <v/>
      </c>
      <c r="AA14" s="993" t="str">
        <f>IF(OR(NOT(ISNA(VLOOKUP($A14,'WB005-E'!$P:$P,1,FALSE))),AND($B14=$B13,AA13="x")),"x","")</f>
        <v/>
      </c>
      <c r="AB14" s="994" t="str">
        <f>IF(OR(NOT(ISNA(VLOOKUP($A14,'WB005-F'!$P:$P,1,FALSE))),AND($B14=$B13,AB13="x")),"x","")</f>
        <v>x</v>
      </c>
      <c r="AC14" s="989" t="str">
        <f>IF(OR(NOT(ISNA(VLOOKUP($A14,'WB006-A'!$P:$P,1,FALSE))),AND($B14=$B13,AC13="x")),"x","")</f>
        <v>x</v>
      </c>
      <c r="AD14" s="990" t="str">
        <f>IF(OR(NOT(ISNA(VLOOKUP($A14,'WB006-B'!$P:$P,1,FALSE))),AND($B14=$B13,AD13="x")),"x","")</f>
        <v/>
      </c>
      <c r="AE14" s="992" t="str">
        <f>IF(OR(NOT(ISNA(VLOOKUP($A14,'WB007-A'!$P:$P,1,FALSE))),AND($B14=$B13,AE13="x")),"x","")</f>
        <v>x</v>
      </c>
      <c r="AF14" s="994" t="str">
        <f>IF(OR(NOT(ISNA(VLOOKUP($A14,'WB007-B'!$P:$P,1,FALSE))),AND($B14=$B13,AF13="x")),"x","")</f>
        <v/>
      </c>
      <c r="AG14" s="998" t="b">
        <f t="shared" si="0"/>
        <v>1</v>
      </c>
      <c r="AI14" s="708"/>
    </row>
    <row r="15" spans="1:35" ht="22.5" x14ac:dyDescent="0.2">
      <c r="A15" s="927" t="s">
        <v>376</v>
      </c>
      <c r="B15" s="928" t="s">
        <v>495</v>
      </c>
      <c r="C15" s="929"/>
      <c r="D15" s="1021">
        <v>1666.9161114738656</v>
      </c>
      <c r="E15" s="930" t="s">
        <v>363</v>
      </c>
      <c r="F15" s="988" t="str">
        <f>IF(OR(NOT(ISNA(VLOOKUP($A15,'WB001-A'!$P:$P,1,FALSE))),AND($B15=$B14,F14="x")),"x","")</f>
        <v>x</v>
      </c>
      <c r="G15" s="989" t="str">
        <f>IF(OR(NOT(ISNA(VLOOKUP($A15,'WB002-A'!$P:$P,1,FALSE))),AND($B15=$B14,G14="x")),"x","")</f>
        <v/>
      </c>
      <c r="H15" s="990" t="str">
        <f>IF(OR(NOT(ISNA(VLOOKUP($A15,'WB002-B'!$P:$P,1,FALSE))),AND($B15=$B14,H14="x")),"x","")</f>
        <v/>
      </c>
      <c r="I15" s="990" t="str">
        <f>IF(OR(NOT(ISNA(VLOOKUP($A15,'WB002-C'!$P:$P,1,FALSE))),AND($B15=$B14,I14="x")),"x","")</f>
        <v/>
      </c>
      <c r="J15" s="990" t="str">
        <f>IF(OR(NOT(ISNA(VLOOKUP($A15,'WB002-D'!$P:$P,1,FALSE))),AND($B15=$B14,J14="x")),"x","")</f>
        <v/>
      </c>
      <c r="K15" s="990" t="str">
        <f>IF(OR(NOT(ISNA(VLOOKUP($A15,'WB002-E'!$P:$P,1,FALSE))),AND($B15=$B14,K14="x")),"x","")</f>
        <v/>
      </c>
      <c r="L15" s="991" t="str">
        <f>IF(OR(NOT(ISNA(VLOOKUP($A15,'WB002-F'!$P:$P,1,FALSE))),AND($B15=$B14,L14="x")),"x","")</f>
        <v/>
      </c>
      <c r="M15" s="992" t="str">
        <f>IF(OR(NOT(ISNA(VLOOKUP($A15,'WB003-A'!$P:$P,1,FALSE))),AND($B15=$B14,M14="x")),"x","")</f>
        <v/>
      </c>
      <c r="N15" s="993" t="str">
        <f>IF(OR(NOT(ISNA(VLOOKUP($A15,'WB003-B'!$P:$P,1,FALSE))),AND($B15=$B14,N14="x")),"x","")</f>
        <v/>
      </c>
      <c r="O15" s="993" t="str">
        <f>IF(OR(NOT(ISNA(VLOOKUP($A15,'WB003-C'!$P:$P,1,FALSE))),AND($B15=$B14,O14="x")),"x","")</f>
        <v/>
      </c>
      <c r="P15" s="993" t="str">
        <f>IF(OR(NOT(ISNA(VLOOKUP($A15,'WB003-D'!$P:$P,1,FALSE))),AND($B15=$B14,P14="x")),"x","")</f>
        <v/>
      </c>
      <c r="Q15" s="994" t="str">
        <f>IF(OR(NOT(ISNA(VLOOKUP($A15,'WB003-E'!$P:$P,1,FALSE))),AND($B15=$B14,Q14="x")),"x","")</f>
        <v/>
      </c>
      <c r="R15" s="995" t="str">
        <f>IF(OR(NOT(ISNA(VLOOKUP($A15,#REF!,1,FALSE))),AND($B15=$B14,R14="x")),"x","")</f>
        <v>x</v>
      </c>
      <c r="S15" s="990" t="str">
        <f>IF(OR(NOT(ISNA(VLOOKUP($A15,#REF!,1,FALSE))),AND($B15=$B14,S14="x")),"x","")</f>
        <v>x</v>
      </c>
      <c r="T15" s="990" t="str">
        <f>IF(OR(NOT(ISNA(VLOOKUP($A15,#REF!,1,FALSE))),AND($B15=$B14,T14="x")),"x","")</f>
        <v>x</v>
      </c>
      <c r="U15" s="990" t="str">
        <f>IF(OR(NOT(ISNA(VLOOKUP($A15,#REF!,1,FALSE))),AND($B15=$B14,U14="x")),"x","")</f>
        <v>x</v>
      </c>
      <c r="V15" s="991" t="str">
        <f>IF(OR(NOT(ISNA(VLOOKUP($A15,#REF!,1,FALSE))),AND($B15=$B14,V14="x")),"x","")</f>
        <v>x</v>
      </c>
      <c r="W15" s="996" t="str">
        <f>IF(OR(NOT(ISNA(VLOOKUP($A15,'WB005-A'!$P:$P,1,FALSE))),AND($B15=$B14,W14="x")),"x","")</f>
        <v/>
      </c>
      <c r="X15" s="993" t="str">
        <f>IF(OR(NOT(ISNA(VLOOKUP($A15,'WB005-B'!$P:$P,1,FALSE))),AND($B15=$B14,X14="x")),"x","")</f>
        <v/>
      </c>
      <c r="Y15" s="993" t="str">
        <f>IF(OR(NOT(ISNA(VLOOKUP($A15,'WB005-C'!$P:$P,1,FALSE))),AND($B15=$B14,Y14="x")),"x","")</f>
        <v/>
      </c>
      <c r="Z15" s="993" t="str">
        <f>IF(OR(NOT(ISNA(VLOOKUP($A15,'WB005-D'!$P:$P,1,FALSE))),AND($B15=$B14,Z14="x")),"x","")</f>
        <v/>
      </c>
      <c r="AA15" s="993" t="str">
        <f>IF(OR(NOT(ISNA(VLOOKUP($A15,'WB005-E'!$P:$P,1,FALSE))),AND($B15=$B14,AA14="x")),"x","")</f>
        <v/>
      </c>
      <c r="AB15" s="994" t="str">
        <f>IF(OR(NOT(ISNA(VLOOKUP($A15,'WB005-F'!$P:$P,1,FALSE))),AND($B15=$B14,AB14="x")),"x","")</f>
        <v/>
      </c>
      <c r="AC15" s="989" t="str">
        <f>IF(OR(NOT(ISNA(VLOOKUP($A15,'WB006-A'!$P:$P,1,FALSE))),AND($B15=$B14,AC14="x")),"x","")</f>
        <v/>
      </c>
      <c r="AD15" s="990" t="str">
        <f>IF(OR(NOT(ISNA(VLOOKUP($A15,'WB006-B'!$P:$P,1,FALSE))),AND($B15=$B14,AD14="x")),"x","")</f>
        <v/>
      </c>
      <c r="AE15" s="992" t="str">
        <f>IF(OR(NOT(ISNA(VLOOKUP($A15,'WB007-A'!$P:$P,1,FALSE))),AND($B15=$B14,AE14="x")),"x","")</f>
        <v/>
      </c>
      <c r="AF15" s="994" t="str">
        <f>IF(OR(NOT(ISNA(VLOOKUP($A15,'WB007-B'!$P:$P,1,FALSE))),AND($B15=$B14,AF14="x")),"x","")</f>
        <v/>
      </c>
      <c r="AG15" s="998" t="b">
        <f t="shared" si="0"/>
        <v>1</v>
      </c>
      <c r="AI15" s="708"/>
    </row>
    <row r="16" spans="1:35" ht="22.5" x14ac:dyDescent="0.2">
      <c r="A16" s="927" t="s">
        <v>677</v>
      </c>
      <c r="B16" s="928" t="s">
        <v>500</v>
      </c>
      <c r="C16" s="929"/>
      <c r="D16" s="1021" t="s">
        <v>448</v>
      </c>
      <c r="E16" s="930"/>
      <c r="F16" s="988" t="str">
        <f>IF(OR(NOT(ISNA(VLOOKUP($A16,'WB001-A'!$P:$P,1,FALSE))),AND($B16=$B15,F15="x")),"x","")</f>
        <v/>
      </c>
      <c r="G16" s="989" t="str">
        <f>IF(OR(NOT(ISNA(VLOOKUP($A16,'WB002-A'!$P:$P,1,FALSE))),AND($B16=$B15,G15="x")),"x","")</f>
        <v/>
      </c>
      <c r="H16" s="990" t="str">
        <f>IF(OR(NOT(ISNA(VLOOKUP($A16,'WB002-B'!$P:$P,1,FALSE))),AND($B16=$B15,H15="x")),"x","")</f>
        <v/>
      </c>
      <c r="I16" s="990" t="str">
        <f>IF(OR(NOT(ISNA(VLOOKUP($A16,'WB002-C'!$P:$P,1,FALSE))),AND($B16=$B15,I15="x")),"x","")</f>
        <v/>
      </c>
      <c r="J16" s="990" t="str">
        <f>IF(OR(NOT(ISNA(VLOOKUP($A16,'WB002-D'!$P:$P,1,FALSE))),AND($B16=$B15,J15="x")),"x","")</f>
        <v/>
      </c>
      <c r="K16" s="990" t="str">
        <f>IF(OR(NOT(ISNA(VLOOKUP($A16,'WB002-E'!$P:$P,1,FALSE))),AND($B16=$B15,K15="x")),"x","")</f>
        <v/>
      </c>
      <c r="L16" s="991" t="str">
        <f>IF(OR(NOT(ISNA(VLOOKUP($A16,'WB002-F'!$P:$P,1,FALSE))),AND($B16=$B15,L15="x")),"x","")</f>
        <v/>
      </c>
      <c r="M16" s="992" t="str">
        <f>IF(OR(NOT(ISNA(VLOOKUP($A16,'WB003-A'!$P:$P,1,FALSE))),AND($B16=$B15,M15="x")),"x","")</f>
        <v/>
      </c>
      <c r="N16" s="993" t="str">
        <f>IF(OR(NOT(ISNA(VLOOKUP($A16,'WB003-B'!$P:$P,1,FALSE))),AND($B16=$B15,N15="x")),"x","")</f>
        <v/>
      </c>
      <c r="O16" s="993" t="str">
        <f>IF(OR(NOT(ISNA(VLOOKUP($A16,'WB003-C'!$P:$P,1,FALSE))),AND($B16=$B15,O15="x")),"x","")</f>
        <v/>
      </c>
      <c r="P16" s="993" t="str">
        <f>IF(OR(NOT(ISNA(VLOOKUP($A16,'WB003-D'!$P:$P,1,FALSE))),AND($B16=$B15,P15="x")),"x","")</f>
        <v/>
      </c>
      <c r="Q16" s="994" t="str">
        <f>IF(OR(NOT(ISNA(VLOOKUP($A16,'WB003-E'!$P:$P,1,FALSE))),AND($B16=$B15,Q15="x")),"x","")</f>
        <v/>
      </c>
      <c r="R16" s="995" t="str">
        <f>IF(OR(NOT(ISNA(VLOOKUP($A16,#REF!,1,FALSE))),AND($B16=$B15,R15="x")),"x","")</f>
        <v>x</v>
      </c>
      <c r="S16" s="990" t="str">
        <f>IF(OR(NOT(ISNA(VLOOKUP($A16,#REF!,1,FALSE))),AND($B16=$B15,S15="x")),"x","")</f>
        <v>x</v>
      </c>
      <c r="T16" s="990" t="str">
        <f>IF(OR(NOT(ISNA(VLOOKUP($A16,#REF!,1,FALSE))),AND($B16=$B15,T15="x")),"x","")</f>
        <v>x</v>
      </c>
      <c r="U16" s="990" t="str">
        <f>IF(OR(NOT(ISNA(VLOOKUP($A16,#REF!,1,FALSE))),AND($B16=$B15,U15="x")),"x","")</f>
        <v>x</v>
      </c>
      <c r="V16" s="991" t="str">
        <f>IF(OR(NOT(ISNA(VLOOKUP($A16,#REF!,1,FALSE))),AND($B16=$B15,V15="x")),"x","")</f>
        <v>x</v>
      </c>
      <c r="W16" s="996" t="str">
        <f>IF(OR(NOT(ISNA(VLOOKUP($A16,'WB005-A'!$P:$P,1,FALSE))),AND($B16=$B15,W15="x")),"x","")</f>
        <v/>
      </c>
      <c r="X16" s="993" t="str">
        <f>IF(OR(NOT(ISNA(VLOOKUP($A16,'WB005-B'!$P:$P,1,FALSE))),AND($B16=$B15,X15="x")),"x","")</f>
        <v/>
      </c>
      <c r="Y16" s="993" t="str">
        <f>IF(OR(NOT(ISNA(VLOOKUP($A16,'WB005-C'!$P:$P,1,FALSE))),AND($B16=$B15,Y15="x")),"x","")</f>
        <v/>
      </c>
      <c r="Z16" s="993" t="str">
        <f>IF(OR(NOT(ISNA(VLOOKUP($A16,'WB005-D'!$P:$P,1,FALSE))),AND($B16=$B15,Z15="x")),"x","")</f>
        <v/>
      </c>
      <c r="AA16" s="993" t="str">
        <f>IF(OR(NOT(ISNA(VLOOKUP($A16,'WB005-E'!$P:$P,1,FALSE))),AND($B16=$B15,AA15="x")),"x","")</f>
        <v/>
      </c>
      <c r="AB16" s="994" t="str">
        <f>IF(OR(NOT(ISNA(VLOOKUP($A16,'WB005-F'!$P:$P,1,FALSE))),AND($B16=$B15,AB15="x")),"x","")</f>
        <v/>
      </c>
      <c r="AC16" s="989" t="str">
        <f>IF(OR(NOT(ISNA(VLOOKUP($A16,'WB006-A'!$P:$P,1,FALSE))),AND($B16=$B15,AC15="x")),"x","")</f>
        <v/>
      </c>
      <c r="AD16" s="990" t="str">
        <f>IF(OR(NOT(ISNA(VLOOKUP($A16,'WB006-B'!$P:$P,1,FALSE))),AND($B16=$B15,AD15="x")),"x","")</f>
        <v/>
      </c>
      <c r="AE16" s="992" t="str">
        <f>IF(OR(NOT(ISNA(VLOOKUP($A16,'WB007-A'!$P:$P,1,FALSE))),AND($B16=$B15,AE15="x")),"x","")</f>
        <v/>
      </c>
      <c r="AF16" s="994" t="str">
        <f>IF(OR(NOT(ISNA(VLOOKUP($A16,'WB007-B'!$P:$P,1,FALSE))),AND($B16=$B15,AF15="x")),"x","")</f>
        <v/>
      </c>
      <c r="AG16" s="998" t="b">
        <f t="shared" si="0"/>
        <v>1</v>
      </c>
      <c r="AI16" s="708"/>
    </row>
    <row r="17" spans="1:35" ht="22.5" x14ac:dyDescent="0.2">
      <c r="A17" s="927" t="s">
        <v>678</v>
      </c>
      <c r="B17" s="928" t="s">
        <v>500</v>
      </c>
      <c r="C17" s="929" t="s">
        <v>306</v>
      </c>
      <c r="D17" s="1021">
        <v>5.0084536477257915</v>
      </c>
      <c r="E17" s="930"/>
      <c r="F17" s="988" t="str">
        <f>IF(OR(NOT(ISNA(VLOOKUP($A17,'WB001-A'!$P:$P,1,FALSE))),AND($B17=$B16,F16="x")),"x","")</f>
        <v/>
      </c>
      <c r="G17" s="989" t="str">
        <f>IF(OR(NOT(ISNA(VLOOKUP($A17,'WB002-A'!$P:$P,1,FALSE))),AND($B17=$B16,G16="x")),"x","")</f>
        <v/>
      </c>
      <c r="H17" s="990" t="str">
        <f>IF(OR(NOT(ISNA(VLOOKUP($A17,'WB002-B'!$P:$P,1,FALSE))),AND($B17=$B16,H16="x")),"x","")</f>
        <v/>
      </c>
      <c r="I17" s="990" t="str">
        <f>IF(OR(NOT(ISNA(VLOOKUP($A17,'WB002-C'!$P:$P,1,FALSE))),AND($B17=$B16,I16="x")),"x","")</f>
        <v/>
      </c>
      <c r="J17" s="990" t="str">
        <f>IF(OR(NOT(ISNA(VLOOKUP($A17,'WB002-D'!$P:$P,1,FALSE))),AND($B17=$B16,J16="x")),"x","")</f>
        <v/>
      </c>
      <c r="K17" s="990" t="str">
        <f>IF(OR(NOT(ISNA(VLOOKUP($A17,'WB002-E'!$P:$P,1,FALSE))),AND($B17=$B16,K16="x")),"x","")</f>
        <v/>
      </c>
      <c r="L17" s="991" t="str">
        <f>IF(OR(NOT(ISNA(VLOOKUP($A17,'WB002-F'!$P:$P,1,FALSE))),AND($B17=$B16,L16="x")),"x","")</f>
        <v/>
      </c>
      <c r="M17" s="992" t="str">
        <f>IF(OR(NOT(ISNA(VLOOKUP($A17,'WB003-A'!$P:$P,1,FALSE))),AND($B17=$B16,M16="x")),"x","")</f>
        <v/>
      </c>
      <c r="N17" s="993" t="str">
        <f>IF(OR(NOT(ISNA(VLOOKUP($A17,'WB003-B'!$P:$P,1,FALSE))),AND($B17=$B16,N16="x")),"x","")</f>
        <v/>
      </c>
      <c r="O17" s="993" t="str">
        <f>IF(OR(NOT(ISNA(VLOOKUP($A17,'WB003-C'!$P:$P,1,FALSE))),AND($B17=$B16,O16="x")),"x","")</f>
        <v/>
      </c>
      <c r="P17" s="993" t="str">
        <f>IF(OR(NOT(ISNA(VLOOKUP($A17,'WB003-D'!$P:$P,1,FALSE))),AND($B17=$B16,P16="x")),"x","")</f>
        <v/>
      </c>
      <c r="Q17" s="994" t="str">
        <f>IF(OR(NOT(ISNA(VLOOKUP($A17,'WB003-E'!$P:$P,1,FALSE))),AND($B17=$B16,Q16="x")),"x","")</f>
        <v/>
      </c>
      <c r="R17" s="995" t="str">
        <f>IF(OR(NOT(ISNA(VLOOKUP($A17,#REF!,1,FALSE))),AND($B17=$B16,R16="x")),"x","")</f>
        <v>x</v>
      </c>
      <c r="S17" s="990" t="str">
        <f>IF(OR(NOT(ISNA(VLOOKUP($A17,#REF!,1,FALSE))),AND($B17=$B16,S16="x")),"x","")</f>
        <v>x</v>
      </c>
      <c r="T17" s="990" t="str">
        <f>IF(OR(NOT(ISNA(VLOOKUP($A17,#REF!,1,FALSE))),AND($B17=$B16,T16="x")),"x","")</f>
        <v>x</v>
      </c>
      <c r="U17" s="990" t="str">
        <f>IF(OR(NOT(ISNA(VLOOKUP($A17,#REF!,1,FALSE))),AND($B17=$B16,U16="x")),"x","")</f>
        <v>x</v>
      </c>
      <c r="V17" s="991" t="str">
        <f>IF(OR(NOT(ISNA(VLOOKUP($A17,#REF!,1,FALSE))),AND($B17=$B16,V16="x")),"x","")</f>
        <v>x</v>
      </c>
      <c r="W17" s="996" t="str">
        <f>IF(OR(NOT(ISNA(VLOOKUP($A17,'WB005-A'!$P:$P,1,FALSE))),AND($B17=$B16,W16="x")),"x","")</f>
        <v/>
      </c>
      <c r="X17" s="993" t="str">
        <f>IF(OR(NOT(ISNA(VLOOKUP($A17,'WB005-B'!$P:$P,1,FALSE))),AND($B17=$B16,X16="x")),"x","")</f>
        <v/>
      </c>
      <c r="Y17" s="993" t="str">
        <f>IF(OR(NOT(ISNA(VLOOKUP($A17,'WB005-C'!$P:$P,1,FALSE))),AND($B17=$B16,Y16="x")),"x","")</f>
        <v/>
      </c>
      <c r="Z17" s="993" t="str">
        <f>IF(OR(NOT(ISNA(VLOOKUP($A17,'WB005-D'!$P:$P,1,FALSE))),AND($B17=$B16,Z16="x")),"x","")</f>
        <v/>
      </c>
      <c r="AA17" s="993" t="str">
        <f>IF(OR(NOT(ISNA(VLOOKUP($A17,'WB005-E'!$P:$P,1,FALSE))),AND($B17=$B16,AA16="x")),"x","")</f>
        <v/>
      </c>
      <c r="AB17" s="994" t="str">
        <f>IF(OR(NOT(ISNA(VLOOKUP($A17,'WB005-F'!$P:$P,1,FALSE))),AND($B17=$B16,AB16="x")),"x","")</f>
        <v/>
      </c>
      <c r="AC17" s="989" t="str">
        <f>IF(OR(NOT(ISNA(VLOOKUP($A17,'WB006-A'!$P:$P,1,FALSE))),AND($B17=$B16,AC16="x")),"x","")</f>
        <v/>
      </c>
      <c r="AD17" s="990" t="str">
        <f>IF(OR(NOT(ISNA(VLOOKUP($A17,'WB006-B'!$P:$P,1,FALSE))),AND($B17=$B16,AD16="x")),"x","")</f>
        <v/>
      </c>
      <c r="AE17" s="992" t="str">
        <f>IF(OR(NOT(ISNA(VLOOKUP($A17,'WB007-A'!$P:$P,1,FALSE))),AND($B17=$B16,AE16="x")),"x","")</f>
        <v/>
      </c>
      <c r="AF17" s="994" t="str">
        <f>IF(OR(NOT(ISNA(VLOOKUP($A17,'WB007-B'!$P:$P,1,FALSE))),AND($B17=$B16,AF16="x")),"x","")</f>
        <v/>
      </c>
      <c r="AG17" s="998" t="b">
        <f t="shared" si="0"/>
        <v>1</v>
      </c>
      <c r="AI17" s="708"/>
    </row>
    <row r="18" spans="1:35" ht="22.5" x14ac:dyDescent="0.2">
      <c r="A18" s="927" t="s">
        <v>679</v>
      </c>
      <c r="B18" s="928" t="s">
        <v>500</v>
      </c>
      <c r="C18" s="929" t="s">
        <v>307</v>
      </c>
      <c r="D18" s="1021">
        <v>6.7036225746483646</v>
      </c>
      <c r="E18" s="930"/>
      <c r="F18" s="988" t="str">
        <f>IF(OR(NOT(ISNA(VLOOKUP($A18,'WB001-A'!$P:$P,1,FALSE))),AND($B18=$B17,F17="x")),"x","")</f>
        <v/>
      </c>
      <c r="G18" s="989" t="str">
        <f>IF(OR(NOT(ISNA(VLOOKUP($A18,'WB002-A'!$P:$P,1,FALSE))),AND($B18=$B17,G17="x")),"x","")</f>
        <v/>
      </c>
      <c r="H18" s="990" t="str">
        <f>IF(OR(NOT(ISNA(VLOOKUP($A18,'WB002-B'!$P:$P,1,FALSE))),AND($B18=$B17,H17="x")),"x","")</f>
        <v/>
      </c>
      <c r="I18" s="990" t="str">
        <f>IF(OR(NOT(ISNA(VLOOKUP($A18,'WB002-C'!$P:$P,1,FALSE))),AND($B18=$B17,I17="x")),"x","")</f>
        <v/>
      </c>
      <c r="J18" s="990" t="str">
        <f>IF(OR(NOT(ISNA(VLOOKUP($A18,'WB002-D'!$P:$P,1,FALSE))),AND($B18=$B17,J17="x")),"x","")</f>
        <v/>
      </c>
      <c r="K18" s="990" t="str">
        <f>IF(OR(NOT(ISNA(VLOOKUP($A18,'WB002-E'!$P:$P,1,FALSE))),AND($B18=$B17,K17="x")),"x","")</f>
        <v/>
      </c>
      <c r="L18" s="991" t="str">
        <f>IF(OR(NOT(ISNA(VLOOKUP($A18,'WB002-F'!$P:$P,1,FALSE))),AND($B18=$B17,L17="x")),"x","")</f>
        <v/>
      </c>
      <c r="M18" s="992" t="str">
        <f>IF(OR(NOT(ISNA(VLOOKUP($A18,'WB003-A'!$P:$P,1,FALSE))),AND($B18=$B17,M17="x")),"x","")</f>
        <v/>
      </c>
      <c r="N18" s="993" t="str">
        <f>IF(OR(NOT(ISNA(VLOOKUP($A18,'WB003-B'!$P:$P,1,FALSE))),AND($B18=$B17,N17="x")),"x","")</f>
        <v/>
      </c>
      <c r="O18" s="993" t="str">
        <f>IF(OR(NOT(ISNA(VLOOKUP($A18,'WB003-C'!$P:$P,1,FALSE))),AND($B18=$B17,O17="x")),"x","")</f>
        <v/>
      </c>
      <c r="P18" s="993" t="str">
        <f>IF(OR(NOT(ISNA(VLOOKUP($A18,'WB003-D'!$P:$P,1,FALSE))),AND($B18=$B17,P17="x")),"x","")</f>
        <v/>
      </c>
      <c r="Q18" s="994" t="str">
        <f>IF(OR(NOT(ISNA(VLOOKUP($A18,'WB003-E'!$P:$P,1,FALSE))),AND($B18=$B17,Q17="x")),"x","")</f>
        <v/>
      </c>
      <c r="R18" s="995" t="str">
        <f>IF(OR(NOT(ISNA(VLOOKUP($A18,#REF!,1,FALSE))),AND($B18=$B17,R17="x")),"x","")</f>
        <v>x</v>
      </c>
      <c r="S18" s="990" t="str">
        <f>IF(OR(NOT(ISNA(VLOOKUP($A18,#REF!,1,FALSE))),AND($B18=$B17,S17="x")),"x","")</f>
        <v>x</v>
      </c>
      <c r="T18" s="990" t="str">
        <f>IF(OR(NOT(ISNA(VLOOKUP($A18,#REF!,1,FALSE))),AND($B18=$B17,T17="x")),"x","")</f>
        <v>x</v>
      </c>
      <c r="U18" s="990" t="str">
        <f>IF(OR(NOT(ISNA(VLOOKUP($A18,#REF!,1,FALSE))),AND($B18=$B17,U17="x")),"x","")</f>
        <v>x</v>
      </c>
      <c r="V18" s="991" t="str">
        <f>IF(OR(NOT(ISNA(VLOOKUP($A18,#REF!,1,FALSE))),AND($B18=$B17,V17="x")),"x","")</f>
        <v>x</v>
      </c>
      <c r="W18" s="996" t="str">
        <f>IF(OR(NOT(ISNA(VLOOKUP($A18,'WB005-A'!$P:$P,1,FALSE))),AND($B18=$B17,W17="x")),"x","")</f>
        <v/>
      </c>
      <c r="X18" s="993" t="str">
        <f>IF(OR(NOT(ISNA(VLOOKUP($A18,'WB005-B'!$P:$P,1,FALSE))),AND($B18=$B17,X17="x")),"x","")</f>
        <v/>
      </c>
      <c r="Y18" s="993" t="str">
        <f>IF(OR(NOT(ISNA(VLOOKUP($A18,'WB005-C'!$P:$P,1,FALSE))),AND($B18=$B17,Y17="x")),"x","")</f>
        <v/>
      </c>
      <c r="Z18" s="993" t="str">
        <f>IF(OR(NOT(ISNA(VLOOKUP($A18,'WB005-D'!$P:$P,1,FALSE))),AND($B18=$B17,Z17="x")),"x","")</f>
        <v/>
      </c>
      <c r="AA18" s="993" t="str">
        <f>IF(OR(NOT(ISNA(VLOOKUP($A18,'WB005-E'!$P:$P,1,FALSE))),AND($B18=$B17,AA17="x")),"x","")</f>
        <v/>
      </c>
      <c r="AB18" s="994" t="str">
        <f>IF(OR(NOT(ISNA(VLOOKUP($A18,'WB005-F'!$P:$P,1,FALSE))),AND($B18=$B17,AB17="x")),"x","")</f>
        <v/>
      </c>
      <c r="AC18" s="989" t="str">
        <f>IF(OR(NOT(ISNA(VLOOKUP($A18,'WB006-A'!$P:$P,1,FALSE))),AND($B18=$B17,AC17="x")),"x","")</f>
        <v/>
      </c>
      <c r="AD18" s="990" t="str">
        <f>IF(OR(NOT(ISNA(VLOOKUP($A18,'WB006-B'!$P:$P,1,FALSE))),AND($B18=$B17,AD17="x")),"x","")</f>
        <v/>
      </c>
      <c r="AE18" s="992" t="str">
        <f>IF(OR(NOT(ISNA(VLOOKUP($A18,'WB007-A'!$P:$P,1,FALSE))),AND($B18=$B17,AE17="x")),"x","")</f>
        <v/>
      </c>
      <c r="AF18" s="994" t="str">
        <f>IF(OR(NOT(ISNA(VLOOKUP($A18,'WB007-B'!$P:$P,1,FALSE))),AND($B18=$B17,AF17="x")),"x","")</f>
        <v/>
      </c>
      <c r="AG18" s="998" t="b">
        <f t="shared" si="0"/>
        <v>1</v>
      </c>
      <c r="AI18" s="708"/>
    </row>
    <row r="19" spans="1:35" ht="22.5" x14ac:dyDescent="0.2">
      <c r="A19" s="927" t="s">
        <v>680</v>
      </c>
      <c r="B19" s="928" t="s">
        <v>500</v>
      </c>
      <c r="C19" s="929" t="s">
        <v>308</v>
      </c>
      <c r="D19" s="1021">
        <v>8.8354259221419049</v>
      </c>
      <c r="E19" s="930"/>
      <c r="F19" s="988" t="str">
        <f>IF(OR(NOT(ISNA(VLOOKUP($A19,'WB001-A'!$P:$P,1,FALSE))),AND($B19=$B18,F18="x")),"x","")</f>
        <v/>
      </c>
      <c r="G19" s="989" t="str">
        <f>IF(OR(NOT(ISNA(VLOOKUP($A19,'WB002-A'!$P:$P,1,FALSE))),AND($B19=$B18,G18="x")),"x","")</f>
        <v/>
      </c>
      <c r="H19" s="990" t="str">
        <f>IF(OR(NOT(ISNA(VLOOKUP($A19,'WB002-B'!$P:$P,1,FALSE))),AND($B19=$B18,H18="x")),"x","")</f>
        <v/>
      </c>
      <c r="I19" s="990" t="str">
        <f>IF(OR(NOT(ISNA(VLOOKUP($A19,'WB002-C'!$P:$P,1,FALSE))),AND($B19=$B18,I18="x")),"x","")</f>
        <v/>
      </c>
      <c r="J19" s="990" t="str">
        <f>IF(OR(NOT(ISNA(VLOOKUP($A19,'WB002-D'!$P:$P,1,FALSE))),AND($B19=$B18,J18="x")),"x","")</f>
        <v/>
      </c>
      <c r="K19" s="990" t="str">
        <f>IF(OR(NOT(ISNA(VLOOKUP($A19,'WB002-E'!$P:$P,1,FALSE))),AND($B19=$B18,K18="x")),"x","")</f>
        <v/>
      </c>
      <c r="L19" s="991" t="str">
        <f>IF(OR(NOT(ISNA(VLOOKUP($A19,'WB002-F'!$P:$P,1,FALSE))),AND($B19=$B18,L18="x")),"x","")</f>
        <v/>
      </c>
      <c r="M19" s="992" t="str">
        <f>IF(OR(NOT(ISNA(VLOOKUP($A19,'WB003-A'!$P:$P,1,FALSE))),AND($B19=$B18,M18="x")),"x","")</f>
        <v/>
      </c>
      <c r="N19" s="993" t="str">
        <f>IF(OR(NOT(ISNA(VLOOKUP($A19,'WB003-B'!$P:$P,1,FALSE))),AND($B19=$B18,N18="x")),"x","")</f>
        <v/>
      </c>
      <c r="O19" s="993" t="str">
        <f>IF(OR(NOT(ISNA(VLOOKUP($A19,'WB003-C'!$P:$P,1,FALSE))),AND($B19=$B18,O18="x")),"x","")</f>
        <v/>
      </c>
      <c r="P19" s="993" t="str">
        <f>IF(OR(NOT(ISNA(VLOOKUP($A19,'WB003-D'!$P:$P,1,FALSE))),AND($B19=$B18,P18="x")),"x","")</f>
        <v/>
      </c>
      <c r="Q19" s="994" t="str">
        <f>IF(OR(NOT(ISNA(VLOOKUP($A19,'WB003-E'!$P:$P,1,FALSE))),AND($B19=$B18,Q18="x")),"x","")</f>
        <v/>
      </c>
      <c r="R19" s="995" t="str">
        <f>IF(OR(NOT(ISNA(VLOOKUP($A19,#REF!,1,FALSE))),AND($B19=$B18,R18="x")),"x","")</f>
        <v>x</v>
      </c>
      <c r="S19" s="990" t="str">
        <f>IF(OR(NOT(ISNA(VLOOKUP($A19,#REF!,1,FALSE))),AND($B19=$B18,S18="x")),"x","")</f>
        <v>x</v>
      </c>
      <c r="T19" s="990" t="str">
        <f>IF(OR(NOT(ISNA(VLOOKUP($A19,#REF!,1,FALSE))),AND($B19=$B18,T18="x")),"x","")</f>
        <v>x</v>
      </c>
      <c r="U19" s="990" t="str">
        <f>IF(OR(NOT(ISNA(VLOOKUP($A19,#REF!,1,FALSE))),AND($B19=$B18,U18="x")),"x","")</f>
        <v>x</v>
      </c>
      <c r="V19" s="991" t="str">
        <f>IF(OR(NOT(ISNA(VLOOKUP($A19,#REF!,1,FALSE))),AND($B19=$B18,V18="x")),"x","")</f>
        <v>x</v>
      </c>
      <c r="W19" s="996" t="str">
        <f>IF(OR(NOT(ISNA(VLOOKUP($A19,'WB005-A'!$P:$P,1,FALSE))),AND($B19=$B18,W18="x")),"x","")</f>
        <v/>
      </c>
      <c r="X19" s="993" t="str">
        <f>IF(OR(NOT(ISNA(VLOOKUP($A19,'WB005-B'!$P:$P,1,FALSE))),AND($B19=$B18,X18="x")),"x","")</f>
        <v/>
      </c>
      <c r="Y19" s="993" t="str">
        <f>IF(OR(NOT(ISNA(VLOOKUP($A19,'WB005-C'!$P:$P,1,FALSE))),AND($B19=$B18,Y18="x")),"x","")</f>
        <v/>
      </c>
      <c r="Z19" s="993" t="str">
        <f>IF(OR(NOT(ISNA(VLOOKUP($A19,'WB005-D'!$P:$P,1,FALSE))),AND($B19=$B18,Z18="x")),"x","")</f>
        <v/>
      </c>
      <c r="AA19" s="993" t="str">
        <f>IF(OR(NOT(ISNA(VLOOKUP($A19,'WB005-E'!$P:$P,1,FALSE))),AND($B19=$B18,AA18="x")),"x","")</f>
        <v/>
      </c>
      <c r="AB19" s="994" t="str">
        <f>IF(OR(NOT(ISNA(VLOOKUP($A19,'WB005-F'!$P:$P,1,FALSE))),AND($B19=$B18,AB18="x")),"x","")</f>
        <v/>
      </c>
      <c r="AC19" s="989" t="str">
        <f>IF(OR(NOT(ISNA(VLOOKUP($A19,'WB006-A'!$P:$P,1,FALSE))),AND($B19=$B18,AC18="x")),"x","")</f>
        <v/>
      </c>
      <c r="AD19" s="990" t="str">
        <f>IF(OR(NOT(ISNA(VLOOKUP($A19,'WB006-B'!$P:$P,1,FALSE))),AND($B19=$B18,AD18="x")),"x","")</f>
        <v/>
      </c>
      <c r="AE19" s="992" t="str">
        <f>IF(OR(NOT(ISNA(VLOOKUP($A19,'WB007-A'!$P:$P,1,FALSE))),AND($B19=$B18,AE18="x")),"x","")</f>
        <v/>
      </c>
      <c r="AF19" s="994" t="str">
        <f>IF(OR(NOT(ISNA(VLOOKUP($A19,'WB007-B'!$P:$P,1,FALSE))),AND($B19=$B18,AF18="x")),"x","")</f>
        <v/>
      </c>
      <c r="AG19" s="998" t="b">
        <f t="shared" si="0"/>
        <v>1</v>
      </c>
      <c r="AI19" s="708"/>
    </row>
    <row r="20" spans="1:35" ht="22.5" x14ac:dyDescent="0.2">
      <c r="A20" s="927" t="s">
        <v>681</v>
      </c>
      <c r="B20" s="928" t="s">
        <v>500</v>
      </c>
      <c r="C20" s="929" t="s">
        <v>593</v>
      </c>
      <c r="D20" s="1021">
        <v>11.72491841121448</v>
      </c>
      <c r="E20" s="930"/>
      <c r="F20" s="988" t="str">
        <f>IF(OR(NOT(ISNA(VLOOKUP($A20,'WB001-A'!$P:$P,1,FALSE))),AND($B20=$B19,F19="x")),"x","")</f>
        <v/>
      </c>
      <c r="G20" s="989" t="str">
        <f>IF(OR(NOT(ISNA(VLOOKUP($A20,'WB002-A'!$P:$P,1,FALSE))),AND($B20=$B19,G19="x")),"x","")</f>
        <v/>
      </c>
      <c r="H20" s="990" t="str">
        <f>IF(OR(NOT(ISNA(VLOOKUP($A20,'WB002-B'!$P:$P,1,FALSE))),AND($B20=$B19,H19="x")),"x","")</f>
        <v/>
      </c>
      <c r="I20" s="990" t="str">
        <f>IF(OR(NOT(ISNA(VLOOKUP($A20,'WB002-C'!$P:$P,1,FALSE))),AND($B20=$B19,I19="x")),"x","")</f>
        <v/>
      </c>
      <c r="J20" s="990" t="str">
        <f>IF(OR(NOT(ISNA(VLOOKUP($A20,'WB002-D'!$P:$P,1,FALSE))),AND($B20=$B19,J19="x")),"x","")</f>
        <v/>
      </c>
      <c r="K20" s="990" t="str">
        <f>IF(OR(NOT(ISNA(VLOOKUP($A20,'WB002-E'!$P:$P,1,FALSE))),AND($B20=$B19,K19="x")),"x","")</f>
        <v/>
      </c>
      <c r="L20" s="991" t="str">
        <f>IF(OR(NOT(ISNA(VLOOKUP($A20,'WB002-F'!$P:$P,1,FALSE))),AND($B20=$B19,L19="x")),"x","")</f>
        <v/>
      </c>
      <c r="M20" s="992" t="str">
        <f>IF(OR(NOT(ISNA(VLOOKUP($A20,'WB003-A'!$P:$P,1,FALSE))),AND($B20=$B19,M19="x")),"x","")</f>
        <v/>
      </c>
      <c r="N20" s="993" t="str">
        <f>IF(OR(NOT(ISNA(VLOOKUP($A20,'WB003-B'!$P:$P,1,FALSE))),AND($B20=$B19,N19="x")),"x","")</f>
        <v/>
      </c>
      <c r="O20" s="993" t="str">
        <f>IF(OR(NOT(ISNA(VLOOKUP($A20,'WB003-C'!$P:$P,1,FALSE))),AND($B20=$B19,O19="x")),"x","")</f>
        <v/>
      </c>
      <c r="P20" s="993" t="str">
        <f>IF(OR(NOT(ISNA(VLOOKUP($A20,'WB003-D'!$P:$P,1,FALSE))),AND($B20=$B19,P19="x")),"x","")</f>
        <v/>
      </c>
      <c r="Q20" s="994" t="str">
        <f>IF(OR(NOT(ISNA(VLOOKUP($A20,'WB003-E'!$P:$P,1,FALSE))),AND($B20=$B19,Q19="x")),"x","")</f>
        <v/>
      </c>
      <c r="R20" s="995" t="str">
        <f>IF(OR(NOT(ISNA(VLOOKUP($A20,#REF!,1,FALSE))),AND($B20=$B19,R19="x")),"x","")</f>
        <v>x</v>
      </c>
      <c r="S20" s="990" t="str">
        <f>IF(OR(NOT(ISNA(VLOOKUP($A20,#REF!,1,FALSE))),AND($B20=$B19,S19="x")),"x","")</f>
        <v>x</v>
      </c>
      <c r="T20" s="990" t="str">
        <f>IF(OR(NOT(ISNA(VLOOKUP($A20,#REF!,1,FALSE))),AND($B20=$B19,T19="x")),"x","")</f>
        <v>x</v>
      </c>
      <c r="U20" s="990" t="str">
        <f>IF(OR(NOT(ISNA(VLOOKUP($A20,#REF!,1,FALSE))),AND($B20=$B19,U19="x")),"x","")</f>
        <v>x</v>
      </c>
      <c r="V20" s="991" t="str">
        <f>IF(OR(NOT(ISNA(VLOOKUP($A20,#REF!,1,FALSE))),AND($B20=$B19,V19="x")),"x","")</f>
        <v>x</v>
      </c>
      <c r="W20" s="996" t="str">
        <f>IF(OR(NOT(ISNA(VLOOKUP($A20,'WB005-A'!$P:$P,1,FALSE))),AND($B20=$B19,W19="x")),"x","")</f>
        <v/>
      </c>
      <c r="X20" s="993" t="str">
        <f>IF(OR(NOT(ISNA(VLOOKUP($A20,'WB005-B'!$P:$P,1,FALSE))),AND($B20=$B19,X19="x")),"x","")</f>
        <v/>
      </c>
      <c r="Y20" s="993" t="str">
        <f>IF(OR(NOT(ISNA(VLOOKUP($A20,'WB005-C'!$P:$P,1,FALSE))),AND($B20=$B19,Y19="x")),"x","")</f>
        <v/>
      </c>
      <c r="Z20" s="993" t="str">
        <f>IF(OR(NOT(ISNA(VLOOKUP($A20,'WB005-D'!$P:$P,1,FALSE))),AND($B20=$B19,Z19="x")),"x","")</f>
        <v/>
      </c>
      <c r="AA20" s="993" t="str">
        <f>IF(OR(NOT(ISNA(VLOOKUP($A20,'WB005-E'!$P:$P,1,FALSE))),AND($B20=$B19,AA19="x")),"x","")</f>
        <v/>
      </c>
      <c r="AB20" s="994" t="str">
        <f>IF(OR(NOT(ISNA(VLOOKUP($A20,'WB005-F'!$P:$P,1,FALSE))),AND($B20=$B19,AB19="x")),"x","")</f>
        <v/>
      </c>
      <c r="AC20" s="989" t="str">
        <f>IF(OR(NOT(ISNA(VLOOKUP($A20,'WB006-A'!$P:$P,1,FALSE))),AND($B20=$B19,AC19="x")),"x","")</f>
        <v/>
      </c>
      <c r="AD20" s="990" t="str">
        <f>IF(OR(NOT(ISNA(VLOOKUP($A20,'WB006-B'!$P:$P,1,FALSE))),AND($B20=$B19,AD19="x")),"x","")</f>
        <v/>
      </c>
      <c r="AE20" s="992" t="str">
        <f>IF(OR(NOT(ISNA(VLOOKUP($A20,'WB007-A'!$P:$P,1,FALSE))),AND($B20=$B19,AE19="x")),"x","")</f>
        <v/>
      </c>
      <c r="AF20" s="994" t="str">
        <f>IF(OR(NOT(ISNA(VLOOKUP($A20,'WB007-B'!$P:$P,1,FALSE))),AND($B20=$B19,AF19="x")),"x","")</f>
        <v/>
      </c>
      <c r="AG20" s="998" t="b">
        <f t="shared" si="0"/>
        <v>1</v>
      </c>
      <c r="AI20" s="708"/>
    </row>
    <row r="21" spans="1:35" ht="22.5" x14ac:dyDescent="0.2">
      <c r="A21" s="927" t="s">
        <v>602</v>
      </c>
      <c r="B21" s="928" t="s">
        <v>769</v>
      </c>
      <c r="C21" s="929"/>
      <c r="D21" s="1021" t="s">
        <v>448</v>
      </c>
      <c r="E21" s="930"/>
      <c r="F21" s="988" t="str">
        <f>IF(OR(NOT(ISNA(VLOOKUP($A21,'WB001-A'!$P:$P,1,FALSE))),AND($B21=$B20,F20="x")),"x","")</f>
        <v/>
      </c>
      <c r="G21" s="989" t="str">
        <f>IF(OR(NOT(ISNA(VLOOKUP($A21,'WB002-A'!$P:$P,1,FALSE))),AND($B21=$B20,G20="x")),"x","")</f>
        <v/>
      </c>
      <c r="H21" s="990" t="str">
        <f>IF(OR(NOT(ISNA(VLOOKUP($A21,'WB002-B'!$P:$P,1,FALSE))),AND($B21=$B20,H20="x")),"x","")</f>
        <v/>
      </c>
      <c r="I21" s="990" t="str">
        <f>IF(OR(NOT(ISNA(VLOOKUP($A21,'WB002-C'!$P:$P,1,FALSE))),AND($B21=$B20,I20="x")),"x","")</f>
        <v/>
      </c>
      <c r="J21" s="990" t="str">
        <f>IF(OR(NOT(ISNA(VLOOKUP($A21,'WB002-D'!$P:$P,1,FALSE))),AND($B21=$B20,J20="x")),"x","")</f>
        <v/>
      </c>
      <c r="K21" s="990" t="str">
        <f>IF(OR(NOT(ISNA(VLOOKUP($A21,'WB002-E'!$P:$P,1,FALSE))),AND($B21=$B20,K20="x")),"x","")</f>
        <v/>
      </c>
      <c r="L21" s="991" t="str">
        <f>IF(OR(NOT(ISNA(VLOOKUP($A21,'WB002-F'!$P:$P,1,FALSE))),AND($B21=$B20,L20="x")),"x","")</f>
        <v/>
      </c>
      <c r="M21" s="992" t="str">
        <f>IF(OR(NOT(ISNA(VLOOKUP($A21,'WB003-A'!$P:$P,1,FALSE))),AND($B21=$B20,M20="x")),"x","")</f>
        <v/>
      </c>
      <c r="N21" s="993" t="str">
        <f>IF(OR(NOT(ISNA(VLOOKUP($A21,'WB003-B'!$P:$P,1,FALSE))),AND($B21=$B20,N20="x")),"x","")</f>
        <v/>
      </c>
      <c r="O21" s="993" t="str">
        <f>IF(OR(NOT(ISNA(VLOOKUP($A21,'WB003-C'!$P:$P,1,FALSE))),AND($B21=$B20,O20="x")),"x","")</f>
        <v/>
      </c>
      <c r="P21" s="993" t="str">
        <f>IF(OR(NOT(ISNA(VLOOKUP($A21,'WB003-D'!$P:$P,1,FALSE))),AND($B21=$B20,P20="x")),"x","")</f>
        <v/>
      </c>
      <c r="Q21" s="994" t="str">
        <f>IF(OR(NOT(ISNA(VLOOKUP($A21,'WB003-E'!$P:$P,1,FALSE))),AND($B21=$B20,Q20="x")),"x","")</f>
        <v/>
      </c>
      <c r="R21" s="995" t="str">
        <f>IF(OR(NOT(ISNA(VLOOKUP($A21,#REF!,1,FALSE))),AND($B21=$B20,R20="x")),"x","")</f>
        <v>x</v>
      </c>
      <c r="S21" s="990" t="str">
        <f>IF(OR(NOT(ISNA(VLOOKUP($A21,#REF!,1,FALSE))),AND($B21=$B20,S20="x")),"x","")</f>
        <v>x</v>
      </c>
      <c r="T21" s="990" t="str">
        <f>IF(OR(NOT(ISNA(VLOOKUP($A21,#REF!,1,FALSE))),AND($B21=$B20,T20="x")),"x","")</f>
        <v>x</v>
      </c>
      <c r="U21" s="990" t="str">
        <f>IF(OR(NOT(ISNA(VLOOKUP($A21,#REF!,1,FALSE))),AND($B21=$B20,U20="x")),"x","")</f>
        <v>x</v>
      </c>
      <c r="V21" s="991" t="str">
        <f>IF(OR(NOT(ISNA(VLOOKUP($A21,#REF!,1,FALSE))),AND($B21=$B20,V20="x")),"x","")</f>
        <v>x</v>
      </c>
      <c r="W21" s="996" t="str">
        <f>IF(OR(NOT(ISNA(VLOOKUP($A21,'WB005-A'!$P:$P,1,FALSE))),AND($B21=$B20,W20="x")),"x","")</f>
        <v/>
      </c>
      <c r="X21" s="993" t="str">
        <f>IF(OR(NOT(ISNA(VLOOKUP($A21,'WB005-B'!$P:$P,1,FALSE))),AND($B21=$B20,X20="x")),"x","")</f>
        <v/>
      </c>
      <c r="Y21" s="993" t="str">
        <f>IF(OR(NOT(ISNA(VLOOKUP($A21,'WB005-C'!$P:$P,1,FALSE))),AND($B21=$B20,Y20="x")),"x","")</f>
        <v/>
      </c>
      <c r="Z21" s="993" t="str">
        <f>IF(OR(NOT(ISNA(VLOOKUP($A21,'WB005-D'!$P:$P,1,FALSE))),AND($B21=$B20,Z20="x")),"x","")</f>
        <v/>
      </c>
      <c r="AA21" s="993" t="str">
        <f>IF(OR(NOT(ISNA(VLOOKUP($A21,'WB005-E'!$P:$P,1,FALSE))),AND($B21=$B20,AA20="x")),"x","")</f>
        <v/>
      </c>
      <c r="AB21" s="994" t="str">
        <f>IF(OR(NOT(ISNA(VLOOKUP($A21,'WB005-F'!$P:$P,1,FALSE))),AND($B21=$B20,AB20="x")),"x","")</f>
        <v/>
      </c>
      <c r="AC21" s="989" t="str">
        <f>IF(OR(NOT(ISNA(VLOOKUP($A21,'WB006-A'!$P:$P,1,FALSE))),AND($B21=$B20,AC20="x")),"x","")</f>
        <v/>
      </c>
      <c r="AD21" s="990" t="str">
        <f>IF(OR(NOT(ISNA(VLOOKUP($A21,'WB006-B'!$P:$P,1,FALSE))),AND($B21=$B20,AD20="x")),"x","")</f>
        <v/>
      </c>
      <c r="AE21" s="992" t="str">
        <f>IF(OR(NOT(ISNA(VLOOKUP($A21,'WB007-A'!$P:$P,1,FALSE))),AND($B21=$B20,AE20="x")),"x","")</f>
        <v/>
      </c>
      <c r="AF21" s="994" t="str">
        <f>IF(OR(NOT(ISNA(VLOOKUP($A21,'WB007-B'!$P:$P,1,FALSE))),AND($B21=$B20,AF20="x")),"x","")</f>
        <v/>
      </c>
      <c r="AG21" s="998" t="b">
        <f t="shared" si="0"/>
        <v>1</v>
      </c>
      <c r="AI21" s="708"/>
    </row>
    <row r="22" spans="1:35" ht="22.5" x14ac:dyDescent="0.2">
      <c r="A22" s="927" t="s">
        <v>603</v>
      </c>
      <c r="B22" s="928" t="s">
        <v>769</v>
      </c>
      <c r="C22" s="929" t="s">
        <v>306</v>
      </c>
      <c r="D22" s="1021" t="s">
        <v>786</v>
      </c>
      <c r="E22" s="930"/>
      <c r="F22" s="988" t="str">
        <f>IF(OR(NOT(ISNA(VLOOKUP($A22,'WB001-A'!$P:$P,1,FALSE))),AND($B22=$B21,F21="x")),"x","")</f>
        <v/>
      </c>
      <c r="G22" s="989" t="str">
        <f>IF(OR(NOT(ISNA(VLOOKUP($A22,'WB002-A'!$P:$P,1,FALSE))),AND($B22=$B21,G21="x")),"x","")</f>
        <v/>
      </c>
      <c r="H22" s="990" t="str">
        <f>IF(OR(NOT(ISNA(VLOOKUP($A22,'WB002-B'!$P:$P,1,FALSE))),AND($B22=$B21,H21="x")),"x","")</f>
        <v/>
      </c>
      <c r="I22" s="990" t="str">
        <f>IF(OR(NOT(ISNA(VLOOKUP($A22,'WB002-C'!$P:$P,1,FALSE))),AND($B22=$B21,I21="x")),"x","")</f>
        <v/>
      </c>
      <c r="J22" s="990" t="str">
        <f>IF(OR(NOT(ISNA(VLOOKUP($A22,'WB002-D'!$P:$P,1,FALSE))),AND($B22=$B21,J21="x")),"x","")</f>
        <v/>
      </c>
      <c r="K22" s="990" t="str">
        <f>IF(OR(NOT(ISNA(VLOOKUP($A22,'WB002-E'!$P:$P,1,FALSE))),AND($B22=$B21,K21="x")),"x","")</f>
        <v/>
      </c>
      <c r="L22" s="991" t="str">
        <f>IF(OR(NOT(ISNA(VLOOKUP($A22,'WB002-F'!$P:$P,1,FALSE))),AND($B22=$B21,L21="x")),"x","")</f>
        <v/>
      </c>
      <c r="M22" s="992" t="str">
        <f>IF(OR(NOT(ISNA(VLOOKUP($A22,'WB003-A'!$P:$P,1,FALSE))),AND($B22=$B21,M21="x")),"x","")</f>
        <v/>
      </c>
      <c r="N22" s="993" t="str">
        <f>IF(OR(NOT(ISNA(VLOOKUP($A22,'WB003-B'!$P:$P,1,FALSE))),AND($B22=$B21,N21="x")),"x","")</f>
        <v/>
      </c>
      <c r="O22" s="993" t="str">
        <f>IF(OR(NOT(ISNA(VLOOKUP($A22,'WB003-C'!$P:$P,1,FALSE))),AND($B22=$B21,O21="x")),"x","")</f>
        <v/>
      </c>
      <c r="P22" s="993" t="str">
        <f>IF(OR(NOT(ISNA(VLOOKUP($A22,'WB003-D'!$P:$P,1,FALSE))),AND($B22=$B21,P21="x")),"x","")</f>
        <v/>
      </c>
      <c r="Q22" s="994" t="str">
        <f>IF(OR(NOT(ISNA(VLOOKUP($A22,'WB003-E'!$P:$P,1,FALSE))),AND($B22=$B21,Q21="x")),"x","")</f>
        <v/>
      </c>
      <c r="R22" s="995" t="str">
        <f>IF(OR(NOT(ISNA(VLOOKUP($A22,#REF!,1,FALSE))),AND($B22=$B21,R21="x")),"x","")</f>
        <v>x</v>
      </c>
      <c r="S22" s="990" t="str">
        <f>IF(OR(NOT(ISNA(VLOOKUP($A22,#REF!,1,FALSE))),AND($B22=$B21,S21="x")),"x","")</f>
        <v>x</v>
      </c>
      <c r="T22" s="990" t="str">
        <f>IF(OR(NOT(ISNA(VLOOKUP($A22,#REF!,1,FALSE))),AND($B22=$B21,T21="x")),"x","")</f>
        <v>x</v>
      </c>
      <c r="U22" s="990" t="str">
        <f>IF(OR(NOT(ISNA(VLOOKUP($A22,#REF!,1,FALSE))),AND($B22=$B21,U21="x")),"x","")</f>
        <v>x</v>
      </c>
      <c r="V22" s="991" t="str">
        <f>IF(OR(NOT(ISNA(VLOOKUP($A22,#REF!,1,FALSE))),AND($B22=$B21,V21="x")),"x","")</f>
        <v>x</v>
      </c>
      <c r="W22" s="996" t="str">
        <f>IF(OR(NOT(ISNA(VLOOKUP($A22,'WB005-A'!$P:$P,1,FALSE))),AND($B22=$B21,W21="x")),"x","")</f>
        <v/>
      </c>
      <c r="X22" s="993" t="str">
        <f>IF(OR(NOT(ISNA(VLOOKUP($A22,'WB005-B'!$P:$P,1,FALSE))),AND($B22=$B21,X21="x")),"x","")</f>
        <v/>
      </c>
      <c r="Y22" s="993" t="str">
        <f>IF(OR(NOT(ISNA(VLOOKUP($A22,'WB005-C'!$P:$P,1,FALSE))),AND($B22=$B21,Y21="x")),"x","")</f>
        <v/>
      </c>
      <c r="Z22" s="993" t="str">
        <f>IF(OR(NOT(ISNA(VLOOKUP($A22,'WB005-D'!$P:$P,1,FALSE))),AND($B22=$B21,Z21="x")),"x","")</f>
        <v/>
      </c>
      <c r="AA22" s="993" t="str">
        <f>IF(OR(NOT(ISNA(VLOOKUP($A22,'WB005-E'!$P:$P,1,FALSE))),AND($B22=$B21,AA21="x")),"x","")</f>
        <v/>
      </c>
      <c r="AB22" s="994" t="str">
        <f>IF(OR(NOT(ISNA(VLOOKUP($A22,'WB005-F'!$P:$P,1,FALSE))),AND($B22=$B21,AB21="x")),"x","")</f>
        <v/>
      </c>
      <c r="AC22" s="989" t="str">
        <f>IF(OR(NOT(ISNA(VLOOKUP($A22,'WB006-A'!$P:$P,1,FALSE))),AND($B22=$B21,AC21="x")),"x","")</f>
        <v/>
      </c>
      <c r="AD22" s="990" t="str">
        <f>IF(OR(NOT(ISNA(VLOOKUP($A22,'WB006-B'!$P:$P,1,FALSE))),AND($B22=$B21,AD21="x")),"x","")</f>
        <v/>
      </c>
      <c r="AE22" s="992" t="str">
        <f>IF(OR(NOT(ISNA(VLOOKUP($A22,'WB007-A'!$P:$P,1,FALSE))),AND($B22=$B21,AE21="x")),"x","")</f>
        <v/>
      </c>
      <c r="AF22" s="994" t="str">
        <f>IF(OR(NOT(ISNA(VLOOKUP($A22,'WB007-B'!$P:$P,1,FALSE))),AND($B22=$B21,AF21="x")),"x","")</f>
        <v/>
      </c>
      <c r="AG22" s="998" t="b">
        <f t="shared" si="0"/>
        <v>1</v>
      </c>
      <c r="AI22" s="708"/>
    </row>
    <row r="23" spans="1:35" ht="22.5" x14ac:dyDescent="0.2">
      <c r="A23" s="927" t="s">
        <v>604</v>
      </c>
      <c r="B23" s="928" t="s">
        <v>769</v>
      </c>
      <c r="C23" s="929" t="s">
        <v>307</v>
      </c>
      <c r="D23" s="1021" t="s">
        <v>786</v>
      </c>
      <c r="E23" s="930"/>
      <c r="F23" s="988" t="str">
        <f>IF(OR(NOT(ISNA(VLOOKUP($A23,'WB001-A'!$P:$P,1,FALSE))),AND($B23=$B22,F22="x")),"x","")</f>
        <v/>
      </c>
      <c r="G23" s="989" t="str">
        <f>IF(OR(NOT(ISNA(VLOOKUP($A23,'WB002-A'!$P:$P,1,FALSE))),AND($B23=$B22,G22="x")),"x","")</f>
        <v/>
      </c>
      <c r="H23" s="990" t="str">
        <f>IF(OR(NOT(ISNA(VLOOKUP($A23,'WB002-B'!$P:$P,1,FALSE))),AND($B23=$B22,H22="x")),"x","")</f>
        <v/>
      </c>
      <c r="I23" s="990" t="str">
        <f>IF(OR(NOT(ISNA(VLOOKUP($A23,'WB002-C'!$P:$P,1,FALSE))),AND($B23=$B22,I22="x")),"x","")</f>
        <v/>
      </c>
      <c r="J23" s="990" t="str">
        <f>IF(OR(NOT(ISNA(VLOOKUP($A23,'WB002-D'!$P:$P,1,FALSE))),AND($B23=$B22,J22="x")),"x","")</f>
        <v/>
      </c>
      <c r="K23" s="990" t="str">
        <f>IF(OR(NOT(ISNA(VLOOKUP($A23,'WB002-E'!$P:$P,1,FALSE))),AND($B23=$B22,K22="x")),"x","")</f>
        <v/>
      </c>
      <c r="L23" s="991" t="str">
        <f>IF(OR(NOT(ISNA(VLOOKUP($A23,'WB002-F'!$P:$P,1,FALSE))),AND($B23=$B22,L22="x")),"x","")</f>
        <v/>
      </c>
      <c r="M23" s="992" t="str">
        <f>IF(OR(NOT(ISNA(VLOOKUP($A23,'WB003-A'!$P:$P,1,FALSE))),AND($B23=$B22,M22="x")),"x","")</f>
        <v/>
      </c>
      <c r="N23" s="993" t="str">
        <f>IF(OR(NOT(ISNA(VLOOKUP($A23,'WB003-B'!$P:$P,1,FALSE))),AND($B23=$B22,N22="x")),"x","")</f>
        <v/>
      </c>
      <c r="O23" s="993" t="str">
        <f>IF(OR(NOT(ISNA(VLOOKUP($A23,'WB003-C'!$P:$P,1,FALSE))),AND($B23=$B22,O22="x")),"x","")</f>
        <v/>
      </c>
      <c r="P23" s="993" t="str">
        <f>IF(OR(NOT(ISNA(VLOOKUP($A23,'WB003-D'!$P:$P,1,FALSE))),AND($B23=$B22,P22="x")),"x","")</f>
        <v/>
      </c>
      <c r="Q23" s="994" t="str">
        <f>IF(OR(NOT(ISNA(VLOOKUP($A23,'WB003-E'!$P:$P,1,FALSE))),AND($B23=$B22,Q22="x")),"x","")</f>
        <v/>
      </c>
      <c r="R23" s="995" t="str">
        <f>IF(OR(NOT(ISNA(VLOOKUP($A23,#REF!,1,FALSE))),AND($B23=$B22,R22="x")),"x","")</f>
        <v>x</v>
      </c>
      <c r="S23" s="990" t="str">
        <f>IF(OR(NOT(ISNA(VLOOKUP($A23,#REF!,1,FALSE))),AND($B23=$B22,S22="x")),"x","")</f>
        <v>x</v>
      </c>
      <c r="T23" s="990" t="str">
        <f>IF(OR(NOT(ISNA(VLOOKUP($A23,#REF!,1,FALSE))),AND($B23=$B22,T22="x")),"x","")</f>
        <v>x</v>
      </c>
      <c r="U23" s="990" t="str">
        <f>IF(OR(NOT(ISNA(VLOOKUP($A23,#REF!,1,FALSE))),AND($B23=$B22,U22="x")),"x","")</f>
        <v>x</v>
      </c>
      <c r="V23" s="991" t="str">
        <f>IF(OR(NOT(ISNA(VLOOKUP($A23,#REF!,1,FALSE))),AND($B23=$B22,V22="x")),"x","")</f>
        <v>x</v>
      </c>
      <c r="W23" s="996" t="str">
        <f>IF(OR(NOT(ISNA(VLOOKUP($A23,'WB005-A'!$P:$P,1,FALSE))),AND($B23=$B22,W22="x")),"x","")</f>
        <v/>
      </c>
      <c r="X23" s="993" t="str">
        <f>IF(OR(NOT(ISNA(VLOOKUP($A23,'WB005-B'!$P:$P,1,FALSE))),AND($B23=$B22,X22="x")),"x","")</f>
        <v/>
      </c>
      <c r="Y23" s="993" t="str">
        <f>IF(OR(NOT(ISNA(VLOOKUP($A23,'WB005-C'!$P:$P,1,FALSE))),AND($B23=$B22,Y22="x")),"x","")</f>
        <v/>
      </c>
      <c r="Z23" s="993" t="str">
        <f>IF(OR(NOT(ISNA(VLOOKUP($A23,'WB005-D'!$P:$P,1,FALSE))),AND($B23=$B22,Z22="x")),"x","")</f>
        <v/>
      </c>
      <c r="AA23" s="993" t="str">
        <f>IF(OR(NOT(ISNA(VLOOKUP($A23,'WB005-E'!$P:$P,1,FALSE))),AND($B23=$B22,AA22="x")),"x","")</f>
        <v/>
      </c>
      <c r="AB23" s="994" t="str">
        <f>IF(OR(NOT(ISNA(VLOOKUP($A23,'WB005-F'!$P:$P,1,FALSE))),AND($B23=$B22,AB22="x")),"x","")</f>
        <v/>
      </c>
      <c r="AC23" s="989" t="str">
        <f>IF(OR(NOT(ISNA(VLOOKUP($A23,'WB006-A'!$P:$P,1,FALSE))),AND($B23=$B22,AC22="x")),"x","")</f>
        <v/>
      </c>
      <c r="AD23" s="990" t="str">
        <f>IF(OR(NOT(ISNA(VLOOKUP($A23,'WB006-B'!$P:$P,1,FALSE))),AND($B23=$B22,AD22="x")),"x","")</f>
        <v/>
      </c>
      <c r="AE23" s="992" t="str">
        <f>IF(OR(NOT(ISNA(VLOOKUP($A23,'WB007-A'!$P:$P,1,FALSE))),AND($B23=$B22,AE22="x")),"x","")</f>
        <v/>
      </c>
      <c r="AF23" s="994" t="str">
        <f>IF(OR(NOT(ISNA(VLOOKUP($A23,'WB007-B'!$P:$P,1,FALSE))),AND($B23=$B22,AF22="x")),"x","")</f>
        <v/>
      </c>
      <c r="AG23" s="998" t="b">
        <f t="shared" si="0"/>
        <v>1</v>
      </c>
      <c r="AI23" s="708"/>
    </row>
    <row r="24" spans="1:35" ht="22.5" x14ac:dyDescent="0.2">
      <c r="A24" s="927" t="s">
        <v>605</v>
      </c>
      <c r="B24" s="928" t="s">
        <v>769</v>
      </c>
      <c r="C24" s="929" t="s">
        <v>308</v>
      </c>
      <c r="D24" s="1021" t="s">
        <v>786</v>
      </c>
      <c r="E24" s="930"/>
      <c r="F24" s="988" t="str">
        <f>IF(OR(NOT(ISNA(VLOOKUP($A24,'WB001-A'!$P:$P,1,FALSE))),AND($B24=$B23,F23="x")),"x","")</f>
        <v/>
      </c>
      <c r="G24" s="989" t="str">
        <f>IF(OR(NOT(ISNA(VLOOKUP($A24,'WB002-A'!$P:$P,1,FALSE))),AND($B24=$B23,G23="x")),"x","")</f>
        <v/>
      </c>
      <c r="H24" s="990" t="str">
        <f>IF(OR(NOT(ISNA(VLOOKUP($A24,'WB002-B'!$P:$P,1,FALSE))),AND($B24=$B23,H23="x")),"x","")</f>
        <v/>
      </c>
      <c r="I24" s="990" t="str">
        <f>IF(OR(NOT(ISNA(VLOOKUP($A24,'WB002-C'!$P:$P,1,FALSE))),AND($B24=$B23,I23="x")),"x","")</f>
        <v/>
      </c>
      <c r="J24" s="990" t="str">
        <f>IF(OR(NOT(ISNA(VLOOKUP($A24,'WB002-D'!$P:$P,1,FALSE))),AND($B24=$B23,J23="x")),"x","")</f>
        <v/>
      </c>
      <c r="K24" s="990" t="str">
        <f>IF(OR(NOT(ISNA(VLOOKUP($A24,'WB002-E'!$P:$P,1,FALSE))),AND($B24=$B23,K23="x")),"x","")</f>
        <v/>
      </c>
      <c r="L24" s="991" t="str">
        <f>IF(OR(NOT(ISNA(VLOOKUP($A24,'WB002-F'!$P:$P,1,FALSE))),AND($B24=$B23,L23="x")),"x","")</f>
        <v/>
      </c>
      <c r="M24" s="992" t="str">
        <f>IF(OR(NOT(ISNA(VLOOKUP($A24,'WB003-A'!$P:$P,1,FALSE))),AND($B24=$B23,M23="x")),"x","")</f>
        <v/>
      </c>
      <c r="N24" s="993" t="str">
        <f>IF(OR(NOT(ISNA(VLOOKUP($A24,'WB003-B'!$P:$P,1,FALSE))),AND($B24=$B23,N23="x")),"x","")</f>
        <v/>
      </c>
      <c r="O24" s="993" t="str">
        <f>IF(OR(NOT(ISNA(VLOOKUP($A24,'WB003-C'!$P:$P,1,FALSE))),AND($B24=$B23,O23="x")),"x","")</f>
        <v/>
      </c>
      <c r="P24" s="993" t="str">
        <f>IF(OR(NOT(ISNA(VLOOKUP($A24,'WB003-D'!$P:$P,1,FALSE))),AND($B24=$B23,P23="x")),"x","")</f>
        <v/>
      </c>
      <c r="Q24" s="994" t="str">
        <f>IF(OR(NOT(ISNA(VLOOKUP($A24,'WB003-E'!$P:$P,1,FALSE))),AND($B24=$B23,Q23="x")),"x","")</f>
        <v/>
      </c>
      <c r="R24" s="995" t="str">
        <f>IF(OR(NOT(ISNA(VLOOKUP($A24,#REF!,1,FALSE))),AND($B24=$B23,R23="x")),"x","")</f>
        <v>x</v>
      </c>
      <c r="S24" s="990" t="str">
        <f>IF(OR(NOT(ISNA(VLOOKUP($A24,#REF!,1,FALSE))),AND($B24=$B23,S23="x")),"x","")</f>
        <v>x</v>
      </c>
      <c r="T24" s="990" t="str">
        <f>IF(OR(NOT(ISNA(VLOOKUP($A24,#REF!,1,FALSE))),AND($B24=$B23,T23="x")),"x","")</f>
        <v>x</v>
      </c>
      <c r="U24" s="990" t="str">
        <f>IF(OR(NOT(ISNA(VLOOKUP($A24,#REF!,1,FALSE))),AND($B24=$B23,U23="x")),"x","")</f>
        <v>x</v>
      </c>
      <c r="V24" s="991" t="str">
        <f>IF(OR(NOT(ISNA(VLOOKUP($A24,#REF!,1,FALSE))),AND($B24=$B23,V23="x")),"x","")</f>
        <v>x</v>
      </c>
      <c r="W24" s="996" t="str">
        <f>IF(OR(NOT(ISNA(VLOOKUP($A24,'WB005-A'!$P:$P,1,FALSE))),AND($B24=$B23,W23="x")),"x","")</f>
        <v/>
      </c>
      <c r="X24" s="993" t="str">
        <f>IF(OR(NOT(ISNA(VLOOKUP($A24,'WB005-B'!$P:$P,1,FALSE))),AND($B24=$B23,X23="x")),"x","")</f>
        <v/>
      </c>
      <c r="Y24" s="993" t="str">
        <f>IF(OR(NOT(ISNA(VLOOKUP($A24,'WB005-C'!$P:$P,1,FALSE))),AND($B24=$B23,Y23="x")),"x","")</f>
        <v/>
      </c>
      <c r="Z24" s="993" t="str">
        <f>IF(OR(NOT(ISNA(VLOOKUP($A24,'WB005-D'!$P:$P,1,FALSE))),AND($B24=$B23,Z23="x")),"x","")</f>
        <v/>
      </c>
      <c r="AA24" s="993" t="str">
        <f>IF(OR(NOT(ISNA(VLOOKUP($A24,'WB005-E'!$P:$P,1,FALSE))),AND($B24=$B23,AA23="x")),"x","")</f>
        <v/>
      </c>
      <c r="AB24" s="994" t="str">
        <f>IF(OR(NOT(ISNA(VLOOKUP($A24,'WB005-F'!$P:$P,1,FALSE))),AND($B24=$B23,AB23="x")),"x","")</f>
        <v/>
      </c>
      <c r="AC24" s="989" t="str">
        <f>IF(OR(NOT(ISNA(VLOOKUP($A24,'WB006-A'!$P:$P,1,FALSE))),AND($B24=$B23,AC23="x")),"x","")</f>
        <v/>
      </c>
      <c r="AD24" s="990" t="str">
        <f>IF(OR(NOT(ISNA(VLOOKUP($A24,'WB006-B'!$P:$P,1,FALSE))),AND($B24=$B23,AD23="x")),"x","")</f>
        <v/>
      </c>
      <c r="AE24" s="992" t="str">
        <f>IF(OR(NOT(ISNA(VLOOKUP($A24,'WB007-A'!$P:$P,1,FALSE))),AND($B24=$B23,AE23="x")),"x","")</f>
        <v/>
      </c>
      <c r="AF24" s="994" t="str">
        <f>IF(OR(NOT(ISNA(VLOOKUP($A24,'WB007-B'!$P:$P,1,FALSE))),AND($B24=$B23,AF23="x")),"x","")</f>
        <v/>
      </c>
      <c r="AG24" s="998" t="b">
        <f t="shared" si="0"/>
        <v>1</v>
      </c>
      <c r="AI24" s="708"/>
    </row>
    <row r="25" spans="1:35" ht="22.5" x14ac:dyDescent="0.2">
      <c r="A25" s="927" t="s">
        <v>606</v>
      </c>
      <c r="B25" s="928" t="s">
        <v>769</v>
      </c>
      <c r="C25" s="929" t="s">
        <v>593</v>
      </c>
      <c r="D25" s="1021" t="s">
        <v>786</v>
      </c>
      <c r="E25" s="930"/>
      <c r="F25" s="988" t="str">
        <f>IF(OR(NOT(ISNA(VLOOKUP($A25,'WB001-A'!$P:$P,1,FALSE))),AND($B25=$B24,F24="x")),"x","")</f>
        <v/>
      </c>
      <c r="G25" s="989" t="str">
        <f>IF(OR(NOT(ISNA(VLOOKUP($A25,'WB002-A'!$P:$P,1,FALSE))),AND($B25=$B24,G24="x")),"x","")</f>
        <v/>
      </c>
      <c r="H25" s="990" t="str">
        <f>IF(OR(NOT(ISNA(VLOOKUP($A25,'WB002-B'!$P:$P,1,FALSE))),AND($B25=$B24,H24="x")),"x","")</f>
        <v/>
      </c>
      <c r="I25" s="990" t="str">
        <f>IF(OR(NOT(ISNA(VLOOKUP($A25,'WB002-C'!$P:$P,1,FALSE))),AND($B25=$B24,I24="x")),"x","")</f>
        <v/>
      </c>
      <c r="J25" s="990" t="str">
        <f>IF(OR(NOT(ISNA(VLOOKUP($A25,'WB002-D'!$P:$P,1,FALSE))),AND($B25=$B24,J24="x")),"x","")</f>
        <v/>
      </c>
      <c r="K25" s="990" t="str">
        <f>IF(OR(NOT(ISNA(VLOOKUP($A25,'WB002-E'!$P:$P,1,FALSE))),AND($B25=$B24,K24="x")),"x","")</f>
        <v/>
      </c>
      <c r="L25" s="991" t="str">
        <f>IF(OR(NOT(ISNA(VLOOKUP($A25,'WB002-F'!$P:$P,1,FALSE))),AND($B25=$B24,L24="x")),"x","")</f>
        <v/>
      </c>
      <c r="M25" s="992" t="str">
        <f>IF(OR(NOT(ISNA(VLOOKUP($A25,'WB003-A'!$P:$P,1,FALSE))),AND($B25=$B24,M24="x")),"x","")</f>
        <v/>
      </c>
      <c r="N25" s="993" t="str">
        <f>IF(OR(NOT(ISNA(VLOOKUP($A25,'WB003-B'!$P:$P,1,FALSE))),AND($B25=$B24,N24="x")),"x","")</f>
        <v/>
      </c>
      <c r="O25" s="993" t="str">
        <f>IF(OR(NOT(ISNA(VLOOKUP($A25,'WB003-C'!$P:$P,1,FALSE))),AND($B25=$B24,O24="x")),"x","")</f>
        <v/>
      </c>
      <c r="P25" s="993" t="str">
        <f>IF(OR(NOT(ISNA(VLOOKUP($A25,'WB003-D'!$P:$P,1,FALSE))),AND($B25=$B24,P24="x")),"x","")</f>
        <v/>
      </c>
      <c r="Q25" s="994" t="str">
        <f>IF(OR(NOT(ISNA(VLOOKUP($A25,'WB003-E'!$P:$P,1,FALSE))),AND($B25=$B24,Q24="x")),"x","")</f>
        <v/>
      </c>
      <c r="R25" s="995" t="str">
        <f>IF(OR(NOT(ISNA(VLOOKUP($A25,#REF!,1,FALSE))),AND($B25=$B24,R24="x")),"x","")</f>
        <v>x</v>
      </c>
      <c r="S25" s="990" t="str">
        <f>IF(OR(NOT(ISNA(VLOOKUP($A25,#REF!,1,FALSE))),AND($B25=$B24,S24="x")),"x","")</f>
        <v>x</v>
      </c>
      <c r="T25" s="990" t="str">
        <f>IF(OR(NOT(ISNA(VLOOKUP($A25,#REF!,1,FALSE))),AND($B25=$B24,T24="x")),"x","")</f>
        <v>x</v>
      </c>
      <c r="U25" s="990" t="str">
        <f>IF(OR(NOT(ISNA(VLOOKUP($A25,#REF!,1,FALSE))),AND($B25=$B24,U24="x")),"x","")</f>
        <v>x</v>
      </c>
      <c r="V25" s="991" t="str">
        <f>IF(OR(NOT(ISNA(VLOOKUP($A25,#REF!,1,FALSE))),AND($B25=$B24,V24="x")),"x","")</f>
        <v>x</v>
      </c>
      <c r="W25" s="996" t="str">
        <f>IF(OR(NOT(ISNA(VLOOKUP($A25,'WB005-A'!$P:$P,1,FALSE))),AND($B25=$B24,W24="x")),"x","")</f>
        <v/>
      </c>
      <c r="X25" s="993" t="str">
        <f>IF(OR(NOT(ISNA(VLOOKUP($A25,'WB005-B'!$P:$P,1,FALSE))),AND($B25=$B24,X24="x")),"x","")</f>
        <v/>
      </c>
      <c r="Y25" s="993" t="str">
        <f>IF(OR(NOT(ISNA(VLOOKUP($A25,'WB005-C'!$P:$P,1,FALSE))),AND($B25=$B24,Y24="x")),"x","")</f>
        <v/>
      </c>
      <c r="Z25" s="993" t="str">
        <f>IF(OR(NOT(ISNA(VLOOKUP($A25,'WB005-D'!$P:$P,1,FALSE))),AND($B25=$B24,Z24="x")),"x","")</f>
        <v/>
      </c>
      <c r="AA25" s="993" t="str">
        <f>IF(OR(NOT(ISNA(VLOOKUP($A25,'WB005-E'!$P:$P,1,FALSE))),AND($B25=$B24,AA24="x")),"x","")</f>
        <v/>
      </c>
      <c r="AB25" s="994" t="str">
        <f>IF(OR(NOT(ISNA(VLOOKUP($A25,'WB005-F'!$P:$P,1,FALSE))),AND($B25=$B24,AB24="x")),"x","")</f>
        <v/>
      </c>
      <c r="AC25" s="989" t="str">
        <f>IF(OR(NOT(ISNA(VLOOKUP($A25,'WB006-A'!$P:$P,1,FALSE))),AND($B25=$B24,AC24="x")),"x","")</f>
        <v/>
      </c>
      <c r="AD25" s="990" t="str">
        <f>IF(OR(NOT(ISNA(VLOOKUP($A25,'WB006-B'!$P:$P,1,FALSE))),AND($B25=$B24,AD24="x")),"x","")</f>
        <v/>
      </c>
      <c r="AE25" s="992" t="str">
        <f>IF(OR(NOT(ISNA(VLOOKUP($A25,'WB007-A'!$P:$P,1,FALSE))),AND($B25=$B24,AE24="x")),"x","")</f>
        <v/>
      </c>
      <c r="AF25" s="994" t="str">
        <f>IF(OR(NOT(ISNA(VLOOKUP($A25,'WB007-B'!$P:$P,1,FALSE))),AND($B25=$B24,AF24="x")),"x","")</f>
        <v/>
      </c>
      <c r="AG25" s="998" t="b">
        <f t="shared" si="0"/>
        <v>1</v>
      </c>
      <c r="AI25" s="708"/>
    </row>
    <row r="26" spans="1:35" ht="22.5" x14ac:dyDescent="0.2">
      <c r="A26" s="927" t="s">
        <v>155</v>
      </c>
      <c r="B26" s="928" t="s">
        <v>472</v>
      </c>
      <c r="C26" s="929"/>
      <c r="D26" s="1021" t="s">
        <v>448</v>
      </c>
      <c r="E26" s="930" t="s">
        <v>377</v>
      </c>
      <c r="F26" s="988" t="str">
        <f>IF(OR(NOT(ISNA(VLOOKUP($A26,'WB001-A'!$P:$P,1,FALSE))),AND($B26=$B25,F25="x")),"x","")</f>
        <v>x</v>
      </c>
      <c r="G26" s="989" t="str">
        <f>IF(OR(NOT(ISNA(VLOOKUP($A26,'WB002-A'!$P:$P,1,FALSE))),AND($B26=$B25,G25="x")),"x","")</f>
        <v/>
      </c>
      <c r="H26" s="990" t="str">
        <f>IF(OR(NOT(ISNA(VLOOKUP($A26,'WB002-B'!$P:$P,1,FALSE))),AND($B26=$B25,H25="x")),"x","")</f>
        <v>x</v>
      </c>
      <c r="I26" s="990" t="str">
        <f>IF(OR(NOT(ISNA(VLOOKUP($A26,'WB002-C'!$P:$P,1,FALSE))),AND($B26=$B25,I25="x")),"x","")</f>
        <v/>
      </c>
      <c r="J26" s="990" t="str">
        <f>IF(OR(NOT(ISNA(VLOOKUP($A26,'WB002-D'!$P:$P,1,FALSE))),AND($B26=$B25,J25="x")),"x","")</f>
        <v/>
      </c>
      <c r="K26" s="990" t="str">
        <f>IF(OR(NOT(ISNA(VLOOKUP($A26,'WB002-E'!$P:$P,1,FALSE))),AND($B26=$B25,K25="x")),"x","")</f>
        <v/>
      </c>
      <c r="L26" s="991" t="str">
        <f>IF(OR(NOT(ISNA(VLOOKUP($A26,'WB002-F'!$P:$P,1,FALSE))),AND($B26=$B25,L25="x")),"x","")</f>
        <v/>
      </c>
      <c r="M26" s="992" t="str">
        <f>IF(OR(NOT(ISNA(VLOOKUP($A26,'WB003-A'!$P:$P,1,FALSE))),AND($B26=$B25,M25="x")),"x","")</f>
        <v/>
      </c>
      <c r="N26" s="993" t="str">
        <f>IF(OR(NOT(ISNA(VLOOKUP($A26,'WB003-B'!$P:$P,1,FALSE))),AND($B26=$B25,N25="x")),"x","")</f>
        <v/>
      </c>
      <c r="O26" s="993" t="str">
        <f>IF(OR(NOT(ISNA(VLOOKUP($A26,'WB003-C'!$P:$P,1,FALSE))),AND($B26=$B25,O25="x")),"x","")</f>
        <v/>
      </c>
      <c r="P26" s="993" t="str">
        <f>IF(OR(NOT(ISNA(VLOOKUP($A26,'WB003-D'!$P:$P,1,FALSE))),AND($B26=$B25,P25="x")),"x","")</f>
        <v/>
      </c>
      <c r="Q26" s="994" t="str">
        <f>IF(OR(NOT(ISNA(VLOOKUP($A26,'WB003-E'!$P:$P,1,FALSE))),AND($B26=$B25,Q25="x")),"x","")</f>
        <v/>
      </c>
      <c r="R26" s="995" t="str">
        <f>IF(OR(NOT(ISNA(VLOOKUP($A26,#REF!,1,FALSE))),AND($B26=$B25,R25="x")),"x","")</f>
        <v>x</v>
      </c>
      <c r="S26" s="990" t="str">
        <f>IF(OR(NOT(ISNA(VLOOKUP($A26,#REF!,1,FALSE))),AND($B26=$B25,S25="x")),"x","")</f>
        <v>x</v>
      </c>
      <c r="T26" s="990" t="str">
        <f>IF(OR(NOT(ISNA(VLOOKUP($A26,#REF!,1,FALSE))),AND($B26=$B25,T25="x")),"x","")</f>
        <v>x</v>
      </c>
      <c r="U26" s="990" t="str">
        <f>IF(OR(NOT(ISNA(VLOOKUP($A26,#REF!,1,FALSE))),AND($B26=$B25,U25="x")),"x","")</f>
        <v>x</v>
      </c>
      <c r="V26" s="991" t="str">
        <f>IF(OR(NOT(ISNA(VLOOKUP($A26,#REF!,1,FALSE))),AND($B26=$B25,V25="x")),"x","")</f>
        <v>x</v>
      </c>
      <c r="W26" s="996" t="str">
        <f>IF(OR(NOT(ISNA(VLOOKUP($A26,'WB005-A'!$P:$P,1,FALSE))),AND($B26=$B25,W25="x")),"x","")</f>
        <v/>
      </c>
      <c r="X26" s="993" t="str">
        <f>IF(OR(NOT(ISNA(VLOOKUP($A26,'WB005-B'!$P:$P,1,FALSE))),AND($B26=$B25,X25="x")),"x","")</f>
        <v>x</v>
      </c>
      <c r="Y26" s="993" t="str">
        <f>IF(OR(NOT(ISNA(VLOOKUP($A26,'WB005-C'!$P:$P,1,FALSE))),AND($B26=$B25,Y25="x")),"x","")</f>
        <v/>
      </c>
      <c r="Z26" s="993" t="str">
        <f>IF(OR(NOT(ISNA(VLOOKUP($A26,'WB005-D'!$P:$P,1,FALSE))),AND($B26=$B25,Z25="x")),"x","")</f>
        <v/>
      </c>
      <c r="AA26" s="993" t="str">
        <f>IF(OR(NOT(ISNA(VLOOKUP($A26,'WB005-E'!$P:$P,1,FALSE))),AND($B26=$B25,AA25="x")),"x","")</f>
        <v/>
      </c>
      <c r="AB26" s="994" t="str">
        <f>IF(OR(NOT(ISNA(VLOOKUP($A26,'WB005-F'!$P:$P,1,FALSE))),AND($B26=$B25,AB25="x")),"x","")</f>
        <v/>
      </c>
      <c r="AC26" s="989" t="str">
        <f>IF(OR(NOT(ISNA(VLOOKUP($A26,'WB006-A'!$P:$P,1,FALSE))),AND($B26=$B25,AC25="x")),"x","")</f>
        <v/>
      </c>
      <c r="AD26" s="990" t="str">
        <f>IF(OR(NOT(ISNA(VLOOKUP($A26,'WB006-B'!$P:$P,1,FALSE))),AND($B26=$B25,AD25="x")),"x","")</f>
        <v/>
      </c>
      <c r="AE26" s="992" t="str">
        <f>IF(OR(NOT(ISNA(VLOOKUP($A26,'WB007-A'!$P:$P,1,FALSE))),AND($B26=$B25,AE25="x")),"x","")</f>
        <v>x</v>
      </c>
      <c r="AF26" s="994" t="str">
        <f>IF(OR(NOT(ISNA(VLOOKUP($A26,'WB007-B'!$P:$P,1,FALSE))),AND($B26=$B25,AF25="x")),"x","")</f>
        <v/>
      </c>
      <c r="AG26" s="998" t="b">
        <f t="shared" si="0"/>
        <v>1</v>
      </c>
      <c r="AI26" s="708"/>
    </row>
    <row r="27" spans="1:35" ht="22.5" x14ac:dyDescent="0.2">
      <c r="A27" s="927" t="s">
        <v>156</v>
      </c>
      <c r="B27" s="928" t="s">
        <v>472</v>
      </c>
      <c r="C27" s="929" t="s">
        <v>306</v>
      </c>
      <c r="D27" s="1021" t="s">
        <v>786</v>
      </c>
      <c r="E27" s="930" t="s">
        <v>377</v>
      </c>
      <c r="F27" s="988" t="str">
        <f>IF(OR(NOT(ISNA(VLOOKUP($A27,'WB001-A'!$P:$P,1,FALSE))),AND($B27=$B26,F26="x")),"x","")</f>
        <v>x</v>
      </c>
      <c r="G27" s="989" t="str">
        <f>IF(OR(NOT(ISNA(VLOOKUP($A27,'WB002-A'!$P:$P,1,FALSE))),AND($B27=$B26,G26="x")),"x","")</f>
        <v/>
      </c>
      <c r="H27" s="990" t="str">
        <f>IF(OR(NOT(ISNA(VLOOKUP($A27,'WB002-B'!$P:$P,1,FALSE))),AND($B27=$B26,H26="x")),"x","")</f>
        <v>x</v>
      </c>
      <c r="I27" s="990" t="str">
        <f>IF(OR(NOT(ISNA(VLOOKUP($A27,'WB002-C'!$P:$P,1,FALSE))),AND($B27=$B26,I26="x")),"x","")</f>
        <v/>
      </c>
      <c r="J27" s="990" t="str">
        <f>IF(OR(NOT(ISNA(VLOOKUP($A27,'WB002-D'!$P:$P,1,FALSE))),AND($B27=$B26,J26="x")),"x","")</f>
        <v/>
      </c>
      <c r="K27" s="990" t="str">
        <f>IF(OR(NOT(ISNA(VLOOKUP($A27,'WB002-E'!$P:$P,1,FALSE))),AND($B27=$B26,K26="x")),"x","")</f>
        <v/>
      </c>
      <c r="L27" s="991" t="str">
        <f>IF(OR(NOT(ISNA(VLOOKUP($A27,'WB002-F'!$P:$P,1,FALSE))),AND($B27=$B26,L26="x")),"x","")</f>
        <v/>
      </c>
      <c r="M27" s="992" t="str">
        <f>IF(OR(NOT(ISNA(VLOOKUP($A27,'WB003-A'!$P:$P,1,FALSE))),AND($B27=$B26,M26="x")),"x","")</f>
        <v/>
      </c>
      <c r="N27" s="993" t="str">
        <f>IF(OR(NOT(ISNA(VLOOKUP($A27,'WB003-B'!$P:$P,1,FALSE))),AND($B27=$B26,N26="x")),"x","")</f>
        <v/>
      </c>
      <c r="O27" s="993" t="str">
        <f>IF(OR(NOT(ISNA(VLOOKUP($A27,'WB003-C'!$P:$P,1,FALSE))),AND($B27=$B26,O26="x")),"x","")</f>
        <v/>
      </c>
      <c r="P27" s="993" t="str">
        <f>IF(OR(NOT(ISNA(VLOOKUP($A27,'WB003-D'!$P:$P,1,FALSE))),AND($B27=$B26,P26="x")),"x","")</f>
        <v/>
      </c>
      <c r="Q27" s="994" t="str">
        <f>IF(OR(NOT(ISNA(VLOOKUP($A27,'WB003-E'!$P:$P,1,FALSE))),AND($B27=$B26,Q26="x")),"x","")</f>
        <v/>
      </c>
      <c r="R27" s="995" t="str">
        <f>IF(OR(NOT(ISNA(VLOOKUP($A27,#REF!,1,FALSE))),AND($B27=$B26,R26="x")),"x","")</f>
        <v>x</v>
      </c>
      <c r="S27" s="990" t="str">
        <f>IF(OR(NOT(ISNA(VLOOKUP($A27,#REF!,1,FALSE))),AND($B27=$B26,S26="x")),"x","")</f>
        <v>x</v>
      </c>
      <c r="T27" s="990" t="str">
        <f>IF(OR(NOT(ISNA(VLOOKUP($A27,#REF!,1,FALSE))),AND($B27=$B26,T26="x")),"x","")</f>
        <v>x</v>
      </c>
      <c r="U27" s="990" t="str">
        <f>IF(OR(NOT(ISNA(VLOOKUP($A27,#REF!,1,FALSE))),AND($B27=$B26,U26="x")),"x","")</f>
        <v>x</v>
      </c>
      <c r="V27" s="991" t="str">
        <f>IF(OR(NOT(ISNA(VLOOKUP($A27,#REF!,1,FALSE))),AND($B27=$B26,V26="x")),"x","")</f>
        <v>x</v>
      </c>
      <c r="W27" s="996" t="str">
        <f>IF(OR(NOT(ISNA(VLOOKUP($A27,'WB005-A'!$P:$P,1,FALSE))),AND($B27=$B26,W26="x")),"x","")</f>
        <v/>
      </c>
      <c r="X27" s="993" t="str">
        <f>IF(OR(NOT(ISNA(VLOOKUP($A27,'WB005-B'!$P:$P,1,FALSE))),AND($B27=$B26,X26="x")),"x","")</f>
        <v>x</v>
      </c>
      <c r="Y27" s="993" t="str">
        <f>IF(OR(NOT(ISNA(VLOOKUP($A27,'WB005-C'!$P:$P,1,FALSE))),AND($B27=$B26,Y26="x")),"x","")</f>
        <v/>
      </c>
      <c r="Z27" s="993" t="str">
        <f>IF(OR(NOT(ISNA(VLOOKUP($A27,'WB005-D'!$P:$P,1,FALSE))),AND($B27=$B26,Z26="x")),"x","")</f>
        <v/>
      </c>
      <c r="AA27" s="993" t="str">
        <f>IF(OR(NOT(ISNA(VLOOKUP($A27,'WB005-E'!$P:$P,1,FALSE))),AND($B27=$B26,AA26="x")),"x","")</f>
        <v/>
      </c>
      <c r="AB27" s="994" t="str">
        <f>IF(OR(NOT(ISNA(VLOOKUP($A27,'WB005-F'!$P:$P,1,FALSE))),AND($B27=$B26,AB26="x")),"x","")</f>
        <v/>
      </c>
      <c r="AC27" s="989" t="str">
        <f>IF(OR(NOT(ISNA(VLOOKUP($A27,'WB006-A'!$P:$P,1,FALSE))),AND($B27=$B26,AC26="x")),"x","")</f>
        <v/>
      </c>
      <c r="AD27" s="990" t="str">
        <f>IF(OR(NOT(ISNA(VLOOKUP($A27,'WB006-B'!$P:$P,1,FALSE))),AND($B27=$B26,AD26="x")),"x","")</f>
        <v/>
      </c>
      <c r="AE27" s="992" t="str">
        <f>IF(OR(NOT(ISNA(VLOOKUP($A27,'WB007-A'!$P:$P,1,FALSE))),AND($B27=$B26,AE26="x")),"x","")</f>
        <v>x</v>
      </c>
      <c r="AF27" s="994" t="str">
        <f>IF(OR(NOT(ISNA(VLOOKUP($A27,'WB007-B'!$P:$P,1,FALSE))),AND($B27=$B26,AF26="x")),"x","")</f>
        <v/>
      </c>
      <c r="AG27" s="998" t="b">
        <f t="shared" si="0"/>
        <v>1</v>
      </c>
      <c r="AI27" s="708"/>
    </row>
    <row r="28" spans="1:35" ht="22.5" x14ac:dyDescent="0.2">
      <c r="A28" s="927" t="s">
        <v>157</v>
      </c>
      <c r="B28" s="928" t="s">
        <v>472</v>
      </c>
      <c r="C28" s="929" t="s">
        <v>307</v>
      </c>
      <c r="D28" s="1021" t="s">
        <v>786</v>
      </c>
      <c r="E28" s="930" t="s">
        <v>377</v>
      </c>
      <c r="F28" s="988" t="str">
        <f>IF(OR(NOT(ISNA(VLOOKUP($A28,'WB001-A'!$P:$P,1,FALSE))),AND($B28=$B27,F27="x")),"x","")</f>
        <v>x</v>
      </c>
      <c r="G28" s="989" t="str">
        <f>IF(OR(NOT(ISNA(VLOOKUP($A28,'WB002-A'!$P:$P,1,FALSE))),AND($B28=$B27,G27="x")),"x","")</f>
        <v/>
      </c>
      <c r="H28" s="990" t="str">
        <f>IF(OR(NOT(ISNA(VLOOKUP($A28,'WB002-B'!$P:$P,1,FALSE))),AND($B28=$B27,H27="x")),"x","")</f>
        <v>x</v>
      </c>
      <c r="I28" s="990" t="str">
        <f>IF(OR(NOT(ISNA(VLOOKUP($A28,'WB002-C'!$P:$P,1,FALSE))),AND($B28=$B27,I27="x")),"x","")</f>
        <v/>
      </c>
      <c r="J28" s="990" t="str">
        <f>IF(OR(NOT(ISNA(VLOOKUP($A28,'WB002-D'!$P:$P,1,FALSE))),AND($B28=$B27,J27="x")),"x","")</f>
        <v/>
      </c>
      <c r="K28" s="990" t="str">
        <f>IF(OR(NOT(ISNA(VLOOKUP($A28,'WB002-E'!$P:$P,1,FALSE))),AND($B28=$B27,K27="x")),"x","")</f>
        <v/>
      </c>
      <c r="L28" s="991" t="str">
        <f>IF(OR(NOT(ISNA(VLOOKUP($A28,'WB002-F'!$P:$P,1,FALSE))),AND($B28=$B27,L27="x")),"x","")</f>
        <v/>
      </c>
      <c r="M28" s="992" t="str">
        <f>IF(OR(NOT(ISNA(VLOOKUP($A28,'WB003-A'!$P:$P,1,FALSE))),AND($B28=$B27,M27="x")),"x","")</f>
        <v/>
      </c>
      <c r="N28" s="993" t="str">
        <f>IF(OR(NOT(ISNA(VLOOKUP($A28,'WB003-B'!$P:$P,1,FALSE))),AND($B28=$B27,N27="x")),"x","")</f>
        <v/>
      </c>
      <c r="O28" s="993" t="str">
        <f>IF(OR(NOT(ISNA(VLOOKUP($A28,'WB003-C'!$P:$P,1,FALSE))),AND($B28=$B27,O27="x")),"x","")</f>
        <v/>
      </c>
      <c r="P28" s="993" t="str">
        <f>IF(OR(NOT(ISNA(VLOOKUP($A28,'WB003-D'!$P:$P,1,FALSE))),AND($B28=$B27,P27="x")),"x","")</f>
        <v/>
      </c>
      <c r="Q28" s="994" t="str">
        <f>IF(OR(NOT(ISNA(VLOOKUP($A28,'WB003-E'!$P:$P,1,FALSE))),AND($B28=$B27,Q27="x")),"x","")</f>
        <v/>
      </c>
      <c r="R28" s="995" t="str">
        <f>IF(OR(NOT(ISNA(VLOOKUP($A28,#REF!,1,FALSE))),AND($B28=$B27,R27="x")),"x","")</f>
        <v>x</v>
      </c>
      <c r="S28" s="990" t="str">
        <f>IF(OR(NOT(ISNA(VLOOKUP($A28,#REF!,1,FALSE))),AND($B28=$B27,S27="x")),"x","")</f>
        <v>x</v>
      </c>
      <c r="T28" s="990" t="str">
        <f>IF(OR(NOT(ISNA(VLOOKUP($A28,#REF!,1,FALSE))),AND($B28=$B27,T27="x")),"x","")</f>
        <v>x</v>
      </c>
      <c r="U28" s="990" t="str">
        <f>IF(OR(NOT(ISNA(VLOOKUP($A28,#REF!,1,FALSE))),AND($B28=$B27,U27="x")),"x","")</f>
        <v>x</v>
      </c>
      <c r="V28" s="991" t="str">
        <f>IF(OR(NOT(ISNA(VLOOKUP($A28,#REF!,1,FALSE))),AND($B28=$B27,V27="x")),"x","")</f>
        <v>x</v>
      </c>
      <c r="W28" s="996" t="str">
        <f>IF(OR(NOT(ISNA(VLOOKUP($A28,'WB005-A'!$P:$P,1,FALSE))),AND($B28=$B27,W27="x")),"x","")</f>
        <v/>
      </c>
      <c r="X28" s="993" t="str">
        <f>IF(OR(NOT(ISNA(VLOOKUP($A28,'WB005-B'!$P:$P,1,FALSE))),AND($B28=$B27,X27="x")),"x","")</f>
        <v>x</v>
      </c>
      <c r="Y28" s="993" t="str">
        <f>IF(OR(NOT(ISNA(VLOOKUP($A28,'WB005-C'!$P:$P,1,FALSE))),AND($B28=$B27,Y27="x")),"x","")</f>
        <v/>
      </c>
      <c r="Z28" s="993" t="str">
        <f>IF(OR(NOT(ISNA(VLOOKUP($A28,'WB005-D'!$P:$P,1,FALSE))),AND($B28=$B27,Z27="x")),"x","")</f>
        <v/>
      </c>
      <c r="AA28" s="993" t="str">
        <f>IF(OR(NOT(ISNA(VLOOKUP($A28,'WB005-E'!$P:$P,1,FALSE))),AND($B28=$B27,AA27="x")),"x","")</f>
        <v/>
      </c>
      <c r="AB28" s="994" t="str">
        <f>IF(OR(NOT(ISNA(VLOOKUP($A28,'WB005-F'!$P:$P,1,FALSE))),AND($B28=$B27,AB27="x")),"x","")</f>
        <v/>
      </c>
      <c r="AC28" s="989" t="str">
        <f>IF(OR(NOT(ISNA(VLOOKUP($A28,'WB006-A'!$P:$P,1,FALSE))),AND($B28=$B27,AC27="x")),"x","")</f>
        <v/>
      </c>
      <c r="AD28" s="990" t="str">
        <f>IF(OR(NOT(ISNA(VLOOKUP($A28,'WB006-B'!$P:$P,1,FALSE))),AND($B28=$B27,AD27="x")),"x","")</f>
        <v/>
      </c>
      <c r="AE28" s="992" t="str">
        <f>IF(OR(NOT(ISNA(VLOOKUP($A28,'WB007-A'!$P:$P,1,FALSE))),AND($B28=$B27,AE27="x")),"x","")</f>
        <v>x</v>
      </c>
      <c r="AF28" s="994" t="str">
        <f>IF(OR(NOT(ISNA(VLOOKUP($A28,'WB007-B'!$P:$P,1,FALSE))),AND($B28=$B27,AF27="x")),"x","")</f>
        <v/>
      </c>
      <c r="AG28" s="998" t="b">
        <f t="shared" si="0"/>
        <v>1</v>
      </c>
      <c r="AI28" s="708"/>
    </row>
    <row r="29" spans="1:35" ht="22.5" x14ac:dyDescent="0.2">
      <c r="A29" s="927" t="s">
        <v>158</v>
      </c>
      <c r="B29" s="928" t="s">
        <v>472</v>
      </c>
      <c r="C29" s="929" t="s">
        <v>308</v>
      </c>
      <c r="D29" s="1021" t="s">
        <v>786</v>
      </c>
      <c r="E29" s="930" t="s">
        <v>377</v>
      </c>
      <c r="F29" s="988" t="str">
        <f>IF(OR(NOT(ISNA(VLOOKUP($A29,'WB001-A'!$P:$P,1,FALSE))),AND($B29=$B28,F28="x")),"x","")</f>
        <v>x</v>
      </c>
      <c r="G29" s="989" t="str">
        <f>IF(OR(NOT(ISNA(VLOOKUP($A29,'WB002-A'!$P:$P,1,FALSE))),AND($B29=$B28,G28="x")),"x","")</f>
        <v/>
      </c>
      <c r="H29" s="990" t="str">
        <f>IF(OR(NOT(ISNA(VLOOKUP($A29,'WB002-B'!$P:$P,1,FALSE))),AND($B29=$B28,H28="x")),"x","")</f>
        <v>x</v>
      </c>
      <c r="I29" s="990" t="str">
        <f>IF(OR(NOT(ISNA(VLOOKUP($A29,'WB002-C'!$P:$P,1,FALSE))),AND($B29=$B28,I28="x")),"x","")</f>
        <v/>
      </c>
      <c r="J29" s="990" t="str">
        <f>IF(OR(NOT(ISNA(VLOOKUP($A29,'WB002-D'!$P:$P,1,FALSE))),AND($B29=$B28,J28="x")),"x","")</f>
        <v/>
      </c>
      <c r="K29" s="990" t="str">
        <f>IF(OR(NOT(ISNA(VLOOKUP($A29,'WB002-E'!$P:$P,1,FALSE))),AND($B29=$B28,K28="x")),"x","")</f>
        <v/>
      </c>
      <c r="L29" s="991" t="str">
        <f>IF(OR(NOT(ISNA(VLOOKUP($A29,'WB002-F'!$P:$P,1,FALSE))),AND($B29=$B28,L28="x")),"x","")</f>
        <v/>
      </c>
      <c r="M29" s="992" t="str">
        <f>IF(OR(NOT(ISNA(VLOOKUP($A29,'WB003-A'!$P:$P,1,FALSE))),AND($B29=$B28,M28="x")),"x","")</f>
        <v/>
      </c>
      <c r="N29" s="993" t="str">
        <f>IF(OR(NOT(ISNA(VLOOKUP($A29,'WB003-B'!$P:$P,1,FALSE))),AND($B29=$B28,N28="x")),"x","")</f>
        <v/>
      </c>
      <c r="O29" s="993" t="str">
        <f>IF(OR(NOT(ISNA(VLOOKUP($A29,'WB003-C'!$P:$P,1,FALSE))),AND($B29=$B28,O28="x")),"x","")</f>
        <v/>
      </c>
      <c r="P29" s="993" t="str">
        <f>IF(OR(NOT(ISNA(VLOOKUP($A29,'WB003-D'!$P:$P,1,FALSE))),AND($B29=$B28,P28="x")),"x","")</f>
        <v/>
      </c>
      <c r="Q29" s="994" t="str">
        <f>IF(OR(NOT(ISNA(VLOOKUP($A29,'WB003-E'!$P:$P,1,FALSE))),AND($B29=$B28,Q28="x")),"x","")</f>
        <v/>
      </c>
      <c r="R29" s="995" t="str">
        <f>IF(OR(NOT(ISNA(VLOOKUP($A29,#REF!,1,FALSE))),AND($B29=$B28,R28="x")),"x","")</f>
        <v>x</v>
      </c>
      <c r="S29" s="990" t="str">
        <f>IF(OR(NOT(ISNA(VLOOKUP($A29,#REF!,1,FALSE))),AND($B29=$B28,S28="x")),"x","")</f>
        <v>x</v>
      </c>
      <c r="T29" s="990" t="str">
        <f>IF(OR(NOT(ISNA(VLOOKUP($A29,#REF!,1,FALSE))),AND($B29=$B28,T28="x")),"x","")</f>
        <v>x</v>
      </c>
      <c r="U29" s="990" t="str">
        <f>IF(OR(NOT(ISNA(VLOOKUP($A29,#REF!,1,FALSE))),AND($B29=$B28,U28="x")),"x","")</f>
        <v>x</v>
      </c>
      <c r="V29" s="991" t="str">
        <f>IF(OR(NOT(ISNA(VLOOKUP($A29,#REF!,1,FALSE))),AND($B29=$B28,V28="x")),"x","")</f>
        <v>x</v>
      </c>
      <c r="W29" s="996" t="str">
        <f>IF(OR(NOT(ISNA(VLOOKUP($A29,'WB005-A'!$P:$P,1,FALSE))),AND($B29=$B28,W28="x")),"x","")</f>
        <v/>
      </c>
      <c r="X29" s="993" t="str">
        <f>IF(OR(NOT(ISNA(VLOOKUP($A29,'WB005-B'!$P:$P,1,FALSE))),AND($B29=$B28,X28="x")),"x","")</f>
        <v>x</v>
      </c>
      <c r="Y29" s="993" t="str">
        <f>IF(OR(NOT(ISNA(VLOOKUP($A29,'WB005-C'!$P:$P,1,FALSE))),AND($B29=$B28,Y28="x")),"x","")</f>
        <v/>
      </c>
      <c r="Z29" s="993" t="str">
        <f>IF(OR(NOT(ISNA(VLOOKUP($A29,'WB005-D'!$P:$P,1,FALSE))),AND($B29=$B28,Z28="x")),"x","")</f>
        <v/>
      </c>
      <c r="AA29" s="993" t="str">
        <f>IF(OR(NOT(ISNA(VLOOKUP($A29,'WB005-E'!$P:$P,1,FALSE))),AND($B29=$B28,AA28="x")),"x","")</f>
        <v/>
      </c>
      <c r="AB29" s="994" t="str">
        <f>IF(OR(NOT(ISNA(VLOOKUP($A29,'WB005-F'!$P:$P,1,FALSE))),AND($B29=$B28,AB28="x")),"x","")</f>
        <v/>
      </c>
      <c r="AC29" s="989" t="str">
        <f>IF(OR(NOT(ISNA(VLOOKUP($A29,'WB006-A'!$P:$P,1,FALSE))),AND($B29=$B28,AC28="x")),"x","")</f>
        <v/>
      </c>
      <c r="AD29" s="990" t="str">
        <f>IF(OR(NOT(ISNA(VLOOKUP($A29,'WB006-B'!$P:$P,1,FALSE))),AND($B29=$B28,AD28="x")),"x","")</f>
        <v/>
      </c>
      <c r="AE29" s="992" t="str">
        <f>IF(OR(NOT(ISNA(VLOOKUP($A29,'WB007-A'!$P:$P,1,FALSE))),AND($B29=$B28,AE28="x")),"x","")</f>
        <v>x</v>
      </c>
      <c r="AF29" s="994" t="str">
        <f>IF(OR(NOT(ISNA(VLOOKUP($A29,'WB007-B'!$P:$P,1,FALSE))),AND($B29=$B28,AF28="x")),"x","")</f>
        <v/>
      </c>
      <c r="AG29" s="998" t="b">
        <f t="shared" si="0"/>
        <v>1</v>
      </c>
      <c r="AI29" s="708"/>
    </row>
    <row r="30" spans="1:35" ht="22.5" x14ac:dyDescent="0.2">
      <c r="A30" s="927" t="s">
        <v>159</v>
      </c>
      <c r="B30" s="928" t="s">
        <v>472</v>
      </c>
      <c r="C30" s="929" t="s">
        <v>593</v>
      </c>
      <c r="D30" s="1021" t="s">
        <v>786</v>
      </c>
      <c r="E30" s="930" t="s">
        <v>377</v>
      </c>
      <c r="F30" s="988" t="str">
        <f>IF(OR(NOT(ISNA(VLOOKUP($A30,'WB001-A'!$P:$P,1,FALSE))),AND($B30=$B29,F29="x")),"x","")</f>
        <v>x</v>
      </c>
      <c r="G30" s="989" t="str">
        <f>IF(OR(NOT(ISNA(VLOOKUP($A30,'WB002-A'!$P:$P,1,FALSE))),AND($B30=$B29,G29="x")),"x","")</f>
        <v/>
      </c>
      <c r="H30" s="990" t="str">
        <f>IF(OR(NOT(ISNA(VLOOKUP($A30,'WB002-B'!$P:$P,1,FALSE))),AND($B30=$B29,H29="x")),"x","")</f>
        <v>x</v>
      </c>
      <c r="I30" s="990" t="str">
        <f>IF(OR(NOT(ISNA(VLOOKUP($A30,'WB002-C'!$P:$P,1,FALSE))),AND($B30=$B29,I29="x")),"x","")</f>
        <v/>
      </c>
      <c r="J30" s="990" t="str">
        <f>IF(OR(NOT(ISNA(VLOOKUP($A30,'WB002-D'!$P:$P,1,FALSE))),AND($B30=$B29,J29="x")),"x","")</f>
        <v/>
      </c>
      <c r="K30" s="990" t="str">
        <f>IF(OR(NOT(ISNA(VLOOKUP($A30,'WB002-E'!$P:$P,1,FALSE))),AND($B30=$B29,K29="x")),"x","")</f>
        <v/>
      </c>
      <c r="L30" s="991" t="str">
        <f>IF(OR(NOT(ISNA(VLOOKUP($A30,'WB002-F'!$P:$P,1,FALSE))),AND($B30=$B29,L29="x")),"x","")</f>
        <v/>
      </c>
      <c r="M30" s="992" t="str">
        <f>IF(OR(NOT(ISNA(VLOOKUP($A30,'WB003-A'!$P:$P,1,FALSE))),AND($B30=$B29,M29="x")),"x","")</f>
        <v/>
      </c>
      <c r="N30" s="993" t="str">
        <f>IF(OR(NOT(ISNA(VLOOKUP($A30,'WB003-B'!$P:$P,1,FALSE))),AND($B30=$B29,N29="x")),"x","")</f>
        <v/>
      </c>
      <c r="O30" s="993" t="str">
        <f>IF(OR(NOT(ISNA(VLOOKUP($A30,'WB003-C'!$P:$P,1,FALSE))),AND($B30=$B29,O29="x")),"x","")</f>
        <v/>
      </c>
      <c r="P30" s="993" t="str">
        <f>IF(OR(NOT(ISNA(VLOOKUP($A30,'WB003-D'!$P:$P,1,FALSE))),AND($B30=$B29,P29="x")),"x","")</f>
        <v/>
      </c>
      <c r="Q30" s="994" t="str">
        <f>IF(OR(NOT(ISNA(VLOOKUP($A30,'WB003-E'!$P:$P,1,FALSE))),AND($B30=$B29,Q29="x")),"x","")</f>
        <v/>
      </c>
      <c r="R30" s="995" t="str">
        <f>IF(OR(NOT(ISNA(VLOOKUP($A30,#REF!,1,FALSE))),AND($B30=$B29,R29="x")),"x","")</f>
        <v>x</v>
      </c>
      <c r="S30" s="990" t="str">
        <f>IF(OR(NOT(ISNA(VLOOKUP($A30,#REF!,1,FALSE))),AND($B30=$B29,S29="x")),"x","")</f>
        <v>x</v>
      </c>
      <c r="T30" s="990" t="str">
        <f>IF(OR(NOT(ISNA(VLOOKUP($A30,#REF!,1,FALSE))),AND($B30=$B29,T29="x")),"x","")</f>
        <v>x</v>
      </c>
      <c r="U30" s="990" t="str">
        <f>IF(OR(NOT(ISNA(VLOOKUP($A30,#REF!,1,FALSE))),AND($B30=$B29,U29="x")),"x","")</f>
        <v>x</v>
      </c>
      <c r="V30" s="991" t="str">
        <f>IF(OR(NOT(ISNA(VLOOKUP($A30,#REF!,1,FALSE))),AND($B30=$B29,V29="x")),"x","")</f>
        <v>x</v>
      </c>
      <c r="W30" s="996" t="str">
        <f>IF(OR(NOT(ISNA(VLOOKUP($A30,'WB005-A'!$P:$P,1,FALSE))),AND($B30=$B29,W29="x")),"x","")</f>
        <v/>
      </c>
      <c r="X30" s="993" t="str">
        <f>IF(OR(NOT(ISNA(VLOOKUP($A30,'WB005-B'!$P:$P,1,FALSE))),AND($B30=$B29,X29="x")),"x","")</f>
        <v>x</v>
      </c>
      <c r="Y30" s="993" t="str">
        <f>IF(OR(NOT(ISNA(VLOOKUP($A30,'WB005-C'!$P:$P,1,FALSE))),AND($B30=$B29,Y29="x")),"x","")</f>
        <v/>
      </c>
      <c r="Z30" s="993" t="str">
        <f>IF(OR(NOT(ISNA(VLOOKUP($A30,'WB005-D'!$P:$P,1,FALSE))),AND($B30=$B29,Z29="x")),"x","")</f>
        <v/>
      </c>
      <c r="AA30" s="993" t="str">
        <f>IF(OR(NOT(ISNA(VLOOKUP($A30,'WB005-E'!$P:$P,1,FALSE))),AND($B30=$B29,AA29="x")),"x","")</f>
        <v/>
      </c>
      <c r="AB30" s="994" t="str">
        <f>IF(OR(NOT(ISNA(VLOOKUP($A30,'WB005-F'!$P:$P,1,FALSE))),AND($B30=$B29,AB29="x")),"x","")</f>
        <v/>
      </c>
      <c r="AC30" s="989" t="str">
        <f>IF(OR(NOT(ISNA(VLOOKUP($A30,'WB006-A'!$P:$P,1,FALSE))),AND($B30=$B29,AC29="x")),"x","")</f>
        <v/>
      </c>
      <c r="AD30" s="990" t="str">
        <f>IF(OR(NOT(ISNA(VLOOKUP($A30,'WB006-B'!$P:$P,1,FALSE))),AND($B30=$B29,AD29="x")),"x","")</f>
        <v/>
      </c>
      <c r="AE30" s="992" t="str">
        <f>IF(OR(NOT(ISNA(VLOOKUP($A30,'WB007-A'!$P:$P,1,FALSE))),AND($B30=$B29,AE29="x")),"x","")</f>
        <v>x</v>
      </c>
      <c r="AF30" s="994" t="str">
        <f>IF(OR(NOT(ISNA(VLOOKUP($A30,'WB007-B'!$P:$P,1,FALSE))),AND($B30=$B29,AF29="x")),"x","")</f>
        <v/>
      </c>
      <c r="AG30" s="998" t="b">
        <f t="shared" si="0"/>
        <v>1</v>
      </c>
      <c r="AI30" s="708"/>
    </row>
    <row r="31" spans="1:35" x14ac:dyDescent="0.2">
      <c r="A31" s="927" t="s">
        <v>642</v>
      </c>
      <c r="B31" s="928" t="s">
        <v>497</v>
      </c>
      <c r="C31" s="929"/>
      <c r="D31" s="1021" t="s">
        <v>448</v>
      </c>
      <c r="E31" s="930" t="s">
        <v>377</v>
      </c>
      <c r="F31" s="988" t="str">
        <f>IF(OR(NOT(ISNA(VLOOKUP($A31,'WB001-A'!$P:$P,1,FALSE))),AND($B31=$B30,F30="x")),"x","")</f>
        <v>x</v>
      </c>
      <c r="G31" s="989" t="str">
        <f>IF(OR(NOT(ISNA(VLOOKUP($A31,'WB002-A'!$P:$P,1,FALSE))),AND($B31=$B30,G30="x")),"x","")</f>
        <v/>
      </c>
      <c r="H31" s="990" t="str">
        <f>IF(OR(NOT(ISNA(VLOOKUP($A31,'WB002-B'!$P:$P,1,FALSE))),AND($B31=$B30,H30="x")),"x","")</f>
        <v/>
      </c>
      <c r="I31" s="990" t="str">
        <f>IF(OR(NOT(ISNA(VLOOKUP($A31,'WB002-C'!$P:$P,1,FALSE))),AND($B31=$B30,I30="x")),"x","")</f>
        <v/>
      </c>
      <c r="J31" s="990" t="str">
        <f>IF(OR(NOT(ISNA(VLOOKUP($A31,'WB002-D'!$P:$P,1,FALSE))),AND($B31=$B30,J30="x")),"x","")</f>
        <v/>
      </c>
      <c r="K31" s="990" t="str">
        <f>IF(OR(NOT(ISNA(VLOOKUP($A31,'WB002-E'!$P:$P,1,FALSE))),AND($B31=$B30,K30="x")),"x","")</f>
        <v/>
      </c>
      <c r="L31" s="991" t="str">
        <f>IF(OR(NOT(ISNA(VLOOKUP($A31,'WB002-F'!$P:$P,1,FALSE))),AND($B31=$B30,L30="x")),"x","")</f>
        <v/>
      </c>
      <c r="M31" s="992" t="str">
        <f>IF(OR(NOT(ISNA(VLOOKUP($A31,'WB003-A'!$P:$P,1,FALSE))),AND($B31=$B30,M30="x")),"x","")</f>
        <v/>
      </c>
      <c r="N31" s="993" t="str">
        <f>IF(OR(NOT(ISNA(VLOOKUP($A31,'WB003-B'!$P:$P,1,FALSE))),AND($B31=$B30,N30="x")),"x","")</f>
        <v/>
      </c>
      <c r="O31" s="993" t="str">
        <f>IF(OR(NOT(ISNA(VLOOKUP($A31,'WB003-C'!$P:$P,1,FALSE))),AND($B31=$B30,O30="x")),"x","")</f>
        <v/>
      </c>
      <c r="P31" s="993" t="str">
        <f>IF(OR(NOT(ISNA(VLOOKUP($A31,'WB003-D'!$P:$P,1,FALSE))),AND($B31=$B30,P30="x")),"x","")</f>
        <v/>
      </c>
      <c r="Q31" s="994" t="str">
        <f>IF(OR(NOT(ISNA(VLOOKUP($A31,'WB003-E'!$P:$P,1,FALSE))),AND($B31=$B30,Q30="x")),"x","")</f>
        <v/>
      </c>
      <c r="R31" s="995" t="str">
        <f>IF(OR(NOT(ISNA(VLOOKUP($A31,#REF!,1,FALSE))),AND($B31=$B30,R30="x")),"x","")</f>
        <v>x</v>
      </c>
      <c r="S31" s="990" t="str">
        <f>IF(OR(NOT(ISNA(VLOOKUP($A31,#REF!,1,FALSE))),AND($B31=$B30,S30="x")),"x","")</f>
        <v>x</v>
      </c>
      <c r="T31" s="990" t="str">
        <f>IF(OR(NOT(ISNA(VLOOKUP($A31,#REF!,1,FALSE))),AND($B31=$B30,T30="x")),"x","")</f>
        <v>x</v>
      </c>
      <c r="U31" s="990" t="str">
        <f>IF(OR(NOT(ISNA(VLOOKUP($A31,#REF!,1,FALSE))),AND($B31=$B30,U30="x")),"x","")</f>
        <v>x</v>
      </c>
      <c r="V31" s="991" t="str">
        <f>IF(OR(NOT(ISNA(VLOOKUP($A31,#REF!,1,FALSE))),AND($B31=$B30,V30="x")),"x","")</f>
        <v>x</v>
      </c>
      <c r="W31" s="996" t="str">
        <f>IF(OR(NOT(ISNA(VLOOKUP($A31,'WB005-A'!$P:$P,1,FALSE))),AND($B31=$B30,W30="x")),"x","")</f>
        <v/>
      </c>
      <c r="X31" s="993" t="str">
        <f>IF(OR(NOT(ISNA(VLOOKUP($A31,'WB005-B'!$P:$P,1,FALSE))),AND($B31=$B30,X30="x")),"x","")</f>
        <v/>
      </c>
      <c r="Y31" s="993" t="str">
        <f>IF(OR(NOT(ISNA(VLOOKUP($A31,'WB005-C'!$P:$P,1,FALSE))),AND($B31=$B30,Y30="x")),"x","")</f>
        <v/>
      </c>
      <c r="Z31" s="993" t="str">
        <f>IF(OR(NOT(ISNA(VLOOKUP($A31,'WB005-D'!$P:$P,1,FALSE))),AND($B31=$B30,Z30="x")),"x","")</f>
        <v/>
      </c>
      <c r="AA31" s="993" t="str">
        <f>IF(OR(NOT(ISNA(VLOOKUP($A31,'WB005-E'!$P:$P,1,FALSE))),AND($B31=$B30,AA30="x")),"x","")</f>
        <v/>
      </c>
      <c r="AB31" s="994" t="str">
        <f>IF(OR(NOT(ISNA(VLOOKUP($A31,'WB005-F'!$P:$P,1,FALSE))),AND($B31=$B30,AB30="x")),"x","")</f>
        <v/>
      </c>
      <c r="AC31" s="989" t="str">
        <f>IF(OR(NOT(ISNA(VLOOKUP($A31,'WB006-A'!$P:$P,1,FALSE))),AND($B31=$B30,AC30="x")),"x","")</f>
        <v/>
      </c>
      <c r="AD31" s="990" t="str">
        <f>IF(OR(NOT(ISNA(VLOOKUP($A31,'WB006-B'!$P:$P,1,FALSE))),AND($B31=$B30,AD30="x")),"x","")</f>
        <v/>
      </c>
      <c r="AE31" s="992" t="str">
        <f>IF(OR(NOT(ISNA(VLOOKUP($A31,'WB007-A'!$P:$P,1,FALSE))),AND($B31=$B30,AE30="x")),"x","")</f>
        <v/>
      </c>
      <c r="AF31" s="994" t="str">
        <f>IF(OR(NOT(ISNA(VLOOKUP($A31,'WB007-B'!$P:$P,1,FALSE))),AND($B31=$B30,AF30="x")),"x","")</f>
        <v/>
      </c>
      <c r="AG31" s="998" t="b">
        <f t="shared" si="0"/>
        <v>1</v>
      </c>
      <c r="AI31" s="708"/>
    </row>
    <row r="32" spans="1:35" x14ac:dyDescent="0.2">
      <c r="A32" s="927" t="s">
        <v>643</v>
      </c>
      <c r="B32" s="928" t="s">
        <v>497</v>
      </c>
      <c r="C32" s="929" t="s">
        <v>306</v>
      </c>
      <c r="D32" s="1021">
        <v>3.4853700512635362</v>
      </c>
      <c r="E32" s="930" t="s">
        <v>377</v>
      </c>
      <c r="F32" s="988" t="str">
        <f>IF(OR(NOT(ISNA(VLOOKUP($A32,'WB001-A'!$P:$P,1,FALSE))),AND($B32=$B31,F31="x")),"x","")</f>
        <v>x</v>
      </c>
      <c r="G32" s="989" t="str">
        <f>IF(OR(NOT(ISNA(VLOOKUP($A32,'WB002-A'!$P:$P,1,FALSE))),AND($B32=$B31,G31="x")),"x","")</f>
        <v/>
      </c>
      <c r="H32" s="990" t="str">
        <f>IF(OR(NOT(ISNA(VLOOKUP($A32,'WB002-B'!$P:$P,1,FALSE))),AND($B32=$B31,H31="x")),"x","")</f>
        <v/>
      </c>
      <c r="I32" s="990" t="str">
        <f>IF(OR(NOT(ISNA(VLOOKUP($A32,'WB002-C'!$P:$P,1,FALSE))),AND($B32=$B31,I31="x")),"x","")</f>
        <v/>
      </c>
      <c r="J32" s="990" t="str">
        <f>IF(OR(NOT(ISNA(VLOOKUP($A32,'WB002-D'!$P:$P,1,FALSE))),AND($B32=$B31,J31="x")),"x","")</f>
        <v/>
      </c>
      <c r="K32" s="990" t="str">
        <f>IF(OR(NOT(ISNA(VLOOKUP($A32,'WB002-E'!$P:$P,1,FALSE))),AND($B32=$B31,K31="x")),"x","")</f>
        <v/>
      </c>
      <c r="L32" s="991" t="str">
        <f>IF(OR(NOT(ISNA(VLOOKUP($A32,'WB002-F'!$P:$P,1,FALSE))),AND($B32=$B31,L31="x")),"x","")</f>
        <v/>
      </c>
      <c r="M32" s="992" t="str">
        <f>IF(OR(NOT(ISNA(VLOOKUP($A32,'WB003-A'!$P:$P,1,FALSE))),AND($B32=$B31,M31="x")),"x","")</f>
        <v/>
      </c>
      <c r="N32" s="993" t="str">
        <f>IF(OR(NOT(ISNA(VLOOKUP($A32,'WB003-B'!$P:$P,1,FALSE))),AND($B32=$B31,N31="x")),"x","")</f>
        <v/>
      </c>
      <c r="O32" s="993" t="str">
        <f>IF(OR(NOT(ISNA(VLOOKUP($A32,'WB003-C'!$P:$P,1,FALSE))),AND($B32=$B31,O31="x")),"x","")</f>
        <v/>
      </c>
      <c r="P32" s="993" t="str">
        <f>IF(OR(NOT(ISNA(VLOOKUP($A32,'WB003-D'!$P:$P,1,FALSE))),AND($B32=$B31,P31="x")),"x","")</f>
        <v/>
      </c>
      <c r="Q32" s="994" t="str">
        <f>IF(OR(NOT(ISNA(VLOOKUP($A32,'WB003-E'!$P:$P,1,FALSE))),AND($B32=$B31,Q31="x")),"x","")</f>
        <v/>
      </c>
      <c r="R32" s="995" t="str">
        <f>IF(OR(NOT(ISNA(VLOOKUP($A32,#REF!,1,FALSE))),AND($B32=$B31,R31="x")),"x","")</f>
        <v>x</v>
      </c>
      <c r="S32" s="990" t="str">
        <f>IF(OR(NOT(ISNA(VLOOKUP($A32,#REF!,1,FALSE))),AND($B32=$B31,S31="x")),"x","")</f>
        <v>x</v>
      </c>
      <c r="T32" s="990" t="str">
        <f>IF(OR(NOT(ISNA(VLOOKUP($A32,#REF!,1,FALSE))),AND($B32=$B31,T31="x")),"x","")</f>
        <v>x</v>
      </c>
      <c r="U32" s="990" t="str">
        <f>IF(OR(NOT(ISNA(VLOOKUP($A32,#REF!,1,FALSE))),AND($B32=$B31,U31="x")),"x","")</f>
        <v>x</v>
      </c>
      <c r="V32" s="991" t="str">
        <f>IF(OR(NOT(ISNA(VLOOKUP($A32,#REF!,1,FALSE))),AND($B32=$B31,V31="x")),"x","")</f>
        <v>x</v>
      </c>
      <c r="W32" s="996" t="str">
        <f>IF(OR(NOT(ISNA(VLOOKUP($A32,'WB005-A'!$P:$P,1,FALSE))),AND($B32=$B31,W31="x")),"x","")</f>
        <v/>
      </c>
      <c r="X32" s="993" t="str">
        <f>IF(OR(NOT(ISNA(VLOOKUP($A32,'WB005-B'!$P:$P,1,FALSE))),AND($B32=$B31,X31="x")),"x","")</f>
        <v/>
      </c>
      <c r="Y32" s="993" t="str">
        <f>IF(OR(NOT(ISNA(VLOOKUP($A32,'WB005-C'!$P:$P,1,FALSE))),AND($B32=$B31,Y31="x")),"x","")</f>
        <v/>
      </c>
      <c r="Z32" s="993" t="str">
        <f>IF(OR(NOT(ISNA(VLOOKUP($A32,'WB005-D'!$P:$P,1,FALSE))),AND($B32=$B31,Z31="x")),"x","")</f>
        <v/>
      </c>
      <c r="AA32" s="993" t="str">
        <f>IF(OR(NOT(ISNA(VLOOKUP($A32,'WB005-E'!$P:$P,1,FALSE))),AND($B32=$B31,AA31="x")),"x","")</f>
        <v/>
      </c>
      <c r="AB32" s="994" t="str">
        <f>IF(OR(NOT(ISNA(VLOOKUP($A32,'WB005-F'!$P:$P,1,FALSE))),AND($B32=$B31,AB31="x")),"x","")</f>
        <v/>
      </c>
      <c r="AC32" s="989" t="str">
        <f>IF(OR(NOT(ISNA(VLOOKUP($A32,'WB006-A'!$P:$P,1,FALSE))),AND($B32=$B31,AC31="x")),"x","")</f>
        <v/>
      </c>
      <c r="AD32" s="990" t="str">
        <f>IF(OR(NOT(ISNA(VLOOKUP($A32,'WB006-B'!$P:$P,1,FALSE))),AND($B32=$B31,AD31="x")),"x","")</f>
        <v/>
      </c>
      <c r="AE32" s="992" t="str">
        <f>IF(OR(NOT(ISNA(VLOOKUP($A32,'WB007-A'!$P:$P,1,FALSE))),AND($B32=$B31,AE31="x")),"x","")</f>
        <v/>
      </c>
      <c r="AF32" s="994" t="str">
        <f>IF(OR(NOT(ISNA(VLOOKUP($A32,'WB007-B'!$P:$P,1,FALSE))),AND($B32=$B31,AF31="x")),"x","")</f>
        <v/>
      </c>
      <c r="AG32" s="998" t="b">
        <f t="shared" si="0"/>
        <v>1</v>
      </c>
      <c r="AI32" s="708"/>
    </row>
    <row r="33" spans="1:35" x14ac:dyDescent="0.2">
      <c r="A33" s="927" t="s">
        <v>644</v>
      </c>
      <c r="B33" s="928" t="s">
        <v>497</v>
      </c>
      <c r="C33" s="929" t="s">
        <v>307</v>
      </c>
      <c r="D33" s="1021">
        <v>4.3945970211583729</v>
      </c>
      <c r="E33" s="930" t="s">
        <v>377</v>
      </c>
      <c r="F33" s="988" t="str">
        <f>IF(OR(NOT(ISNA(VLOOKUP($A33,'WB001-A'!$P:$P,1,FALSE))),AND($B33=$B32,F32="x")),"x","")</f>
        <v>x</v>
      </c>
      <c r="G33" s="989" t="str">
        <f>IF(OR(NOT(ISNA(VLOOKUP($A33,'WB002-A'!$P:$P,1,FALSE))),AND($B33=$B32,G32="x")),"x","")</f>
        <v/>
      </c>
      <c r="H33" s="990" t="str">
        <f>IF(OR(NOT(ISNA(VLOOKUP($A33,'WB002-B'!$P:$P,1,FALSE))),AND($B33=$B32,H32="x")),"x","")</f>
        <v/>
      </c>
      <c r="I33" s="990" t="str">
        <f>IF(OR(NOT(ISNA(VLOOKUP($A33,'WB002-C'!$P:$P,1,FALSE))),AND($B33=$B32,I32="x")),"x","")</f>
        <v/>
      </c>
      <c r="J33" s="990" t="str">
        <f>IF(OR(NOT(ISNA(VLOOKUP($A33,'WB002-D'!$P:$P,1,FALSE))),AND($B33=$B32,J32="x")),"x","")</f>
        <v/>
      </c>
      <c r="K33" s="990" t="str">
        <f>IF(OR(NOT(ISNA(VLOOKUP($A33,'WB002-E'!$P:$P,1,FALSE))),AND($B33=$B32,K32="x")),"x","")</f>
        <v/>
      </c>
      <c r="L33" s="991" t="str">
        <f>IF(OR(NOT(ISNA(VLOOKUP($A33,'WB002-F'!$P:$P,1,FALSE))),AND($B33=$B32,L32="x")),"x","")</f>
        <v/>
      </c>
      <c r="M33" s="992" t="str">
        <f>IF(OR(NOT(ISNA(VLOOKUP($A33,'WB003-A'!$P:$P,1,FALSE))),AND($B33=$B32,M32="x")),"x","")</f>
        <v/>
      </c>
      <c r="N33" s="993" t="str">
        <f>IF(OR(NOT(ISNA(VLOOKUP($A33,'WB003-B'!$P:$P,1,FALSE))),AND($B33=$B32,N32="x")),"x","")</f>
        <v/>
      </c>
      <c r="O33" s="993" t="str">
        <f>IF(OR(NOT(ISNA(VLOOKUP($A33,'WB003-C'!$P:$P,1,FALSE))),AND($B33=$B32,O32="x")),"x","")</f>
        <v/>
      </c>
      <c r="P33" s="993" t="str">
        <f>IF(OR(NOT(ISNA(VLOOKUP($A33,'WB003-D'!$P:$P,1,FALSE))),AND($B33=$B32,P32="x")),"x","")</f>
        <v/>
      </c>
      <c r="Q33" s="994" t="str">
        <f>IF(OR(NOT(ISNA(VLOOKUP($A33,'WB003-E'!$P:$P,1,FALSE))),AND($B33=$B32,Q32="x")),"x","")</f>
        <v/>
      </c>
      <c r="R33" s="995" t="str">
        <f>IF(OR(NOT(ISNA(VLOOKUP($A33,#REF!,1,FALSE))),AND($B33=$B32,R32="x")),"x","")</f>
        <v>x</v>
      </c>
      <c r="S33" s="990" t="str">
        <f>IF(OR(NOT(ISNA(VLOOKUP($A33,#REF!,1,FALSE))),AND($B33=$B32,S32="x")),"x","")</f>
        <v>x</v>
      </c>
      <c r="T33" s="990" t="str">
        <f>IF(OR(NOT(ISNA(VLOOKUP($A33,#REF!,1,FALSE))),AND($B33=$B32,T32="x")),"x","")</f>
        <v>x</v>
      </c>
      <c r="U33" s="990" t="str">
        <f>IF(OR(NOT(ISNA(VLOOKUP($A33,#REF!,1,FALSE))),AND($B33=$B32,U32="x")),"x","")</f>
        <v>x</v>
      </c>
      <c r="V33" s="991" t="str">
        <f>IF(OR(NOT(ISNA(VLOOKUP($A33,#REF!,1,FALSE))),AND($B33=$B32,V32="x")),"x","")</f>
        <v>x</v>
      </c>
      <c r="W33" s="996" t="str">
        <f>IF(OR(NOT(ISNA(VLOOKUP($A33,'WB005-A'!$P:$P,1,FALSE))),AND($B33=$B32,W32="x")),"x","")</f>
        <v/>
      </c>
      <c r="X33" s="993" t="str">
        <f>IF(OR(NOT(ISNA(VLOOKUP($A33,'WB005-B'!$P:$P,1,FALSE))),AND($B33=$B32,X32="x")),"x","")</f>
        <v/>
      </c>
      <c r="Y33" s="993" t="str">
        <f>IF(OR(NOT(ISNA(VLOOKUP($A33,'WB005-C'!$P:$P,1,FALSE))),AND($B33=$B32,Y32="x")),"x","")</f>
        <v/>
      </c>
      <c r="Z33" s="993" t="str">
        <f>IF(OR(NOT(ISNA(VLOOKUP($A33,'WB005-D'!$P:$P,1,FALSE))),AND($B33=$B32,Z32="x")),"x","")</f>
        <v/>
      </c>
      <c r="AA33" s="993" t="str">
        <f>IF(OR(NOT(ISNA(VLOOKUP($A33,'WB005-E'!$P:$P,1,FALSE))),AND($B33=$B32,AA32="x")),"x","")</f>
        <v/>
      </c>
      <c r="AB33" s="994" t="str">
        <f>IF(OR(NOT(ISNA(VLOOKUP($A33,'WB005-F'!$P:$P,1,FALSE))),AND($B33=$B32,AB32="x")),"x","")</f>
        <v/>
      </c>
      <c r="AC33" s="989" t="str">
        <f>IF(OR(NOT(ISNA(VLOOKUP($A33,'WB006-A'!$P:$P,1,FALSE))),AND($B33=$B32,AC32="x")),"x","")</f>
        <v/>
      </c>
      <c r="AD33" s="990" t="str">
        <f>IF(OR(NOT(ISNA(VLOOKUP($A33,'WB006-B'!$P:$P,1,FALSE))),AND($B33=$B32,AD32="x")),"x","")</f>
        <v/>
      </c>
      <c r="AE33" s="992" t="str">
        <f>IF(OR(NOT(ISNA(VLOOKUP($A33,'WB007-A'!$P:$P,1,FALSE))),AND($B33=$B32,AE32="x")),"x","")</f>
        <v/>
      </c>
      <c r="AF33" s="994" t="str">
        <f>IF(OR(NOT(ISNA(VLOOKUP($A33,'WB007-B'!$P:$P,1,FALSE))),AND($B33=$B32,AF32="x")),"x","")</f>
        <v/>
      </c>
      <c r="AG33" s="998" t="b">
        <f t="shared" si="0"/>
        <v>1</v>
      </c>
      <c r="AI33" s="708"/>
    </row>
    <row r="34" spans="1:35" x14ac:dyDescent="0.2">
      <c r="A34" s="927" t="s">
        <v>645</v>
      </c>
      <c r="B34" s="928" t="s">
        <v>497</v>
      </c>
      <c r="C34" s="929" t="s">
        <v>308</v>
      </c>
      <c r="D34" s="1021">
        <v>5.4553618193690152</v>
      </c>
      <c r="E34" s="930" t="s">
        <v>377</v>
      </c>
      <c r="F34" s="988" t="str">
        <f>IF(OR(NOT(ISNA(VLOOKUP($A34,'WB001-A'!$P:$P,1,FALSE))),AND($B34=$B33,F33="x")),"x","")</f>
        <v>x</v>
      </c>
      <c r="G34" s="989" t="str">
        <f>IF(OR(NOT(ISNA(VLOOKUP($A34,'WB002-A'!$P:$P,1,FALSE))),AND($B34=$B33,G33="x")),"x","")</f>
        <v/>
      </c>
      <c r="H34" s="990" t="str">
        <f>IF(OR(NOT(ISNA(VLOOKUP($A34,'WB002-B'!$P:$P,1,FALSE))),AND($B34=$B33,H33="x")),"x","")</f>
        <v/>
      </c>
      <c r="I34" s="990" t="str">
        <f>IF(OR(NOT(ISNA(VLOOKUP($A34,'WB002-C'!$P:$P,1,FALSE))),AND($B34=$B33,I33="x")),"x","")</f>
        <v/>
      </c>
      <c r="J34" s="990" t="str">
        <f>IF(OR(NOT(ISNA(VLOOKUP($A34,'WB002-D'!$P:$P,1,FALSE))),AND($B34=$B33,J33="x")),"x","")</f>
        <v/>
      </c>
      <c r="K34" s="990" t="str">
        <f>IF(OR(NOT(ISNA(VLOOKUP($A34,'WB002-E'!$P:$P,1,FALSE))),AND($B34=$B33,K33="x")),"x","")</f>
        <v/>
      </c>
      <c r="L34" s="991" t="str">
        <f>IF(OR(NOT(ISNA(VLOOKUP($A34,'WB002-F'!$P:$P,1,FALSE))),AND($B34=$B33,L33="x")),"x","")</f>
        <v/>
      </c>
      <c r="M34" s="992" t="str">
        <f>IF(OR(NOT(ISNA(VLOOKUP($A34,'WB003-A'!$P:$P,1,FALSE))),AND($B34=$B33,M33="x")),"x","")</f>
        <v/>
      </c>
      <c r="N34" s="993" t="str">
        <f>IF(OR(NOT(ISNA(VLOOKUP($A34,'WB003-B'!$P:$P,1,FALSE))),AND($B34=$B33,N33="x")),"x","")</f>
        <v/>
      </c>
      <c r="O34" s="993" t="str">
        <f>IF(OR(NOT(ISNA(VLOOKUP($A34,'WB003-C'!$P:$P,1,FALSE))),AND($B34=$B33,O33="x")),"x","")</f>
        <v/>
      </c>
      <c r="P34" s="993" t="str">
        <f>IF(OR(NOT(ISNA(VLOOKUP($A34,'WB003-D'!$P:$P,1,FALSE))),AND($B34=$B33,P33="x")),"x","")</f>
        <v/>
      </c>
      <c r="Q34" s="994" t="str">
        <f>IF(OR(NOT(ISNA(VLOOKUP($A34,'WB003-E'!$P:$P,1,FALSE))),AND($B34=$B33,Q33="x")),"x","")</f>
        <v/>
      </c>
      <c r="R34" s="995" t="str">
        <f>IF(OR(NOT(ISNA(VLOOKUP($A34,#REF!,1,FALSE))),AND($B34=$B33,R33="x")),"x","")</f>
        <v>x</v>
      </c>
      <c r="S34" s="990" t="str">
        <f>IF(OR(NOT(ISNA(VLOOKUP($A34,#REF!,1,FALSE))),AND($B34=$B33,S33="x")),"x","")</f>
        <v>x</v>
      </c>
      <c r="T34" s="990" t="str">
        <f>IF(OR(NOT(ISNA(VLOOKUP($A34,#REF!,1,FALSE))),AND($B34=$B33,T33="x")),"x","")</f>
        <v>x</v>
      </c>
      <c r="U34" s="990" t="str">
        <f>IF(OR(NOT(ISNA(VLOOKUP($A34,#REF!,1,FALSE))),AND($B34=$B33,U33="x")),"x","")</f>
        <v>x</v>
      </c>
      <c r="V34" s="991" t="str">
        <f>IF(OR(NOT(ISNA(VLOOKUP($A34,#REF!,1,FALSE))),AND($B34=$B33,V33="x")),"x","")</f>
        <v>x</v>
      </c>
      <c r="W34" s="996" t="str">
        <f>IF(OR(NOT(ISNA(VLOOKUP($A34,'WB005-A'!$P:$P,1,FALSE))),AND($B34=$B33,W33="x")),"x","")</f>
        <v/>
      </c>
      <c r="X34" s="993" t="str">
        <f>IF(OR(NOT(ISNA(VLOOKUP($A34,'WB005-B'!$P:$P,1,FALSE))),AND($B34=$B33,X33="x")),"x","")</f>
        <v/>
      </c>
      <c r="Y34" s="993" t="str">
        <f>IF(OR(NOT(ISNA(VLOOKUP($A34,'WB005-C'!$P:$P,1,FALSE))),AND($B34=$B33,Y33="x")),"x","")</f>
        <v/>
      </c>
      <c r="Z34" s="993" t="str">
        <f>IF(OR(NOT(ISNA(VLOOKUP($A34,'WB005-D'!$P:$P,1,FALSE))),AND($B34=$B33,Z33="x")),"x","")</f>
        <v/>
      </c>
      <c r="AA34" s="993" t="str">
        <f>IF(OR(NOT(ISNA(VLOOKUP($A34,'WB005-E'!$P:$P,1,FALSE))),AND($B34=$B33,AA33="x")),"x","")</f>
        <v/>
      </c>
      <c r="AB34" s="994" t="str">
        <f>IF(OR(NOT(ISNA(VLOOKUP($A34,'WB005-F'!$P:$P,1,FALSE))),AND($B34=$B33,AB33="x")),"x","")</f>
        <v/>
      </c>
      <c r="AC34" s="989" t="str">
        <f>IF(OR(NOT(ISNA(VLOOKUP($A34,'WB006-A'!$P:$P,1,FALSE))),AND($B34=$B33,AC33="x")),"x","")</f>
        <v/>
      </c>
      <c r="AD34" s="990" t="str">
        <f>IF(OR(NOT(ISNA(VLOOKUP($A34,'WB006-B'!$P:$P,1,FALSE))),AND($B34=$B33,AD33="x")),"x","")</f>
        <v/>
      </c>
      <c r="AE34" s="992" t="str">
        <f>IF(OR(NOT(ISNA(VLOOKUP($A34,'WB007-A'!$P:$P,1,FALSE))),AND($B34=$B33,AE33="x")),"x","")</f>
        <v/>
      </c>
      <c r="AF34" s="994" t="str">
        <f>IF(OR(NOT(ISNA(VLOOKUP($A34,'WB007-B'!$P:$P,1,FALSE))),AND($B34=$B33,AF33="x")),"x","")</f>
        <v/>
      </c>
      <c r="AG34" s="998" t="b">
        <f t="shared" si="0"/>
        <v>1</v>
      </c>
      <c r="AI34" s="708"/>
    </row>
    <row r="35" spans="1:35" x14ac:dyDescent="0.2">
      <c r="A35" s="927" t="s">
        <v>646</v>
      </c>
      <c r="B35" s="928" t="s">
        <v>497</v>
      </c>
      <c r="C35" s="929" t="s">
        <v>593</v>
      </c>
      <c r="D35" s="1021">
        <v>6.6676644458954639</v>
      </c>
      <c r="E35" s="930" t="s">
        <v>377</v>
      </c>
      <c r="F35" s="988" t="str">
        <f>IF(OR(NOT(ISNA(VLOOKUP($A35,'WB001-A'!$P:$P,1,FALSE))),AND($B35=$B34,F34="x")),"x","")</f>
        <v>x</v>
      </c>
      <c r="G35" s="989" t="str">
        <f>IF(OR(NOT(ISNA(VLOOKUP($A35,'WB002-A'!$P:$P,1,FALSE))),AND($B35=$B34,G34="x")),"x","")</f>
        <v/>
      </c>
      <c r="H35" s="990" t="str">
        <f>IF(OR(NOT(ISNA(VLOOKUP($A35,'WB002-B'!$P:$P,1,FALSE))),AND($B35=$B34,H34="x")),"x","")</f>
        <v/>
      </c>
      <c r="I35" s="990" t="str">
        <f>IF(OR(NOT(ISNA(VLOOKUP($A35,'WB002-C'!$P:$P,1,FALSE))),AND($B35=$B34,I34="x")),"x","")</f>
        <v/>
      </c>
      <c r="J35" s="990" t="str">
        <f>IF(OR(NOT(ISNA(VLOOKUP($A35,'WB002-D'!$P:$P,1,FALSE))),AND($B35=$B34,J34="x")),"x","")</f>
        <v/>
      </c>
      <c r="K35" s="990" t="str">
        <f>IF(OR(NOT(ISNA(VLOOKUP($A35,'WB002-E'!$P:$P,1,FALSE))),AND($B35=$B34,K34="x")),"x","")</f>
        <v/>
      </c>
      <c r="L35" s="991" t="str">
        <f>IF(OR(NOT(ISNA(VLOOKUP($A35,'WB002-F'!$P:$P,1,FALSE))),AND($B35=$B34,L34="x")),"x","")</f>
        <v/>
      </c>
      <c r="M35" s="992" t="str">
        <f>IF(OR(NOT(ISNA(VLOOKUP($A35,'WB003-A'!$P:$P,1,FALSE))),AND($B35=$B34,M34="x")),"x","")</f>
        <v/>
      </c>
      <c r="N35" s="993" t="str">
        <f>IF(OR(NOT(ISNA(VLOOKUP($A35,'WB003-B'!$P:$P,1,FALSE))),AND($B35=$B34,N34="x")),"x","")</f>
        <v/>
      </c>
      <c r="O35" s="993" t="str">
        <f>IF(OR(NOT(ISNA(VLOOKUP($A35,'WB003-C'!$P:$P,1,FALSE))),AND($B35=$B34,O34="x")),"x","")</f>
        <v/>
      </c>
      <c r="P35" s="993" t="str">
        <f>IF(OR(NOT(ISNA(VLOOKUP($A35,'WB003-D'!$P:$P,1,FALSE))),AND($B35=$B34,P34="x")),"x","")</f>
        <v/>
      </c>
      <c r="Q35" s="994" t="str">
        <f>IF(OR(NOT(ISNA(VLOOKUP($A35,'WB003-E'!$P:$P,1,FALSE))),AND($B35=$B34,Q34="x")),"x","")</f>
        <v/>
      </c>
      <c r="R35" s="995" t="str">
        <f>IF(OR(NOT(ISNA(VLOOKUP($A35,#REF!,1,FALSE))),AND($B35=$B34,R34="x")),"x","")</f>
        <v>x</v>
      </c>
      <c r="S35" s="990" t="str">
        <f>IF(OR(NOT(ISNA(VLOOKUP($A35,#REF!,1,FALSE))),AND($B35=$B34,S34="x")),"x","")</f>
        <v>x</v>
      </c>
      <c r="T35" s="990" t="str">
        <f>IF(OR(NOT(ISNA(VLOOKUP($A35,#REF!,1,FALSE))),AND($B35=$B34,T34="x")),"x","")</f>
        <v>x</v>
      </c>
      <c r="U35" s="990" t="str">
        <f>IF(OR(NOT(ISNA(VLOOKUP($A35,#REF!,1,FALSE))),AND($B35=$B34,U34="x")),"x","")</f>
        <v>x</v>
      </c>
      <c r="V35" s="991" t="str">
        <f>IF(OR(NOT(ISNA(VLOOKUP($A35,#REF!,1,FALSE))),AND($B35=$B34,V34="x")),"x","")</f>
        <v>x</v>
      </c>
      <c r="W35" s="996" t="str">
        <f>IF(OR(NOT(ISNA(VLOOKUP($A35,'WB005-A'!$P:$P,1,FALSE))),AND($B35=$B34,W34="x")),"x","")</f>
        <v/>
      </c>
      <c r="X35" s="993" t="str">
        <f>IF(OR(NOT(ISNA(VLOOKUP($A35,'WB005-B'!$P:$P,1,FALSE))),AND($B35=$B34,X34="x")),"x","")</f>
        <v/>
      </c>
      <c r="Y35" s="993" t="str">
        <f>IF(OR(NOT(ISNA(VLOOKUP($A35,'WB005-C'!$P:$P,1,FALSE))),AND($B35=$B34,Y34="x")),"x","")</f>
        <v/>
      </c>
      <c r="Z35" s="993" t="str">
        <f>IF(OR(NOT(ISNA(VLOOKUP($A35,'WB005-D'!$P:$P,1,FALSE))),AND($B35=$B34,Z34="x")),"x","")</f>
        <v/>
      </c>
      <c r="AA35" s="993" t="str">
        <f>IF(OR(NOT(ISNA(VLOOKUP($A35,'WB005-E'!$P:$P,1,FALSE))),AND($B35=$B34,AA34="x")),"x","")</f>
        <v/>
      </c>
      <c r="AB35" s="994" t="str">
        <f>IF(OR(NOT(ISNA(VLOOKUP($A35,'WB005-F'!$P:$P,1,FALSE))),AND($B35=$B34,AB34="x")),"x","")</f>
        <v/>
      </c>
      <c r="AC35" s="989" t="str">
        <f>IF(OR(NOT(ISNA(VLOOKUP($A35,'WB006-A'!$P:$P,1,FALSE))),AND($B35=$B34,AC34="x")),"x","")</f>
        <v/>
      </c>
      <c r="AD35" s="990" t="str">
        <f>IF(OR(NOT(ISNA(VLOOKUP($A35,'WB006-B'!$P:$P,1,FALSE))),AND($B35=$B34,AD34="x")),"x","")</f>
        <v/>
      </c>
      <c r="AE35" s="992" t="str">
        <f>IF(OR(NOT(ISNA(VLOOKUP($A35,'WB007-A'!$P:$P,1,FALSE))),AND($B35=$B34,AE34="x")),"x","")</f>
        <v/>
      </c>
      <c r="AF35" s="994" t="str">
        <f>IF(OR(NOT(ISNA(VLOOKUP($A35,'WB007-B'!$P:$P,1,FALSE))),AND($B35=$B34,AF34="x")),"x","")</f>
        <v/>
      </c>
      <c r="AG35" s="998" t="b">
        <f t="shared" si="0"/>
        <v>1</v>
      </c>
      <c r="AI35" s="708"/>
    </row>
    <row r="36" spans="1:35" ht="22.5" x14ac:dyDescent="0.2">
      <c r="A36" s="927" t="s">
        <v>383</v>
      </c>
      <c r="B36" s="928" t="s">
        <v>498</v>
      </c>
      <c r="C36" s="929"/>
      <c r="D36" s="1021">
        <v>4167.2902786846635</v>
      </c>
      <c r="E36" s="930" t="s">
        <v>363</v>
      </c>
      <c r="F36" s="988" t="str">
        <f>IF(OR(NOT(ISNA(VLOOKUP($A36,'WB001-A'!$P:$P,1,FALSE))),AND($B36=$B35,F35="x")),"x","")</f>
        <v>x</v>
      </c>
      <c r="G36" s="989" t="str">
        <f>IF(OR(NOT(ISNA(VLOOKUP($A36,'WB002-A'!$P:$P,1,FALSE))),AND($B36=$B35,G35="x")),"x","")</f>
        <v/>
      </c>
      <c r="H36" s="990" t="str">
        <f>IF(OR(NOT(ISNA(VLOOKUP($A36,'WB002-B'!$P:$P,1,FALSE))),AND($B36=$B35,H35="x")),"x","")</f>
        <v/>
      </c>
      <c r="I36" s="990" t="str">
        <f>IF(OR(NOT(ISNA(VLOOKUP($A36,'WB002-C'!$P:$P,1,FALSE))),AND($B36=$B35,I35="x")),"x","")</f>
        <v/>
      </c>
      <c r="J36" s="990" t="str">
        <f>IF(OR(NOT(ISNA(VLOOKUP($A36,'WB002-D'!$P:$P,1,FALSE))),AND($B36=$B35,J35="x")),"x","")</f>
        <v/>
      </c>
      <c r="K36" s="990" t="str">
        <f>IF(OR(NOT(ISNA(VLOOKUP($A36,'WB002-E'!$P:$P,1,FALSE))),AND($B36=$B35,K35="x")),"x","")</f>
        <v/>
      </c>
      <c r="L36" s="991" t="str">
        <f>IF(OR(NOT(ISNA(VLOOKUP($A36,'WB002-F'!$P:$P,1,FALSE))),AND($B36=$B35,L35="x")),"x","")</f>
        <v/>
      </c>
      <c r="M36" s="992" t="str">
        <f>IF(OR(NOT(ISNA(VLOOKUP($A36,'WB003-A'!$P:$P,1,FALSE))),AND($B36=$B35,M35="x")),"x","")</f>
        <v/>
      </c>
      <c r="N36" s="993" t="str">
        <f>IF(OR(NOT(ISNA(VLOOKUP($A36,'WB003-B'!$P:$P,1,FALSE))),AND($B36=$B35,N35="x")),"x","")</f>
        <v/>
      </c>
      <c r="O36" s="993" t="str">
        <f>IF(OR(NOT(ISNA(VLOOKUP($A36,'WB003-C'!$P:$P,1,FALSE))),AND($B36=$B35,O35="x")),"x","")</f>
        <v/>
      </c>
      <c r="P36" s="993" t="str">
        <f>IF(OR(NOT(ISNA(VLOOKUP($A36,'WB003-D'!$P:$P,1,FALSE))),AND($B36=$B35,P35="x")),"x","")</f>
        <v/>
      </c>
      <c r="Q36" s="994" t="str">
        <f>IF(OR(NOT(ISNA(VLOOKUP($A36,'WB003-E'!$P:$P,1,FALSE))),AND($B36=$B35,Q35="x")),"x","")</f>
        <v/>
      </c>
      <c r="R36" s="995" t="str">
        <f>IF(OR(NOT(ISNA(VLOOKUP($A36,#REF!,1,FALSE))),AND($B36=$B35,R35="x")),"x","")</f>
        <v>x</v>
      </c>
      <c r="S36" s="990" t="str">
        <f>IF(OR(NOT(ISNA(VLOOKUP($A36,#REF!,1,FALSE))),AND($B36=$B35,S35="x")),"x","")</f>
        <v>x</v>
      </c>
      <c r="T36" s="990" t="str">
        <f>IF(OR(NOT(ISNA(VLOOKUP($A36,#REF!,1,FALSE))),AND($B36=$B35,T35="x")),"x","")</f>
        <v>x</v>
      </c>
      <c r="U36" s="990" t="str">
        <f>IF(OR(NOT(ISNA(VLOOKUP($A36,#REF!,1,FALSE))),AND($B36=$B35,U35="x")),"x","")</f>
        <v>x</v>
      </c>
      <c r="V36" s="991" t="str">
        <f>IF(OR(NOT(ISNA(VLOOKUP($A36,#REF!,1,FALSE))),AND($B36=$B35,V35="x")),"x","")</f>
        <v>x</v>
      </c>
      <c r="W36" s="996" t="str">
        <f>IF(OR(NOT(ISNA(VLOOKUP($A36,'WB005-A'!$P:$P,1,FALSE))),AND($B36=$B35,W35="x")),"x","")</f>
        <v/>
      </c>
      <c r="X36" s="993" t="str">
        <f>IF(OR(NOT(ISNA(VLOOKUP($A36,'WB005-B'!$P:$P,1,FALSE))),AND($B36=$B35,X35="x")),"x","")</f>
        <v/>
      </c>
      <c r="Y36" s="993" t="str">
        <f>IF(OR(NOT(ISNA(VLOOKUP($A36,'WB005-C'!$P:$P,1,FALSE))),AND($B36=$B35,Y35="x")),"x","")</f>
        <v/>
      </c>
      <c r="Z36" s="993" t="str">
        <f>IF(OR(NOT(ISNA(VLOOKUP($A36,'WB005-D'!$P:$P,1,FALSE))),AND($B36=$B35,Z35="x")),"x","")</f>
        <v/>
      </c>
      <c r="AA36" s="993" t="str">
        <f>IF(OR(NOT(ISNA(VLOOKUP($A36,'WB005-E'!$P:$P,1,FALSE))),AND($B36=$B35,AA35="x")),"x","")</f>
        <v/>
      </c>
      <c r="AB36" s="994" t="str">
        <f>IF(OR(NOT(ISNA(VLOOKUP($A36,'WB005-F'!$P:$P,1,FALSE))),AND($B36=$B35,AB35="x")),"x","")</f>
        <v/>
      </c>
      <c r="AC36" s="989" t="str">
        <f>IF(OR(NOT(ISNA(VLOOKUP($A36,'WB006-A'!$P:$P,1,FALSE))),AND($B36=$B35,AC35="x")),"x","")</f>
        <v/>
      </c>
      <c r="AD36" s="990" t="str">
        <f>IF(OR(NOT(ISNA(VLOOKUP($A36,'WB006-B'!$P:$P,1,FALSE))),AND($B36=$B35,AD35="x")),"x","")</f>
        <v/>
      </c>
      <c r="AE36" s="992" t="str">
        <f>IF(OR(NOT(ISNA(VLOOKUP($A36,'WB007-A'!$P:$P,1,FALSE))),AND($B36=$B35,AE35="x")),"x","")</f>
        <v/>
      </c>
      <c r="AF36" s="994" t="str">
        <f>IF(OR(NOT(ISNA(VLOOKUP($A36,'WB007-B'!$P:$P,1,FALSE))),AND($B36=$B35,AF35="x")),"x","")</f>
        <v/>
      </c>
      <c r="AG36" s="998" t="b">
        <f t="shared" si="0"/>
        <v>1</v>
      </c>
      <c r="AI36" s="708"/>
    </row>
    <row r="37" spans="1:35" ht="22.5" x14ac:dyDescent="0.2">
      <c r="A37" s="927" t="s">
        <v>384</v>
      </c>
      <c r="B37" s="928" t="s">
        <v>173</v>
      </c>
      <c r="C37" s="929"/>
      <c r="D37" s="1021">
        <v>3030.7565663161195</v>
      </c>
      <c r="E37" s="930" t="s">
        <v>363</v>
      </c>
      <c r="F37" s="988" t="str">
        <f>IF(OR(NOT(ISNA(VLOOKUP($A37,'WB001-A'!$P:$P,1,FALSE))),AND($B37=$B36,F36="x")),"x","")</f>
        <v>x</v>
      </c>
      <c r="G37" s="989" t="str">
        <f>IF(OR(NOT(ISNA(VLOOKUP($A37,'WB002-A'!$P:$P,1,FALSE))),AND($B37=$B36,G36="x")),"x","")</f>
        <v/>
      </c>
      <c r="H37" s="990" t="str">
        <f>IF(OR(NOT(ISNA(VLOOKUP($A37,'WB002-B'!$P:$P,1,FALSE))),AND($B37=$B36,H36="x")),"x","")</f>
        <v/>
      </c>
      <c r="I37" s="990" t="str">
        <f>IF(OR(NOT(ISNA(VLOOKUP($A37,'WB002-C'!$P:$P,1,FALSE))),AND($B37=$B36,I36="x")),"x","")</f>
        <v/>
      </c>
      <c r="J37" s="990" t="str">
        <f>IF(OR(NOT(ISNA(VLOOKUP($A37,'WB002-D'!$P:$P,1,FALSE))),AND($B37=$B36,J36="x")),"x","")</f>
        <v/>
      </c>
      <c r="K37" s="990" t="str">
        <f>IF(OR(NOT(ISNA(VLOOKUP($A37,'WB002-E'!$P:$P,1,FALSE))),AND($B37=$B36,K36="x")),"x","")</f>
        <v/>
      </c>
      <c r="L37" s="991" t="str">
        <f>IF(OR(NOT(ISNA(VLOOKUP($A37,'WB002-F'!$P:$P,1,FALSE))),AND($B37=$B36,L36="x")),"x","")</f>
        <v/>
      </c>
      <c r="M37" s="992" t="str">
        <f>IF(OR(NOT(ISNA(VLOOKUP($A37,'WB003-A'!$P:$P,1,FALSE))),AND($B37=$B36,M36="x")),"x","")</f>
        <v/>
      </c>
      <c r="N37" s="993" t="str">
        <f>IF(OR(NOT(ISNA(VLOOKUP($A37,'WB003-B'!$P:$P,1,FALSE))),AND($B37=$B36,N36="x")),"x","")</f>
        <v/>
      </c>
      <c r="O37" s="993" t="str">
        <f>IF(OR(NOT(ISNA(VLOOKUP($A37,'WB003-C'!$P:$P,1,FALSE))),AND($B37=$B36,O36="x")),"x","")</f>
        <v/>
      </c>
      <c r="P37" s="993" t="str">
        <f>IF(OR(NOT(ISNA(VLOOKUP($A37,'WB003-D'!$P:$P,1,FALSE))),AND($B37=$B36,P36="x")),"x","")</f>
        <v/>
      </c>
      <c r="Q37" s="994" t="str">
        <f>IF(OR(NOT(ISNA(VLOOKUP($A37,'WB003-E'!$P:$P,1,FALSE))),AND($B37=$B36,Q36="x")),"x","")</f>
        <v/>
      </c>
      <c r="R37" s="995" t="str">
        <f>IF(OR(NOT(ISNA(VLOOKUP($A37,#REF!,1,FALSE))),AND($B37=$B36,R36="x")),"x","")</f>
        <v>x</v>
      </c>
      <c r="S37" s="990" t="str">
        <f>IF(OR(NOT(ISNA(VLOOKUP($A37,#REF!,1,FALSE))),AND($B37=$B36,S36="x")),"x","")</f>
        <v>x</v>
      </c>
      <c r="T37" s="990" t="str">
        <f>IF(OR(NOT(ISNA(VLOOKUP($A37,#REF!,1,FALSE))),AND($B37=$B36,T36="x")),"x","")</f>
        <v>x</v>
      </c>
      <c r="U37" s="990" t="str">
        <f>IF(OR(NOT(ISNA(VLOOKUP($A37,#REF!,1,FALSE))),AND($B37=$B36,U36="x")),"x","")</f>
        <v>x</v>
      </c>
      <c r="V37" s="991" t="str">
        <f>IF(OR(NOT(ISNA(VLOOKUP($A37,#REF!,1,FALSE))),AND($B37=$B36,V36="x")),"x","")</f>
        <v>x</v>
      </c>
      <c r="W37" s="996" t="str">
        <f>IF(OR(NOT(ISNA(VLOOKUP($A37,'WB005-A'!$P:$P,1,FALSE))),AND($B37=$B36,W36="x")),"x","")</f>
        <v/>
      </c>
      <c r="X37" s="993" t="str">
        <f>IF(OR(NOT(ISNA(VLOOKUP($A37,'WB005-B'!$P:$P,1,FALSE))),AND($B37=$B36,X36="x")),"x","")</f>
        <v/>
      </c>
      <c r="Y37" s="993" t="str">
        <f>IF(OR(NOT(ISNA(VLOOKUP($A37,'WB005-C'!$P:$P,1,FALSE))),AND($B37=$B36,Y36="x")),"x","")</f>
        <v/>
      </c>
      <c r="Z37" s="993" t="str">
        <f>IF(OR(NOT(ISNA(VLOOKUP($A37,'WB005-D'!$P:$P,1,FALSE))),AND($B37=$B36,Z36="x")),"x","")</f>
        <v/>
      </c>
      <c r="AA37" s="993" t="str">
        <f>IF(OR(NOT(ISNA(VLOOKUP($A37,'WB005-E'!$P:$P,1,FALSE))),AND($B37=$B36,AA36="x")),"x","")</f>
        <v/>
      </c>
      <c r="AB37" s="994" t="str">
        <f>IF(OR(NOT(ISNA(VLOOKUP($A37,'WB005-F'!$P:$P,1,FALSE))),AND($B37=$B36,AB36="x")),"x","")</f>
        <v/>
      </c>
      <c r="AC37" s="989" t="str">
        <f>IF(OR(NOT(ISNA(VLOOKUP($A37,'WB006-A'!$P:$P,1,FALSE))),AND($B37=$B36,AC36="x")),"x","")</f>
        <v/>
      </c>
      <c r="AD37" s="990" t="str">
        <f>IF(OR(NOT(ISNA(VLOOKUP($A37,'WB006-B'!$P:$P,1,FALSE))),AND($B37=$B36,AD36="x")),"x","")</f>
        <v/>
      </c>
      <c r="AE37" s="992" t="str">
        <f>IF(OR(NOT(ISNA(VLOOKUP($A37,'WB007-A'!$P:$P,1,FALSE))),AND($B37=$B36,AE36="x")),"x","")</f>
        <v/>
      </c>
      <c r="AF37" s="994" t="str">
        <f>IF(OR(NOT(ISNA(VLOOKUP($A37,'WB007-B'!$P:$P,1,FALSE))),AND($B37=$B36,AF36="x")),"x","")</f>
        <v/>
      </c>
      <c r="AG37" s="998" t="b">
        <f t="shared" si="0"/>
        <v>1</v>
      </c>
      <c r="AI37" s="708"/>
    </row>
    <row r="38" spans="1:35" x14ac:dyDescent="0.2">
      <c r="A38" s="927" t="s">
        <v>386</v>
      </c>
      <c r="B38" s="928" t="s">
        <v>96</v>
      </c>
      <c r="C38" s="929"/>
      <c r="D38" s="1021">
        <v>2273.0674247370894</v>
      </c>
      <c r="E38" s="930" t="s">
        <v>297</v>
      </c>
      <c r="F38" s="988" t="str">
        <f>IF(OR(NOT(ISNA(VLOOKUP($A38,'WB001-A'!$P:$P,1,FALSE))),AND($B38=$B37,F37="x")),"x","")</f>
        <v>x</v>
      </c>
      <c r="G38" s="989" t="str">
        <f>IF(OR(NOT(ISNA(VLOOKUP($A38,'WB002-A'!$P:$P,1,FALSE))),AND($B38=$B37,G37="x")),"x","")</f>
        <v/>
      </c>
      <c r="H38" s="990" t="str">
        <f>IF(OR(NOT(ISNA(VLOOKUP($A38,'WB002-B'!$P:$P,1,FALSE))),AND($B38=$B37,H37="x")),"x","")</f>
        <v/>
      </c>
      <c r="I38" s="990" t="str">
        <f>IF(OR(NOT(ISNA(VLOOKUP($A38,'WB002-C'!$P:$P,1,FALSE))),AND($B38=$B37,I37="x")),"x","")</f>
        <v/>
      </c>
      <c r="J38" s="990" t="str">
        <f>IF(OR(NOT(ISNA(VLOOKUP($A38,'WB002-D'!$P:$P,1,FALSE))),AND($B38=$B37,J37="x")),"x","")</f>
        <v/>
      </c>
      <c r="K38" s="990" t="str">
        <f>IF(OR(NOT(ISNA(VLOOKUP($A38,'WB002-E'!$P:$P,1,FALSE))),AND($B38=$B37,K37="x")),"x","")</f>
        <v/>
      </c>
      <c r="L38" s="991" t="str">
        <f>IF(OR(NOT(ISNA(VLOOKUP($A38,'WB002-F'!$P:$P,1,FALSE))),AND($B38=$B37,L37="x")),"x","")</f>
        <v/>
      </c>
      <c r="M38" s="992" t="str">
        <f>IF(OR(NOT(ISNA(VLOOKUP($A38,'WB003-A'!$P:$P,1,FALSE))),AND($B38=$B37,M37="x")),"x","")</f>
        <v/>
      </c>
      <c r="N38" s="993" t="str">
        <f>IF(OR(NOT(ISNA(VLOOKUP($A38,'WB003-B'!$P:$P,1,FALSE))),AND($B38=$B37,N37="x")),"x","")</f>
        <v/>
      </c>
      <c r="O38" s="993" t="str">
        <f>IF(OR(NOT(ISNA(VLOOKUP($A38,'WB003-C'!$P:$P,1,FALSE))),AND($B38=$B37,O37="x")),"x","")</f>
        <v/>
      </c>
      <c r="P38" s="993" t="str">
        <f>IF(OR(NOT(ISNA(VLOOKUP($A38,'WB003-D'!$P:$P,1,FALSE))),AND($B38=$B37,P37="x")),"x","")</f>
        <v/>
      </c>
      <c r="Q38" s="994" t="str">
        <f>IF(OR(NOT(ISNA(VLOOKUP($A38,'WB003-E'!$P:$P,1,FALSE))),AND($B38=$B37,Q37="x")),"x","")</f>
        <v/>
      </c>
      <c r="R38" s="995" t="str">
        <f>IF(OR(NOT(ISNA(VLOOKUP($A38,#REF!,1,FALSE))),AND($B38=$B37,R37="x")),"x","")</f>
        <v>x</v>
      </c>
      <c r="S38" s="990" t="str">
        <f>IF(OR(NOT(ISNA(VLOOKUP($A38,#REF!,1,FALSE))),AND($B38=$B37,S37="x")),"x","")</f>
        <v>x</v>
      </c>
      <c r="T38" s="990" t="str">
        <f>IF(OR(NOT(ISNA(VLOOKUP($A38,#REF!,1,FALSE))),AND($B38=$B37,T37="x")),"x","")</f>
        <v>x</v>
      </c>
      <c r="U38" s="990" t="str">
        <f>IF(OR(NOT(ISNA(VLOOKUP($A38,#REF!,1,FALSE))),AND($B38=$B37,U37="x")),"x","")</f>
        <v>x</v>
      </c>
      <c r="V38" s="991" t="str">
        <f>IF(OR(NOT(ISNA(VLOOKUP($A38,#REF!,1,FALSE))),AND($B38=$B37,V37="x")),"x","")</f>
        <v>x</v>
      </c>
      <c r="W38" s="996" t="str">
        <f>IF(OR(NOT(ISNA(VLOOKUP($A38,'WB005-A'!$P:$P,1,FALSE))),AND($B38=$B37,W37="x")),"x","")</f>
        <v/>
      </c>
      <c r="X38" s="993" t="str">
        <f>IF(OR(NOT(ISNA(VLOOKUP($A38,'WB005-B'!$P:$P,1,FALSE))),AND($B38=$B37,X37="x")),"x","")</f>
        <v/>
      </c>
      <c r="Y38" s="993" t="str">
        <f>IF(OR(NOT(ISNA(VLOOKUP($A38,'WB005-C'!$P:$P,1,FALSE))),AND($B38=$B37,Y37="x")),"x","")</f>
        <v/>
      </c>
      <c r="Z38" s="993" t="str">
        <f>IF(OR(NOT(ISNA(VLOOKUP($A38,'WB005-D'!$P:$P,1,FALSE))),AND($B38=$B37,Z37="x")),"x","")</f>
        <v/>
      </c>
      <c r="AA38" s="993" t="str">
        <f>IF(OR(NOT(ISNA(VLOOKUP($A38,'WB005-E'!$P:$P,1,FALSE))),AND($B38=$B37,AA37="x")),"x","")</f>
        <v/>
      </c>
      <c r="AB38" s="994" t="str">
        <f>IF(OR(NOT(ISNA(VLOOKUP($A38,'WB005-F'!$P:$P,1,FALSE))),AND($B38=$B37,AB37="x")),"x","")</f>
        <v/>
      </c>
      <c r="AC38" s="989" t="str">
        <f>IF(OR(NOT(ISNA(VLOOKUP($A38,'WB006-A'!$P:$P,1,FALSE))),AND($B38=$B37,AC37="x")),"x","")</f>
        <v/>
      </c>
      <c r="AD38" s="990" t="str">
        <f>IF(OR(NOT(ISNA(VLOOKUP($A38,'WB006-B'!$P:$P,1,FALSE))),AND($B38=$B37,AD37="x")),"x","")</f>
        <v/>
      </c>
      <c r="AE38" s="992" t="str">
        <f>IF(OR(NOT(ISNA(VLOOKUP($A38,'WB007-A'!$P:$P,1,FALSE))),AND($B38=$B37,AE37="x")),"x","")</f>
        <v/>
      </c>
      <c r="AF38" s="994" t="str">
        <f>IF(OR(NOT(ISNA(VLOOKUP($A38,'WB007-B'!$P:$P,1,FALSE))),AND($B38=$B37,AF37="x")),"x","")</f>
        <v/>
      </c>
      <c r="AG38" s="998" t="b">
        <f t="shared" si="0"/>
        <v>1</v>
      </c>
      <c r="AI38" s="708"/>
    </row>
    <row r="39" spans="1:35" x14ac:dyDescent="0.2">
      <c r="A39" s="927" t="s">
        <v>390</v>
      </c>
      <c r="B39" s="928" t="s">
        <v>668</v>
      </c>
      <c r="C39" s="929"/>
      <c r="D39" s="1021">
        <v>12.123026265264475</v>
      </c>
      <c r="E39" s="930" t="s">
        <v>388</v>
      </c>
      <c r="F39" s="988" t="str">
        <f>IF(OR(NOT(ISNA(VLOOKUP($A39,'WB001-A'!$P:$P,1,FALSE))),AND($B39=$B38,F38="x")),"x","")</f>
        <v>x</v>
      </c>
      <c r="G39" s="989" t="str">
        <f>IF(OR(NOT(ISNA(VLOOKUP($A39,'WB002-A'!$P:$P,1,FALSE))),AND($B39=$B38,G38="x")),"x","")</f>
        <v/>
      </c>
      <c r="H39" s="990" t="str">
        <f>IF(OR(NOT(ISNA(VLOOKUP($A39,'WB002-B'!$P:$P,1,FALSE))),AND($B39=$B38,H38="x")),"x","")</f>
        <v/>
      </c>
      <c r="I39" s="990" t="str">
        <f>IF(OR(NOT(ISNA(VLOOKUP($A39,'WB002-C'!$P:$P,1,FALSE))),AND($B39=$B38,I38="x")),"x","")</f>
        <v/>
      </c>
      <c r="J39" s="990" t="str">
        <f>IF(OR(NOT(ISNA(VLOOKUP($A39,'WB002-D'!$P:$P,1,FALSE))),AND($B39=$B38,J38="x")),"x","")</f>
        <v/>
      </c>
      <c r="K39" s="990" t="str">
        <f>IF(OR(NOT(ISNA(VLOOKUP($A39,'WB002-E'!$P:$P,1,FALSE))),AND($B39=$B38,K38="x")),"x","")</f>
        <v/>
      </c>
      <c r="L39" s="991" t="str">
        <f>IF(OR(NOT(ISNA(VLOOKUP($A39,'WB002-F'!$P:$P,1,FALSE))),AND($B39=$B38,L38="x")),"x","")</f>
        <v/>
      </c>
      <c r="M39" s="992" t="str">
        <f>IF(OR(NOT(ISNA(VLOOKUP($A39,'WB003-A'!$P:$P,1,FALSE))),AND($B39=$B38,M38="x")),"x","")</f>
        <v/>
      </c>
      <c r="N39" s="993" t="str">
        <f>IF(OR(NOT(ISNA(VLOOKUP($A39,'WB003-B'!$P:$P,1,FALSE))),AND($B39=$B38,N38="x")),"x","")</f>
        <v/>
      </c>
      <c r="O39" s="993" t="str">
        <f>IF(OR(NOT(ISNA(VLOOKUP($A39,'WB003-C'!$P:$P,1,FALSE))),AND($B39=$B38,O38="x")),"x","")</f>
        <v/>
      </c>
      <c r="P39" s="993" t="str">
        <f>IF(OR(NOT(ISNA(VLOOKUP($A39,'WB003-D'!$P:$P,1,FALSE))),AND($B39=$B38,P38="x")),"x","")</f>
        <v/>
      </c>
      <c r="Q39" s="994" t="str">
        <f>IF(OR(NOT(ISNA(VLOOKUP($A39,'WB003-E'!$P:$P,1,FALSE))),AND($B39=$B38,Q38="x")),"x","")</f>
        <v/>
      </c>
      <c r="R39" s="995" t="str">
        <f>IF(OR(NOT(ISNA(VLOOKUP($A39,#REF!,1,FALSE))),AND($B39=$B38,R38="x")),"x","")</f>
        <v>x</v>
      </c>
      <c r="S39" s="990" t="str">
        <f>IF(OR(NOT(ISNA(VLOOKUP($A39,#REF!,1,FALSE))),AND($B39=$B38,S38="x")),"x","")</f>
        <v>x</v>
      </c>
      <c r="T39" s="990" t="str">
        <f>IF(OR(NOT(ISNA(VLOOKUP($A39,#REF!,1,FALSE))),AND($B39=$B38,T38="x")),"x","")</f>
        <v>x</v>
      </c>
      <c r="U39" s="990" t="str">
        <f>IF(OR(NOT(ISNA(VLOOKUP($A39,#REF!,1,FALSE))),AND($B39=$B38,U38="x")),"x","")</f>
        <v>x</v>
      </c>
      <c r="V39" s="991" t="str">
        <f>IF(OR(NOT(ISNA(VLOOKUP($A39,#REF!,1,FALSE))),AND($B39=$B38,V38="x")),"x","")</f>
        <v>x</v>
      </c>
      <c r="W39" s="996" t="str">
        <f>IF(OR(NOT(ISNA(VLOOKUP($A39,'WB005-A'!$P:$P,1,FALSE))),AND($B39=$B38,W38="x")),"x","")</f>
        <v/>
      </c>
      <c r="X39" s="993" t="str">
        <f>IF(OR(NOT(ISNA(VLOOKUP($A39,'WB005-B'!$P:$P,1,FALSE))),AND($B39=$B38,X38="x")),"x","")</f>
        <v/>
      </c>
      <c r="Y39" s="993" t="str">
        <f>IF(OR(NOT(ISNA(VLOOKUP($A39,'WB005-C'!$P:$P,1,FALSE))),AND($B39=$B38,Y38="x")),"x","")</f>
        <v/>
      </c>
      <c r="Z39" s="993" t="str">
        <f>IF(OR(NOT(ISNA(VLOOKUP($A39,'WB005-D'!$P:$P,1,FALSE))),AND($B39=$B38,Z38="x")),"x","")</f>
        <v/>
      </c>
      <c r="AA39" s="993" t="str">
        <f>IF(OR(NOT(ISNA(VLOOKUP($A39,'WB005-E'!$P:$P,1,FALSE))),AND($B39=$B38,AA38="x")),"x","")</f>
        <v/>
      </c>
      <c r="AB39" s="994" t="str">
        <f>IF(OR(NOT(ISNA(VLOOKUP($A39,'WB005-F'!$P:$P,1,FALSE))),AND($B39=$B38,AB38="x")),"x","")</f>
        <v/>
      </c>
      <c r="AC39" s="989" t="str">
        <f>IF(OR(NOT(ISNA(VLOOKUP($A39,'WB006-A'!$P:$P,1,FALSE))),AND($B39=$B38,AC38="x")),"x","")</f>
        <v/>
      </c>
      <c r="AD39" s="990" t="str">
        <f>IF(OR(NOT(ISNA(VLOOKUP($A39,'WB006-B'!$P:$P,1,FALSE))),AND($B39=$B38,AD38="x")),"x","")</f>
        <v/>
      </c>
      <c r="AE39" s="992" t="str">
        <f>IF(OR(NOT(ISNA(VLOOKUP($A39,'WB007-A'!$P:$P,1,FALSE))),AND($B39=$B38,AE38="x")),"x","")</f>
        <v/>
      </c>
      <c r="AF39" s="994" t="str">
        <f>IF(OR(NOT(ISNA(VLOOKUP($A39,'WB007-B'!$P:$P,1,FALSE))),AND($B39=$B38,AF38="x")),"x","")</f>
        <v/>
      </c>
      <c r="AG39" s="998" t="b">
        <f t="shared" si="0"/>
        <v>1</v>
      </c>
      <c r="AI39" s="708"/>
    </row>
    <row r="40" spans="1:35" ht="22.5" x14ac:dyDescent="0.2">
      <c r="A40" s="927" t="s">
        <v>392</v>
      </c>
      <c r="B40" s="928" t="s">
        <v>191</v>
      </c>
      <c r="C40" s="929"/>
      <c r="D40" s="1021">
        <v>1818.4539397896715</v>
      </c>
      <c r="E40" s="930" t="s">
        <v>363</v>
      </c>
      <c r="F40" s="988" t="str">
        <f>IF(OR(NOT(ISNA(VLOOKUP($A40,'WB001-A'!$P:$P,1,FALSE))),AND($B40=$B39,F39="x")),"x","")</f>
        <v>x</v>
      </c>
      <c r="G40" s="989" t="str">
        <f>IF(OR(NOT(ISNA(VLOOKUP($A40,'WB002-A'!$P:$P,1,FALSE))),AND($B40=$B39,G39="x")),"x","")</f>
        <v/>
      </c>
      <c r="H40" s="990" t="str">
        <f>IF(OR(NOT(ISNA(VLOOKUP($A40,'WB002-B'!$P:$P,1,FALSE))),AND($B40=$B39,H39="x")),"x","")</f>
        <v/>
      </c>
      <c r="I40" s="990" t="str">
        <f>IF(OR(NOT(ISNA(VLOOKUP($A40,'WB002-C'!$P:$P,1,FALSE))),AND($B40=$B39,I39="x")),"x","")</f>
        <v/>
      </c>
      <c r="J40" s="990" t="str">
        <f>IF(OR(NOT(ISNA(VLOOKUP($A40,'WB002-D'!$P:$P,1,FALSE))),AND($B40=$B39,J39="x")),"x","")</f>
        <v/>
      </c>
      <c r="K40" s="990" t="str">
        <f>IF(OR(NOT(ISNA(VLOOKUP($A40,'WB002-E'!$P:$P,1,FALSE))),AND($B40=$B39,K39="x")),"x","")</f>
        <v/>
      </c>
      <c r="L40" s="991" t="str">
        <f>IF(OR(NOT(ISNA(VLOOKUP($A40,'WB002-F'!$P:$P,1,FALSE))),AND($B40=$B39,L39="x")),"x","")</f>
        <v/>
      </c>
      <c r="M40" s="992" t="str">
        <f>IF(OR(NOT(ISNA(VLOOKUP($A40,'WB003-A'!$P:$P,1,FALSE))),AND($B40=$B39,M39="x")),"x","")</f>
        <v/>
      </c>
      <c r="N40" s="993" t="str">
        <f>IF(OR(NOT(ISNA(VLOOKUP($A40,'WB003-B'!$P:$P,1,FALSE))),AND($B40=$B39,N39="x")),"x","")</f>
        <v/>
      </c>
      <c r="O40" s="993" t="str">
        <f>IF(OR(NOT(ISNA(VLOOKUP($A40,'WB003-C'!$P:$P,1,FALSE))),AND($B40=$B39,O39="x")),"x","")</f>
        <v/>
      </c>
      <c r="P40" s="993" t="str">
        <f>IF(OR(NOT(ISNA(VLOOKUP($A40,'WB003-D'!$P:$P,1,FALSE))),AND($B40=$B39,P39="x")),"x","")</f>
        <v/>
      </c>
      <c r="Q40" s="994" t="str">
        <f>IF(OR(NOT(ISNA(VLOOKUP($A40,'WB003-E'!$P:$P,1,FALSE))),AND($B40=$B39,Q39="x")),"x","")</f>
        <v/>
      </c>
      <c r="R40" s="995" t="str">
        <f>IF(OR(NOT(ISNA(VLOOKUP($A40,#REF!,1,FALSE))),AND($B40=$B39,R39="x")),"x","")</f>
        <v>x</v>
      </c>
      <c r="S40" s="990" t="str">
        <f>IF(OR(NOT(ISNA(VLOOKUP($A40,#REF!,1,FALSE))),AND($B40=$B39,S39="x")),"x","")</f>
        <v>x</v>
      </c>
      <c r="T40" s="990" t="str">
        <f>IF(OR(NOT(ISNA(VLOOKUP($A40,#REF!,1,FALSE))),AND($B40=$B39,T39="x")),"x","")</f>
        <v>x</v>
      </c>
      <c r="U40" s="990" t="str">
        <f>IF(OR(NOT(ISNA(VLOOKUP($A40,#REF!,1,FALSE))),AND($B40=$B39,U39="x")),"x","")</f>
        <v>x</v>
      </c>
      <c r="V40" s="991" t="str">
        <f>IF(OR(NOT(ISNA(VLOOKUP($A40,#REF!,1,FALSE))),AND($B40=$B39,V39="x")),"x","")</f>
        <v>x</v>
      </c>
      <c r="W40" s="996" t="str">
        <f>IF(OR(NOT(ISNA(VLOOKUP($A40,'WB005-A'!$P:$P,1,FALSE))),AND($B40=$B39,W39="x")),"x","")</f>
        <v/>
      </c>
      <c r="X40" s="993" t="str">
        <f>IF(OR(NOT(ISNA(VLOOKUP($A40,'WB005-B'!$P:$P,1,FALSE))),AND($B40=$B39,X39="x")),"x","")</f>
        <v/>
      </c>
      <c r="Y40" s="993" t="str">
        <f>IF(OR(NOT(ISNA(VLOOKUP($A40,'WB005-C'!$P:$P,1,FALSE))),AND($B40=$B39,Y39="x")),"x","")</f>
        <v/>
      </c>
      <c r="Z40" s="993" t="str">
        <f>IF(OR(NOT(ISNA(VLOOKUP($A40,'WB005-D'!$P:$P,1,FALSE))),AND($B40=$B39,Z39="x")),"x","")</f>
        <v/>
      </c>
      <c r="AA40" s="993" t="str">
        <f>IF(OR(NOT(ISNA(VLOOKUP($A40,'WB005-E'!$P:$P,1,FALSE))),AND($B40=$B39,AA39="x")),"x","")</f>
        <v/>
      </c>
      <c r="AB40" s="994" t="str">
        <f>IF(OR(NOT(ISNA(VLOOKUP($A40,'WB005-F'!$P:$P,1,FALSE))),AND($B40=$B39,AB39="x")),"x","")</f>
        <v/>
      </c>
      <c r="AC40" s="989" t="str">
        <f>IF(OR(NOT(ISNA(VLOOKUP($A40,'WB006-A'!$P:$P,1,FALSE))),AND($B40=$B39,AC39="x")),"x","")</f>
        <v/>
      </c>
      <c r="AD40" s="990" t="str">
        <f>IF(OR(NOT(ISNA(VLOOKUP($A40,'WB006-B'!$P:$P,1,FALSE))),AND($B40=$B39,AD39="x")),"x","")</f>
        <v/>
      </c>
      <c r="AE40" s="992" t="str">
        <f>IF(OR(NOT(ISNA(VLOOKUP($A40,'WB007-A'!$P:$P,1,FALSE))),AND($B40=$B39,AE39="x")),"x","")</f>
        <v/>
      </c>
      <c r="AF40" s="994" t="str">
        <f>IF(OR(NOT(ISNA(VLOOKUP($A40,'WB007-B'!$P:$P,1,FALSE))),AND($B40=$B39,AF39="x")),"x","")</f>
        <v/>
      </c>
      <c r="AG40" s="998" t="b">
        <f t="shared" si="0"/>
        <v>1</v>
      </c>
      <c r="AI40" s="708"/>
    </row>
    <row r="41" spans="1:35" x14ac:dyDescent="0.2">
      <c r="A41" s="927" t="s">
        <v>630</v>
      </c>
      <c r="B41" s="928" t="s">
        <v>631</v>
      </c>
      <c r="C41" s="929"/>
      <c r="D41" s="1021"/>
      <c r="E41" s="930" t="s">
        <v>377</v>
      </c>
      <c r="F41" s="988" t="str">
        <f>IF(OR(NOT(ISNA(VLOOKUP($A41,'WB001-A'!$P:$P,1,FALSE))),AND($B41=$B40,F40="x")),"x","")</f>
        <v/>
      </c>
      <c r="G41" s="989" t="str">
        <f>IF(OR(NOT(ISNA(VLOOKUP($A41,'WB002-A'!$P:$P,1,FALSE))),AND($B41=$B40,G40="x")),"x","")</f>
        <v/>
      </c>
      <c r="H41" s="990" t="str">
        <f>IF(OR(NOT(ISNA(VLOOKUP($A41,'WB002-B'!$P:$P,1,FALSE))),AND($B41=$B40,H40="x")),"x","")</f>
        <v/>
      </c>
      <c r="I41" s="990" t="str">
        <f>IF(OR(NOT(ISNA(VLOOKUP($A41,'WB002-C'!$P:$P,1,FALSE))),AND($B41=$B40,I40="x")),"x","")</f>
        <v/>
      </c>
      <c r="J41" s="990" t="str">
        <f>IF(OR(NOT(ISNA(VLOOKUP($A41,'WB002-D'!$P:$P,1,FALSE))),AND($B41=$B40,J40="x")),"x","")</f>
        <v/>
      </c>
      <c r="K41" s="990" t="str">
        <f>IF(OR(NOT(ISNA(VLOOKUP($A41,'WB002-E'!$P:$P,1,FALSE))),AND($B41=$B40,K40="x")),"x","")</f>
        <v/>
      </c>
      <c r="L41" s="991" t="str">
        <f>IF(OR(NOT(ISNA(VLOOKUP($A41,'WB002-F'!$P:$P,1,FALSE))),AND($B41=$B40,L40="x")),"x","")</f>
        <v/>
      </c>
      <c r="M41" s="992" t="str">
        <f>IF(OR(NOT(ISNA(VLOOKUP($A41,'WB003-A'!$P:$P,1,FALSE))),AND($B41=$B40,M40="x")),"x","")</f>
        <v/>
      </c>
      <c r="N41" s="993" t="str">
        <f>IF(OR(NOT(ISNA(VLOOKUP($A41,'WB003-B'!$P:$P,1,FALSE))),AND($B41=$B40,N40="x")),"x","")</f>
        <v/>
      </c>
      <c r="O41" s="993" t="str">
        <f>IF(OR(NOT(ISNA(VLOOKUP($A41,'WB003-C'!$P:$P,1,FALSE))),AND($B41=$B40,O40="x")),"x","")</f>
        <v/>
      </c>
      <c r="P41" s="993" t="str">
        <f>IF(OR(NOT(ISNA(VLOOKUP($A41,'WB003-D'!$P:$P,1,FALSE))),AND($B41=$B40,P40="x")),"x","")</f>
        <v/>
      </c>
      <c r="Q41" s="994" t="str">
        <f>IF(OR(NOT(ISNA(VLOOKUP($A41,'WB003-E'!$P:$P,1,FALSE))),AND($B41=$B40,Q40="x")),"x","")</f>
        <v/>
      </c>
      <c r="R41" s="995" t="str">
        <f>IF(OR(NOT(ISNA(VLOOKUP($A41,#REF!,1,FALSE))),AND($B41=$B40,R40="x")),"x","")</f>
        <v>x</v>
      </c>
      <c r="S41" s="990" t="str">
        <f>IF(OR(NOT(ISNA(VLOOKUP($A41,#REF!,1,FALSE))),AND($B41=$B40,S40="x")),"x","")</f>
        <v>x</v>
      </c>
      <c r="T41" s="990" t="str">
        <f>IF(OR(NOT(ISNA(VLOOKUP($A41,#REF!,1,FALSE))),AND($B41=$B40,T40="x")),"x","")</f>
        <v>x</v>
      </c>
      <c r="U41" s="990" t="str">
        <f>IF(OR(NOT(ISNA(VLOOKUP($A41,#REF!,1,FALSE))),AND($B41=$B40,U40="x")),"x","")</f>
        <v>x</v>
      </c>
      <c r="V41" s="991" t="str">
        <f>IF(OR(NOT(ISNA(VLOOKUP($A41,#REF!,1,FALSE))),AND($B41=$B40,V40="x")),"x","")</f>
        <v>x</v>
      </c>
      <c r="W41" s="996" t="str">
        <f>IF(OR(NOT(ISNA(VLOOKUP($A41,'WB005-A'!$P:$P,1,FALSE))),AND($B41=$B40,W40="x")),"x","")</f>
        <v/>
      </c>
      <c r="X41" s="993" t="str">
        <f>IF(OR(NOT(ISNA(VLOOKUP($A41,'WB005-B'!$P:$P,1,FALSE))),AND($B41=$B40,X40="x")),"x","")</f>
        <v/>
      </c>
      <c r="Y41" s="993" t="str">
        <f>IF(OR(NOT(ISNA(VLOOKUP($A41,'WB005-C'!$P:$P,1,FALSE))),AND($B41=$B40,Y40="x")),"x","")</f>
        <v/>
      </c>
      <c r="Z41" s="993" t="str">
        <f>IF(OR(NOT(ISNA(VLOOKUP($A41,'WB005-D'!$P:$P,1,FALSE))),AND($B41=$B40,Z40="x")),"x","")</f>
        <v/>
      </c>
      <c r="AA41" s="993" t="str">
        <f>IF(OR(NOT(ISNA(VLOOKUP($A41,'WB005-E'!$P:$P,1,FALSE))),AND($B41=$B40,AA40="x")),"x","")</f>
        <v/>
      </c>
      <c r="AB41" s="994" t="str">
        <f>IF(OR(NOT(ISNA(VLOOKUP($A41,'WB005-F'!$P:$P,1,FALSE))),AND($B41=$B40,AB40="x")),"x","")</f>
        <v/>
      </c>
      <c r="AC41" s="989" t="str">
        <f>IF(OR(NOT(ISNA(VLOOKUP($A41,'WB006-A'!$P:$P,1,FALSE))),AND($B41=$B40,AC40="x")),"x","")</f>
        <v/>
      </c>
      <c r="AD41" s="990" t="str">
        <f>IF(OR(NOT(ISNA(VLOOKUP($A41,'WB006-B'!$P:$P,1,FALSE))),AND($B41=$B40,AD40="x")),"x","")</f>
        <v/>
      </c>
      <c r="AE41" s="992" t="str">
        <f>IF(OR(NOT(ISNA(VLOOKUP($A41,'WB007-A'!$P:$P,1,FALSE))),AND($B41=$B40,AE40="x")),"x","")</f>
        <v/>
      </c>
      <c r="AF41" s="994" t="str">
        <f>IF(OR(NOT(ISNA(VLOOKUP($A41,'WB007-B'!$P:$P,1,FALSE))),AND($B41=$B40,AF40="x")),"x","")</f>
        <v/>
      </c>
      <c r="AG41" s="998" t="b">
        <f t="shared" si="0"/>
        <v>1</v>
      </c>
      <c r="AI41" s="708"/>
    </row>
    <row r="42" spans="1:35" x14ac:dyDescent="0.2">
      <c r="A42" s="927" t="s">
        <v>632</v>
      </c>
      <c r="B42" s="928" t="s">
        <v>631</v>
      </c>
      <c r="C42" s="929" t="s">
        <v>306</v>
      </c>
      <c r="D42" s="1021">
        <v>5.0084536477257915</v>
      </c>
      <c r="E42" s="930" t="s">
        <v>377</v>
      </c>
      <c r="F42" s="988" t="str">
        <f>IF(OR(NOT(ISNA(VLOOKUP($A42,'WB001-A'!$P:$P,1,FALSE))),AND($B42=$B41,F41="x")),"x","")</f>
        <v/>
      </c>
      <c r="G42" s="989" t="str">
        <f>IF(OR(NOT(ISNA(VLOOKUP($A42,'WB002-A'!$P:$P,1,FALSE))),AND($B42=$B41,G41="x")),"x","")</f>
        <v/>
      </c>
      <c r="H42" s="990" t="str">
        <f>IF(OR(NOT(ISNA(VLOOKUP($A42,'WB002-B'!$P:$P,1,FALSE))),AND($B42=$B41,H41="x")),"x","")</f>
        <v/>
      </c>
      <c r="I42" s="990" t="str">
        <f>IF(OR(NOT(ISNA(VLOOKUP($A42,'WB002-C'!$P:$P,1,FALSE))),AND($B42=$B41,I41="x")),"x","")</f>
        <v/>
      </c>
      <c r="J42" s="990" t="str">
        <f>IF(OR(NOT(ISNA(VLOOKUP($A42,'WB002-D'!$P:$P,1,FALSE))),AND($B42=$B41,J41="x")),"x","")</f>
        <v/>
      </c>
      <c r="K42" s="990" t="str">
        <f>IF(OR(NOT(ISNA(VLOOKUP($A42,'WB002-E'!$P:$P,1,FALSE))),AND($B42=$B41,K41="x")),"x","")</f>
        <v/>
      </c>
      <c r="L42" s="991" t="str">
        <f>IF(OR(NOT(ISNA(VLOOKUP($A42,'WB002-F'!$P:$P,1,FALSE))),AND($B42=$B41,L41="x")),"x","")</f>
        <v/>
      </c>
      <c r="M42" s="992" t="str">
        <f>IF(OR(NOT(ISNA(VLOOKUP($A42,'WB003-A'!$P:$P,1,FALSE))),AND($B42=$B41,M41="x")),"x","")</f>
        <v/>
      </c>
      <c r="N42" s="993" t="str">
        <f>IF(OR(NOT(ISNA(VLOOKUP($A42,'WB003-B'!$P:$P,1,FALSE))),AND($B42=$B41,N41="x")),"x","")</f>
        <v/>
      </c>
      <c r="O42" s="993" t="str">
        <f>IF(OR(NOT(ISNA(VLOOKUP($A42,'WB003-C'!$P:$P,1,FALSE))),AND($B42=$B41,O41="x")),"x","")</f>
        <v/>
      </c>
      <c r="P42" s="993" t="str">
        <f>IF(OR(NOT(ISNA(VLOOKUP($A42,'WB003-D'!$P:$P,1,FALSE))),AND($B42=$B41,P41="x")),"x","")</f>
        <v/>
      </c>
      <c r="Q42" s="994" t="str">
        <f>IF(OR(NOT(ISNA(VLOOKUP($A42,'WB003-E'!$P:$P,1,FALSE))),AND($B42=$B41,Q41="x")),"x","")</f>
        <v/>
      </c>
      <c r="R42" s="995" t="str">
        <f>IF(OR(NOT(ISNA(VLOOKUP($A42,#REF!,1,FALSE))),AND($B42=$B41,R41="x")),"x","")</f>
        <v>x</v>
      </c>
      <c r="S42" s="990" t="str">
        <f>IF(OR(NOT(ISNA(VLOOKUP($A42,#REF!,1,FALSE))),AND($B42=$B41,S41="x")),"x","")</f>
        <v>x</v>
      </c>
      <c r="T42" s="990" t="str">
        <f>IF(OR(NOT(ISNA(VLOOKUP($A42,#REF!,1,FALSE))),AND($B42=$B41,T41="x")),"x","")</f>
        <v>x</v>
      </c>
      <c r="U42" s="990" t="str">
        <f>IF(OR(NOT(ISNA(VLOOKUP($A42,#REF!,1,FALSE))),AND($B42=$B41,U41="x")),"x","")</f>
        <v>x</v>
      </c>
      <c r="V42" s="991" t="str">
        <f>IF(OR(NOT(ISNA(VLOOKUP($A42,#REF!,1,FALSE))),AND($B42=$B41,V41="x")),"x","")</f>
        <v>x</v>
      </c>
      <c r="W42" s="996" t="str">
        <f>IF(OR(NOT(ISNA(VLOOKUP($A42,'WB005-A'!$P:$P,1,FALSE))),AND($B42=$B41,W41="x")),"x","")</f>
        <v/>
      </c>
      <c r="X42" s="993" t="str">
        <f>IF(OR(NOT(ISNA(VLOOKUP($A42,'WB005-B'!$P:$P,1,FALSE))),AND($B42=$B41,X41="x")),"x","")</f>
        <v/>
      </c>
      <c r="Y42" s="993" t="str">
        <f>IF(OR(NOT(ISNA(VLOOKUP($A42,'WB005-C'!$P:$P,1,FALSE))),AND($B42=$B41,Y41="x")),"x","")</f>
        <v/>
      </c>
      <c r="Z42" s="993" t="str">
        <f>IF(OR(NOT(ISNA(VLOOKUP($A42,'WB005-D'!$P:$P,1,FALSE))),AND($B42=$B41,Z41="x")),"x","")</f>
        <v/>
      </c>
      <c r="AA42" s="993" t="str">
        <f>IF(OR(NOT(ISNA(VLOOKUP($A42,'WB005-E'!$P:$P,1,FALSE))),AND($B42=$B41,AA41="x")),"x","")</f>
        <v/>
      </c>
      <c r="AB42" s="994" t="str">
        <f>IF(OR(NOT(ISNA(VLOOKUP($A42,'WB005-F'!$P:$P,1,FALSE))),AND($B42=$B41,AB41="x")),"x","")</f>
        <v/>
      </c>
      <c r="AC42" s="989" t="str">
        <f>IF(OR(NOT(ISNA(VLOOKUP($A42,'WB006-A'!$P:$P,1,FALSE))),AND($B42=$B41,AC41="x")),"x","")</f>
        <v/>
      </c>
      <c r="AD42" s="990" t="str">
        <f>IF(OR(NOT(ISNA(VLOOKUP($A42,'WB006-B'!$P:$P,1,FALSE))),AND($B42=$B41,AD41="x")),"x","")</f>
        <v/>
      </c>
      <c r="AE42" s="992" t="str">
        <f>IF(OR(NOT(ISNA(VLOOKUP($A42,'WB007-A'!$P:$P,1,FALSE))),AND($B42=$B41,AE41="x")),"x","")</f>
        <v/>
      </c>
      <c r="AF42" s="994" t="str">
        <f>IF(OR(NOT(ISNA(VLOOKUP($A42,'WB007-B'!$P:$P,1,FALSE))),AND($B42=$B41,AF41="x")),"x","")</f>
        <v/>
      </c>
      <c r="AG42" s="998" t="b">
        <f t="shared" si="0"/>
        <v>1</v>
      </c>
      <c r="AI42" s="708"/>
    </row>
    <row r="43" spans="1:35" x14ac:dyDescent="0.2">
      <c r="A43" s="927" t="s">
        <v>633</v>
      </c>
      <c r="B43" s="928" t="s">
        <v>631</v>
      </c>
      <c r="C43" s="929" t="s">
        <v>307</v>
      </c>
      <c r="D43" s="1021">
        <v>6.7036225746483646</v>
      </c>
      <c r="E43" s="930" t="s">
        <v>377</v>
      </c>
      <c r="F43" s="988" t="str">
        <f>IF(OR(NOT(ISNA(VLOOKUP($A43,'WB001-A'!$P:$P,1,FALSE))),AND($B43=$B42,F42="x")),"x","")</f>
        <v/>
      </c>
      <c r="G43" s="989" t="str">
        <f>IF(OR(NOT(ISNA(VLOOKUP($A43,'WB002-A'!$P:$P,1,FALSE))),AND($B43=$B42,G42="x")),"x","")</f>
        <v/>
      </c>
      <c r="H43" s="990" t="str">
        <f>IF(OR(NOT(ISNA(VLOOKUP($A43,'WB002-B'!$P:$P,1,FALSE))),AND($B43=$B42,H42="x")),"x","")</f>
        <v/>
      </c>
      <c r="I43" s="990" t="str">
        <f>IF(OR(NOT(ISNA(VLOOKUP($A43,'WB002-C'!$P:$P,1,FALSE))),AND($B43=$B42,I42="x")),"x","")</f>
        <v/>
      </c>
      <c r="J43" s="990" t="str">
        <f>IF(OR(NOT(ISNA(VLOOKUP($A43,'WB002-D'!$P:$P,1,FALSE))),AND($B43=$B42,J42="x")),"x","")</f>
        <v/>
      </c>
      <c r="K43" s="990" t="str">
        <f>IF(OR(NOT(ISNA(VLOOKUP($A43,'WB002-E'!$P:$P,1,FALSE))),AND($B43=$B42,K42="x")),"x","")</f>
        <v/>
      </c>
      <c r="L43" s="991" t="str">
        <f>IF(OR(NOT(ISNA(VLOOKUP($A43,'WB002-F'!$P:$P,1,FALSE))),AND($B43=$B42,L42="x")),"x","")</f>
        <v/>
      </c>
      <c r="M43" s="992" t="str">
        <f>IF(OR(NOT(ISNA(VLOOKUP($A43,'WB003-A'!$P:$P,1,FALSE))),AND($B43=$B42,M42="x")),"x","")</f>
        <v/>
      </c>
      <c r="N43" s="993" t="str">
        <f>IF(OR(NOT(ISNA(VLOOKUP($A43,'WB003-B'!$P:$P,1,FALSE))),AND($B43=$B42,N42="x")),"x","")</f>
        <v/>
      </c>
      <c r="O43" s="993" t="str">
        <f>IF(OR(NOT(ISNA(VLOOKUP($A43,'WB003-C'!$P:$P,1,FALSE))),AND($B43=$B42,O42="x")),"x","")</f>
        <v/>
      </c>
      <c r="P43" s="993" t="str">
        <f>IF(OR(NOT(ISNA(VLOOKUP($A43,'WB003-D'!$P:$P,1,FALSE))),AND($B43=$B42,P42="x")),"x","")</f>
        <v/>
      </c>
      <c r="Q43" s="994" t="str">
        <f>IF(OR(NOT(ISNA(VLOOKUP($A43,'WB003-E'!$P:$P,1,FALSE))),AND($B43=$B42,Q42="x")),"x","")</f>
        <v/>
      </c>
      <c r="R43" s="995" t="str">
        <f>IF(OR(NOT(ISNA(VLOOKUP($A43,#REF!,1,FALSE))),AND($B43=$B42,R42="x")),"x","")</f>
        <v>x</v>
      </c>
      <c r="S43" s="990" t="str">
        <f>IF(OR(NOT(ISNA(VLOOKUP($A43,#REF!,1,FALSE))),AND($B43=$B42,S42="x")),"x","")</f>
        <v>x</v>
      </c>
      <c r="T43" s="990" t="str">
        <f>IF(OR(NOT(ISNA(VLOOKUP($A43,#REF!,1,FALSE))),AND($B43=$B42,T42="x")),"x","")</f>
        <v>x</v>
      </c>
      <c r="U43" s="990" t="str">
        <f>IF(OR(NOT(ISNA(VLOOKUP($A43,#REF!,1,FALSE))),AND($B43=$B42,U42="x")),"x","")</f>
        <v>x</v>
      </c>
      <c r="V43" s="991" t="str">
        <f>IF(OR(NOT(ISNA(VLOOKUP($A43,#REF!,1,FALSE))),AND($B43=$B42,V42="x")),"x","")</f>
        <v>x</v>
      </c>
      <c r="W43" s="996" t="str">
        <f>IF(OR(NOT(ISNA(VLOOKUP($A43,'WB005-A'!$P:$P,1,FALSE))),AND($B43=$B42,W42="x")),"x","")</f>
        <v/>
      </c>
      <c r="X43" s="993" t="str">
        <f>IF(OR(NOT(ISNA(VLOOKUP($A43,'WB005-B'!$P:$P,1,FALSE))),AND($B43=$B42,X42="x")),"x","")</f>
        <v/>
      </c>
      <c r="Y43" s="993" t="str">
        <f>IF(OR(NOT(ISNA(VLOOKUP($A43,'WB005-C'!$P:$P,1,FALSE))),AND($B43=$B42,Y42="x")),"x","")</f>
        <v/>
      </c>
      <c r="Z43" s="993" t="str">
        <f>IF(OR(NOT(ISNA(VLOOKUP($A43,'WB005-D'!$P:$P,1,FALSE))),AND($B43=$B42,Z42="x")),"x","")</f>
        <v/>
      </c>
      <c r="AA43" s="993" t="str">
        <f>IF(OR(NOT(ISNA(VLOOKUP($A43,'WB005-E'!$P:$P,1,FALSE))),AND($B43=$B42,AA42="x")),"x","")</f>
        <v/>
      </c>
      <c r="AB43" s="994" t="str">
        <f>IF(OR(NOT(ISNA(VLOOKUP($A43,'WB005-F'!$P:$P,1,FALSE))),AND($B43=$B42,AB42="x")),"x","")</f>
        <v/>
      </c>
      <c r="AC43" s="989" t="str">
        <f>IF(OR(NOT(ISNA(VLOOKUP($A43,'WB006-A'!$P:$P,1,FALSE))),AND($B43=$B42,AC42="x")),"x","")</f>
        <v/>
      </c>
      <c r="AD43" s="990" t="str">
        <f>IF(OR(NOT(ISNA(VLOOKUP($A43,'WB006-B'!$P:$P,1,FALSE))),AND($B43=$B42,AD42="x")),"x","")</f>
        <v/>
      </c>
      <c r="AE43" s="992" t="str">
        <f>IF(OR(NOT(ISNA(VLOOKUP($A43,'WB007-A'!$P:$P,1,FALSE))),AND($B43=$B42,AE42="x")),"x","")</f>
        <v/>
      </c>
      <c r="AF43" s="994" t="str">
        <f>IF(OR(NOT(ISNA(VLOOKUP($A43,'WB007-B'!$P:$P,1,FALSE))),AND($B43=$B42,AF42="x")),"x","")</f>
        <v/>
      </c>
      <c r="AG43" s="998" t="b">
        <f t="shared" si="0"/>
        <v>1</v>
      </c>
      <c r="AI43" s="708"/>
    </row>
    <row r="44" spans="1:35" x14ac:dyDescent="0.2">
      <c r="A44" s="927" t="s">
        <v>634</v>
      </c>
      <c r="B44" s="928" t="s">
        <v>631</v>
      </c>
      <c r="C44" s="929" t="s">
        <v>308</v>
      </c>
      <c r="D44" s="1021">
        <v>8.8354259221419049</v>
      </c>
      <c r="E44" s="930" t="s">
        <v>377</v>
      </c>
      <c r="F44" s="988" t="str">
        <f>IF(OR(NOT(ISNA(VLOOKUP($A44,'WB001-A'!$P:$P,1,FALSE))),AND($B44=$B43,F43="x")),"x","")</f>
        <v/>
      </c>
      <c r="G44" s="989" t="str">
        <f>IF(OR(NOT(ISNA(VLOOKUP($A44,'WB002-A'!$P:$P,1,FALSE))),AND($B44=$B43,G43="x")),"x","")</f>
        <v/>
      </c>
      <c r="H44" s="990" t="str">
        <f>IF(OR(NOT(ISNA(VLOOKUP($A44,'WB002-B'!$P:$P,1,FALSE))),AND($B44=$B43,H43="x")),"x","")</f>
        <v/>
      </c>
      <c r="I44" s="990" t="str">
        <f>IF(OR(NOT(ISNA(VLOOKUP($A44,'WB002-C'!$P:$P,1,FALSE))),AND($B44=$B43,I43="x")),"x","")</f>
        <v/>
      </c>
      <c r="J44" s="990" t="str">
        <f>IF(OR(NOT(ISNA(VLOOKUP($A44,'WB002-D'!$P:$P,1,FALSE))),AND($B44=$B43,J43="x")),"x","")</f>
        <v/>
      </c>
      <c r="K44" s="990" t="str">
        <f>IF(OR(NOT(ISNA(VLOOKUP($A44,'WB002-E'!$P:$P,1,FALSE))),AND($B44=$B43,K43="x")),"x","")</f>
        <v/>
      </c>
      <c r="L44" s="991" t="str">
        <f>IF(OR(NOT(ISNA(VLOOKUP($A44,'WB002-F'!$P:$P,1,FALSE))),AND($B44=$B43,L43="x")),"x","")</f>
        <v/>
      </c>
      <c r="M44" s="992" t="str">
        <f>IF(OR(NOT(ISNA(VLOOKUP($A44,'WB003-A'!$P:$P,1,FALSE))),AND($B44=$B43,M43="x")),"x","")</f>
        <v/>
      </c>
      <c r="N44" s="993" t="str">
        <f>IF(OR(NOT(ISNA(VLOOKUP($A44,'WB003-B'!$P:$P,1,FALSE))),AND($B44=$B43,N43="x")),"x","")</f>
        <v/>
      </c>
      <c r="O44" s="993" t="str">
        <f>IF(OR(NOT(ISNA(VLOOKUP($A44,'WB003-C'!$P:$P,1,FALSE))),AND($B44=$B43,O43="x")),"x","")</f>
        <v/>
      </c>
      <c r="P44" s="993" t="str">
        <f>IF(OR(NOT(ISNA(VLOOKUP($A44,'WB003-D'!$P:$P,1,FALSE))),AND($B44=$B43,P43="x")),"x","")</f>
        <v/>
      </c>
      <c r="Q44" s="994" t="str">
        <f>IF(OR(NOT(ISNA(VLOOKUP($A44,'WB003-E'!$P:$P,1,FALSE))),AND($B44=$B43,Q43="x")),"x","")</f>
        <v/>
      </c>
      <c r="R44" s="995" t="str">
        <f>IF(OR(NOT(ISNA(VLOOKUP($A44,#REF!,1,FALSE))),AND($B44=$B43,R43="x")),"x","")</f>
        <v>x</v>
      </c>
      <c r="S44" s="990" t="str">
        <f>IF(OR(NOT(ISNA(VLOOKUP($A44,#REF!,1,FALSE))),AND($B44=$B43,S43="x")),"x","")</f>
        <v>x</v>
      </c>
      <c r="T44" s="990" t="str">
        <f>IF(OR(NOT(ISNA(VLOOKUP($A44,#REF!,1,FALSE))),AND($B44=$B43,T43="x")),"x","")</f>
        <v>x</v>
      </c>
      <c r="U44" s="990" t="str">
        <f>IF(OR(NOT(ISNA(VLOOKUP($A44,#REF!,1,FALSE))),AND($B44=$B43,U43="x")),"x","")</f>
        <v>x</v>
      </c>
      <c r="V44" s="991" t="str">
        <f>IF(OR(NOT(ISNA(VLOOKUP($A44,#REF!,1,FALSE))),AND($B44=$B43,V43="x")),"x","")</f>
        <v>x</v>
      </c>
      <c r="W44" s="996" t="str">
        <f>IF(OR(NOT(ISNA(VLOOKUP($A44,'WB005-A'!$P:$P,1,FALSE))),AND($B44=$B43,W43="x")),"x","")</f>
        <v/>
      </c>
      <c r="X44" s="993" t="str">
        <f>IF(OR(NOT(ISNA(VLOOKUP($A44,'WB005-B'!$P:$P,1,FALSE))),AND($B44=$B43,X43="x")),"x","")</f>
        <v/>
      </c>
      <c r="Y44" s="993" t="str">
        <f>IF(OR(NOT(ISNA(VLOOKUP($A44,'WB005-C'!$P:$P,1,FALSE))),AND($B44=$B43,Y43="x")),"x","")</f>
        <v/>
      </c>
      <c r="Z44" s="993" t="str">
        <f>IF(OR(NOT(ISNA(VLOOKUP($A44,'WB005-D'!$P:$P,1,FALSE))),AND($B44=$B43,Z43="x")),"x","")</f>
        <v/>
      </c>
      <c r="AA44" s="993" t="str">
        <f>IF(OR(NOT(ISNA(VLOOKUP($A44,'WB005-E'!$P:$P,1,FALSE))),AND($B44=$B43,AA43="x")),"x","")</f>
        <v/>
      </c>
      <c r="AB44" s="994" t="str">
        <f>IF(OR(NOT(ISNA(VLOOKUP($A44,'WB005-F'!$P:$P,1,FALSE))),AND($B44=$B43,AB43="x")),"x","")</f>
        <v/>
      </c>
      <c r="AC44" s="989" t="str">
        <f>IF(OR(NOT(ISNA(VLOOKUP($A44,'WB006-A'!$P:$P,1,FALSE))),AND($B44=$B43,AC43="x")),"x","")</f>
        <v/>
      </c>
      <c r="AD44" s="990" t="str">
        <f>IF(OR(NOT(ISNA(VLOOKUP($A44,'WB006-B'!$P:$P,1,FALSE))),AND($B44=$B43,AD43="x")),"x","")</f>
        <v/>
      </c>
      <c r="AE44" s="992" t="str">
        <f>IF(OR(NOT(ISNA(VLOOKUP($A44,'WB007-A'!$P:$P,1,FALSE))),AND($B44=$B43,AE43="x")),"x","")</f>
        <v/>
      </c>
      <c r="AF44" s="994" t="str">
        <f>IF(OR(NOT(ISNA(VLOOKUP($A44,'WB007-B'!$P:$P,1,FALSE))),AND($B44=$B43,AF43="x")),"x","")</f>
        <v/>
      </c>
      <c r="AG44" s="998" t="b">
        <f t="shared" si="0"/>
        <v>1</v>
      </c>
      <c r="AI44" s="708"/>
    </row>
    <row r="45" spans="1:35" x14ac:dyDescent="0.2">
      <c r="A45" s="927" t="s">
        <v>635</v>
      </c>
      <c r="B45" s="928" t="s">
        <v>631</v>
      </c>
      <c r="C45" s="929" t="s">
        <v>593</v>
      </c>
      <c r="D45" s="1021">
        <v>11.72491841121448</v>
      </c>
      <c r="E45" s="930" t="s">
        <v>377</v>
      </c>
      <c r="F45" s="988" t="str">
        <f>IF(OR(NOT(ISNA(VLOOKUP($A45,'WB001-A'!$P:$P,1,FALSE))),AND($B45=$B44,F44="x")),"x","")</f>
        <v/>
      </c>
      <c r="G45" s="989" t="str">
        <f>IF(OR(NOT(ISNA(VLOOKUP($A45,'WB002-A'!$P:$P,1,FALSE))),AND($B45=$B44,G44="x")),"x","")</f>
        <v/>
      </c>
      <c r="H45" s="990" t="str">
        <f>IF(OR(NOT(ISNA(VLOOKUP($A45,'WB002-B'!$P:$P,1,FALSE))),AND($B45=$B44,H44="x")),"x","")</f>
        <v/>
      </c>
      <c r="I45" s="990" t="str">
        <f>IF(OR(NOT(ISNA(VLOOKUP($A45,'WB002-C'!$P:$P,1,FALSE))),AND($B45=$B44,I44="x")),"x","")</f>
        <v/>
      </c>
      <c r="J45" s="990" t="str">
        <f>IF(OR(NOT(ISNA(VLOOKUP($A45,'WB002-D'!$P:$P,1,FALSE))),AND($B45=$B44,J44="x")),"x","")</f>
        <v/>
      </c>
      <c r="K45" s="990" t="str">
        <f>IF(OR(NOT(ISNA(VLOOKUP($A45,'WB002-E'!$P:$P,1,FALSE))),AND($B45=$B44,K44="x")),"x","")</f>
        <v/>
      </c>
      <c r="L45" s="991" t="str">
        <f>IF(OR(NOT(ISNA(VLOOKUP($A45,'WB002-F'!$P:$P,1,FALSE))),AND($B45=$B44,L44="x")),"x","")</f>
        <v/>
      </c>
      <c r="M45" s="992" t="str">
        <f>IF(OR(NOT(ISNA(VLOOKUP($A45,'WB003-A'!$P:$P,1,FALSE))),AND($B45=$B44,M44="x")),"x","")</f>
        <v/>
      </c>
      <c r="N45" s="993" t="str">
        <f>IF(OR(NOT(ISNA(VLOOKUP($A45,'WB003-B'!$P:$P,1,FALSE))),AND($B45=$B44,N44="x")),"x","")</f>
        <v/>
      </c>
      <c r="O45" s="993" t="str">
        <f>IF(OR(NOT(ISNA(VLOOKUP($A45,'WB003-C'!$P:$P,1,FALSE))),AND($B45=$B44,O44="x")),"x","")</f>
        <v/>
      </c>
      <c r="P45" s="993" t="str">
        <f>IF(OR(NOT(ISNA(VLOOKUP($A45,'WB003-D'!$P:$P,1,FALSE))),AND($B45=$B44,P44="x")),"x","")</f>
        <v/>
      </c>
      <c r="Q45" s="994" t="str">
        <f>IF(OR(NOT(ISNA(VLOOKUP($A45,'WB003-E'!$P:$P,1,FALSE))),AND($B45=$B44,Q44="x")),"x","")</f>
        <v/>
      </c>
      <c r="R45" s="995" t="str">
        <f>IF(OR(NOT(ISNA(VLOOKUP($A45,#REF!,1,FALSE))),AND($B45=$B44,R44="x")),"x","")</f>
        <v>x</v>
      </c>
      <c r="S45" s="990" t="str">
        <f>IF(OR(NOT(ISNA(VLOOKUP($A45,#REF!,1,FALSE))),AND($B45=$B44,S44="x")),"x","")</f>
        <v>x</v>
      </c>
      <c r="T45" s="990" t="str">
        <f>IF(OR(NOT(ISNA(VLOOKUP($A45,#REF!,1,FALSE))),AND($B45=$B44,T44="x")),"x","")</f>
        <v>x</v>
      </c>
      <c r="U45" s="990" t="str">
        <f>IF(OR(NOT(ISNA(VLOOKUP($A45,#REF!,1,FALSE))),AND($B45=$B44,U44="x")),"x","")</f>
        <v>x</v>
      </c>
      <c r="V45" s="991" t="str">
        <f>IF(OR(NOT(ISNA(VLOOKUP($A45,#REF!,1,FALSE))),AND($B45=$B44,V44="x")),"x","")</f>
        <v>x</v>
      </c>
      <c r="W45" s="996" t="str">
        <f>IF(OR(NOT(ISNA(VLOOKUP($A45,'WB005-A'!$P:$P,1,FALSE))),AND($B45=$B44,W44="x")),"x","")</f>
        <v/>
      </c>
      <c r="X45" s="993" t="str">
        <f>IF(OR(NOT(ISNA(VLOOKUP($A45,'WB005-B'!$P:$P,1,FALSE))),AND($B45=$B44,X44="x")),"x","")</f>
        <v/>
      </c>
      <c r="Y45" s="993" t="str">
        <f>IF(OR(NOT(ISNA(VLOOKUP($A45,'WB005-C'!$P:$P,1,FALSE))),AND($B45=$B44,Y44="x")),"x","")</f>
        <v/>
      </c>
      <c r="Z45" s="993" t="str">
        <f>IF(OR(NOT(ISNA(VLOOKUP($A45,'WB005-D'!$P:$P,1,FALSE))),AND($B45=$B44,Z44="x")),"x","")</f>
        <v/>
      </c>
      <c r="AA45" s="993" t="str">
        <f>IF(OR(NOT(ISNA(VLOOKUP($A45,'WB005-E'!$P:$P,1,FALSE))),AND($B45=$B44,AA44="x")),"x","")</f>
        <v/>
      </c>
      <c r="AB45" s="994" t="str">
        <f>IF(OR(NOT(ISNA(VLOOKUP($A45,'WB005-F'!$P:$P,1,FALSE))),AND($B45=$B44,AB44="x")),"x","")</f>
        <v/>
      </c>
      <c r="AC45" s="989" t="str">
        <f>IF(OR(NOT(ISNA(VLOOKUP($A45,'WB006-A'!$P:$P,1,FALSE))),AND($B45=$B44,AC44="x")),"x","")</f>
        <v/>
      </c>
      <c r="AD45" s="990" t="str">
        <f>IF(OR(NOT(ISNA(VLOOKUP($A45,'WB006-B'!$P:$P,1,FALSE))),AND($B45=$B44,AD44="x")),"x","")</f>
        <v/>
      </c>
      <c r="AE45" s="992" t="str">
        <f>IF(OR(NOT(ISNA(VLOOKUP($A45,'WB007-A'!$P:$P,1,FALSE))),AND($B45=$B44,AE44="x")),"x","")</f>
        <v/>
      </c>
      <c r="AF45" s="994" t="str">
        <f>IF(OR(NOT(ISNA(VLOOKUP($A45,'WB007-B'!$P:$P,1,FALSE))),AND($B45=$B44,AF44="x")),"x","")</f>
        <v/>
      </c>
      <c r="AG45" s="998" t="b">
        <f t="shared" si="0"/>
        <v>1</v>
      </c>
      <c r="AI45" s="708"/>
    </row>
    <row r="46" spans="1:35" x14ac:dyDescent="0.2">
      <c r="A46" s="927" t="s">
        <v>395</v>
      </c>
      <c r="B46" s="928" t="s">
        <v>115</v>
      </c>
      <c r="C46" s="929"/>
      <c r="D46" s="1021">
        <v>1515.3782831580597</v>
      </c>
      <c r="E46" s="930" t="s">
        <v>261</v>
      </c>
      <c r="F46" s="988" t="str">
        <f>IF(OR(NOT(ISNA(VLOOKUP($A46,'WB001-A'!$P:$P,1,FALSE))),AND($B46=$B45,F45="x")),"x","")</f>
        <v>x</v>
      </c>
      <c r="G46" s="989" t="str">
        <f>IF(OR(NOT(ISNA(VLOOKUP($A46,'WB002-A'!$P:$P,1,FALSE))),AND($B46=$B45,G45="x")),"x","")</f>
        <v/>
      </c>
      <c r="H46" s="990" t="str">
        <f>IF(OR(NOT(ISNA(VLOOKUP($A46,'WB002-B'!$P:$P,1,FALSE))),AND($B46=$B45,H45="x")),"x","")</f>
        <v/>
      </c>
      <c r="I46" s="990" t="str">
        <f>IF(OR(NOT(ISNA(VLOOKUP($A46,'WB002-C'!$P:$P,1,FALSE))),AND($B46=$B45,I45="x")),"x","")</f>
        <v/>
      </c>
      <c r="J46" s="990" t="str">
        <f>IF(OR(NOT(ISNA(VLOOKUP($A46,'WB002-D'!$P:$P,1,FALSE))),AND($B46=$B45,J45="x")),"x","")</f>
        <v/>
      </c>
      <c r="K46" s="990" t="str">
        <f>IF(OR(NOT(ISNA(VLOOKUP($A46,'WB002-E'!$P:$P,1,FALSE))),AND($B46=$B45,K45="x")),"x","")</f>
        <v/>
      </c>
      <c r="L46" s="991" t="str">
        <f>IF(OR(NOT(ISNA(VLOOKUP($A46,'WB002-F'!$P:$P,1,FALSE))),AND($B46=$B45,L45="x")),"x","")</f>
        <v/>
      </c>
      <c r="M46" s="992" t="str">
        <f>IF(OR(NOT(ISNA(VLOOKUP($A46,'WB003-A'!$P:$P,1,FALSE))),AND($B46=$B45,M45="x")),"x","")</f>
        <v/>
      </c>
      <c r="N46" s="993" t="str">
        <f>IF(OR(NOT(ISNA(VLOOKUP($A46,'WB003-B'!$P:$P,1,FALSE))),AND($B46=$B45,N45="x")),"x","")</f>
        <v/>
      </c>
      <c r="O46" s="993" t="str">
        <f>IF(OR(NOT(ISNA(VLOOKUP($A46,'WB003-C'!$P:$P,1,FALSE))),AND($B46=$B45,O45="x")),"x","")</f>
        <v/>
      </c>
      <c r="P46" s="993" t="str">
        <f>IF(OR(NOT(ISNA(VLOOKUP($A46,'WB003-D'!$P:$P,1,FALSE))),AND($B46=$B45,P45="x")),"x","")</f>
        <v/>
      </c>
      <c r="Q46" s="994" t="str">
        <f>IF(OR(NOT(ISNA(VLOOKUP($A46,'WB003-E'!$P:$P,1,FALSE))),AND($B46=$B45,Q45="x")),"x","")</f>
        <v/>
      </c>
      <c r="R46" s="995" t="str">
        <f>IF(OR(NOT(ISNA(VLOOKUP($A46,#REF!,1,FALSE))),AND($B46=$B45,R45="x")),"x","")</f>
        <v>x</v>
      </c>
      <c r="S46" s="990" t="str">
        <f>IF(OR(NOT(ISNA(VLOOKUP($A46,#REF!,1,FALSE))),AND($B46=$B45,S45="x")),"x","")</f>
        <v>x</v>
      </c>
      <c r="T46" s="990" t="str">
        <f>IF(OR(NOT(ISNA(VLOOKUP($A46,#REF!,1,FALSE))),AND($B46=$B45,T45="x")),"x","")</f>
        <v>x</v>
      </c>
      <c r="U46" s="990" t="str">
        <f>IF(OR(NOT(ISNA(VLOOKUP($A46,#REF!,1,FALSE))),AND($B46=$B45,U45="x")),"x","")</f>
        <v>x</v>
      </c>
      <c r="V46" s="991" t="str">
        <f>IF(OR(NOT(ISNA(VLOOKUP($A46,#REF!,1,FALSE))),AND($B46=$B45,V45="x")),"x","")</f>
        <v>x</v>
      </c>
      <c r="W46" s="996" t="str">
        <f>IF(OR(NOT(ISNA(VLOOKUP($A46,'WB005-A'!$P:$P,1,FALSE))),AND($B46=$B45,W45="x")),"x","")</f>
        <v/>
      </c>
      <c r="X46" s="993" t="str">
        <f>IF(OR(NOT(ISNA(VLOOKUP($A46,'WB005-B'!$P:$P,1,FALSE))),AND($B46=$B45,X45="x")),"x","")</f>
        <v/>
      </c>
      <c r="Y46" s="993" t="str">
        <f>IF(OR(NOT(ISNA(VLOOKUP($A46,'WB005-C'!$P:$P,1,FALSE))),AND($B46=$B45,Y45="x")),"x","")</f>
        <v/>
      </c>
      <c r="Z46" s="993" t="str">
        <f>IF(OR(NOT(ISNA(VLOOKUP($A46,'WB005-D'!$P:$P,1,FALSE))),AND($B46=$B45,Z45="x")),"x","")</f>
        <v/>
      </c>
      <c r="AA46" s="993" t="str">
        <f>IF(OR(NOT(ISNA(VLOOKUP($A46,'WB005-E'!$P:$P,1,FALSE))),AND($B46=$B45,AA45="x")),"x","")</f>
        <v/>
      </c>
      <c r="AB46" s="994" t="str">
        <f>IF(OR(NOT(ISNA(VLOOKUP($A46,'WB005-F'!$P:$P,1,FALSE))),AND($B46=$B45,AB45="x")),"x","")</f>
        <v/>
      </c>
      <c r="AC46" s="989" t="str">
        <f>IF(OR(NOT(ISNA(VLOOKUP($A46,'WB006-A'!$P:$P,1,FALSE))),AND($B46=$B45,AC45="x")),"x","")</f>
        <v/>
      </c>
      <c r="AD46" s="990" t="str">
        <f>IF(OR(NOT(ISNA(VLOOKUP($A46,'WB006-B'!$P:$P,1,FALSE))),AND($B46=$B45,AD45="x")),"x","")</f>
        <v/>
      </c>
      <c r="AE46" s="992" t="str">
        <f>IF(OR(NOT(ISNA(VLOOKUP($A46,'WB007-A'!$P:$P,1,FALSE))),AND($B46=$B45,AE45="x")),"x","")</f>
        <v/>
      </c>
      <c r="AF46" s="994" t="str">
        <f>IF(OR(NOT(ISNA(VLOOKUP($A46,'WB007-B'!$P:$P,1,FALSE))),AND($B46=$B45,AF45="x")),"x","")</f>
        <v/>
      </c>
      <c r="AG46" s="998" t="b">
        <f t="shared" si="0"/>
        <v>1</v>
      </c>
      <c r="AI46" s="708"/>
    </row>
    <row r="47" spans="1:35" ht="22.5" x14ac:dyDescent="0.2">
      <c r="A47" s="927" t="s">
        <v>168</v>
      </c>
      <c r="B47" s="1014" t="s">
        <v>856</v>
      </c>
      <c r="C47" s="929"/>
      <c r="D47" s="1021" t="s">
        <v>448</v>
      </c>
      <c r="E47" s="930" t="s">
        <v>377</v>
      </c>
      <c r="F47" s="988" t="str">
        <f>IF(OR(NOT(ISNA(VLOOKUP($A47,'WB001-A'!$P:$P,1,FALSE))),AND($B47=$B46,F46="x")),"x","")</f>
        <v>x</v>
      </c>
      <c r="G47" s="989" t="str">
        <f>IF(OR(NOT(ISNA(VLOOKUP($A47,'WB002-A'!$P:$P,1,FALSE))),AND($B47=$B46,G46="x")),"x","")</f>
        <v>x</v>
      </c>
      <c r="H47" s="990" t="str">
        <f>IF(OR(NOT(ISNA(VLOOKUP($A47,'WB002-B'!$P:$P,1,FALSE))),AND($B47=$B46,H46="x")),"x","")</f>
        <v>x</v>
      </c>
      <c r="I47" s="990" t="str">
        <f>IF(OR(NOT(ISNA(VLOOKUP($A47,'WB002-C'!$P:$P,1,FALSE))),AND($B47=$B46,I46="x")),"x","")</f>
        <v>x</v>
      </c>
      <c r="J47" s="990" t="str">
        <f>IF(OR(NOT(ISNA(VLOOKUP($A47,'WB002-D'!$P:$P,1,FALSE))),AND($B47=$B46,J46="x")),"x","")</f>
        <v>x</v>
      </c>
      <c r="K47" s="990" t="str">
        <f>IF(OR(NOT(ISNA(VLOOKUP($A47,'WB002-E'!$P:$P,1,FALSE))),AND($B47=$B46,K46="x")),"x","")</f>
        <v>x</v>
      </c>
      <c r="L47" s="991" t="str">
        <f>IF(OR(NOT(ISNA(VLOOKUP($A47,'WB002-F'!$P:$P,1,FALSE))),AND($B47=$B46,L46="x")),"x","")</f>
        <v/>
      </c>
      <c r="M47" s="992" t="str">
        <f>IF(OR(NOT(ISNA(VLOOKUP($A47,'WB003-A'!$P:$P,1,FALSE))),AND($B47=$B46,M46="x")),"x","")</f>
        <v>x</v>
      </c>
      <c r="N47" s="993" t="str">
        <f>IF(OR(NOT(ISNA(VLOOKUP($A47,'WB003-B'!$P:$P,1,FALSE))),AND($B47=$B46,N46="x")),"x","")</f>
        <v>x</v>
      </c>
      <c r="O47" s="993" t="str">
        <f>IF(OR(NOT(ISNA(VLOOKUP($A47,'WB003-C'!$P:$P,1,FALSE))),AND($B47=$B46,O46="x")),"x","")</f>
        <v>x</v>
      </c>
      <c r="P47" s="993" t="str">
        <f>IF(OR(NOT(ISNA(VLOOKUP($A47,'WB003-D'!$P:$P,1,FALSE))),AND($B47=$B46,P46="x")),"x","")</f>
        <v>x</v>
      </c>
      <c r="Q47" s="994" t="str">
        <f>IF(OR(NOT(ISNA(VLOOKUP($A47,'WB003-E'!$P:$P,1,FALSE))),AND($B47=$B46,Q46="x")),"x","")</f>
        <v/>
      </c>
      <c r="R47" s="995" t="str">
        <f>IF(OR(NOT(ISNA(VLOOKUP($A47,#REF!,1,FALSE))),AND($B47=$B46,R46="x")),"x","")</f>
        <v>x</v>
      </c>
      <c r="S47" s="990" t="str">
        <f>IF(OR(NOT(ISNA(VLOOKUP($A47,#REF!,1,FALSE))),AND($B47=$B46,S46="x")),"x","")</f>
        <v>x</v>
      </c>
      <c r="T47" s="990" t="str">
        <f>IF(OR(NOT(ISNA(VLOOKUP($A47,#REF!,1,FALSE))),AND($B47=$B46,T46="x")),"x","")</f>
        <v>x</v>
      </c>
      <c r="U47" s="990" t="str">
        <f>IF(OR(NOT(ISNA(VLOOKUP($A47,#REF!,1,FALSE))),AND($B47=$B46,U46="x")),"x","")</f>
        <v>x</v>
      </c>
      <c r="V47" s="991" t="str">
        <f>IF(OR(NOT(ISNA(VLOOKUP($A47,#REF!,1,FALSE))),AND($B47=$B46,V46="x")),"x","")</f>
        <v>x</v>
      </c>
      <c r="W47" s="996" t="str">
        <f>IF(OR(NOT(ISNA(VLOOKUP($A47,'WB005-A'!$P:$P,1,FALSE))),AND($B47=$B46,W46="x")),"x","")</f>
        <v>x</v>
      </c>
      <c r="X47" s="993" t="str">
        <f>IF(OR(NOT(ISNA(VLOOKUP($A47,'WB005-B'!$P:$P,1,FALSE))),AND($B47=$B46,X46="x")),"x","")</f>
        <v>x</v>
      </c>
      <c r="Y47" s="993" t="str">
        <f>IF(OR(NOT(ISNA(VLOOKUP($A47,'WB005-C'!$P:$P,1,FALSE))),AND($B47=$B46,Y46="x")),"x","")</f>
        <v>x</v>
      </c>
      <c r="Z47" s="993" t="str">
        <f>IF(OR(NOT(ISNA(VLOOKUP($A47,'WB005-D'!$P:$P,1,FALSE))),AND($B47=$B46,Z46="x")),"x","")</f>
        <v>x</v>
      </c>
      <c r="AA47" s="993" t="str">
        <f>IF(OR(NOT(ISNA(VLOOKUP($A47,'WB005-E'!$P:$P,1,FALSE))),AND($B47=$B46,AA46="x")),"x","")</f>
        <v>x</v>
      </c>
      <c r="AB47" s="994" t="str">
        <f>IF(OR(NOT(ISNA(VLOOKUP($A47,'WB005-F'!$P:$P,1,FALSE))),AND($B47=$B46,AB46="x")),"x","")</f>
        <v/>
      </c>
      <c r="AC47" s="989" t="str">
        <f>IF(OR(NOT(ISNA(VLOOKUP($A47,'WB006-A'!$P:$P,1,FALSE))),AND($B47=$B46,AC46="x")),"x","")</f>
        <v>x</v>
      </c>
      <c r="AD47" s="990" t="str">
        <f>IF(OR(NOT(ISNA(VLOOKUP($A47,'WB006-B'!$P:$P,1,FALSE))),AND($B47=$B46,AD46="x")),"x","")</f>
        <v>x</v>
      </c>
      <c r="AE47" s="992" t="str">
        <f>IF(OR(NOT(ISNA(VLOOKUP($A47,'WB007-A'!$P:$P,1,FALSE))),AND($B47=$B46,AE46="x")),"x","")</f>
        <v>x</v>
      </c>
      <c r="AF47" s="994" t="str">
        <f>IF(OR(NOT(ISNA(VLOOKUP($A47,'WB007-B'!$P:$P,1,FALSE))),AND($B47=$B46,AF46="x")),"x","")</f>
        <v>x</v>
      </c>
      <c r="AG47" s="998" t="b">
        <f t="shared" si="0"/>
        <v>1</v>
      </c>
      <c r="AI47" s="708"/>
    </row>
    <row r="48" spans="1:35" ht="22.5" x14ac:dyDescent="0.2">
      <c r="A48" s="927" t="s">
        <v>169</v>
      </c>
      <c r="B48" s="1014" t="s">
        <v>856</v>
      </c>
      <c r="C48" s="929" t="s">
        <v>306</v>
      </c>
      <c r="D48" s="1021">
        <v>4.1865535619451473</v>
      </c>
      <c r="E48" s="930" t="s">
        <v>377</v>
      </c>
      <c r="F48" s="988" t="str">
        <f>IF(OR(NOT(ISNA(VLOOKUP($A48,'WB001-A'!$P:$P,1,FALSE))),AND($B48=$B47,F47="x")),"x","")</f>
        <v>x</v>
      </c>
      <c r="G48" s="989" t="str">
        <f>IF(OR(NOT(ISNA(VLOOKUP($A48,'WB002-A'!$P:$P,1,FALSE))),AND($B48=$B47,G47="x")),"x","")</f>
        <v>x</v>
      </c>
      <c r="H48" s="990" t="str">
        <f>IF(OR(NOT(ISNA(VLOOKUP($A48,'WB002-B'!$P:$P,1,FALSE))),AND($B48=$B47,H47="x")),"x","")</f>
        <v>x</v>
      </c>
      <c r="I48" s="990" t="str">
        <f>IF(OR(NOT(ISNA(VLOOKUP($A48,'WB002-C'!$P:$P,1,FALSE))),AND($B48=$B47,I47="x")),"x","")</f>
        <v>x</v>
      </c>
      <c r="J48" s="990" t="str">
        <f>IF(OR(NOT(ISNA(VLOOKUP($A48,'WB002-D'!$P:$P,1,FALSE))),AND($B48=$B47,J47="x")),"x","")</f>
        <v>x</v>
      </c>
      <c r="K48" s="990" t="str">
        <f>IF(OR(NOT(ISNA(VLOOKUP($A48,'WB002-E'!$P:$P,1,FALSE))),AND($B48=$B47,K47="x")),"x","")</f>
        <v>x</v>
      </c>
      <c r="L48" s="991" t="str">
        <f>IF(OR(NOT(ISNA(VLOOKUP($A48,'WB002-F'!$P:$P,1,FALSE))),AND($B48=$B47,L47="x")),"x","")</f>
        <v/>
      </c>
      <c r="M48" s="992" t="str">
        <f>IF(OR(NOT(ISNA(VLOOKUP($A48,'WB003-A'!$P:$P,1,FALSE))),AND($B48=$B47,M47="x")),"x","")</f>
        <v>x</v>
      </c>
      <c r="N48" s="993" t="str">
        <f>IF(OR(NOT(ISNA(VLOOKUP($A48,'WB003-B'!$P:$P,1,FALSE))),AND($B48=$B47,N47="x")),"x","")</f>
        <v>x</v>
      </c>
      <c r="O48" s="993" t="str">
        <f>IF(OR(NOT(ISNA(VLOOKUP($A48,'WB003-C'!$P:$P,1,FALSE))),AND($B48=$B47,O47="x")),"x","")</f>
        <v>x</v>
      </c>
      <c r="P48" s="993" t="str">
        <f>IF(OR(NOT(ISNA(VLOOKUP($A48,'WB003-D'!$P:$P,1,FALSE))),AND($B48=$B47,P47="x")),"x","")</f>
        <v>x</v>
      </c>
      <c r="Q48" s="994" t="str">
        <f>IF(OR(NOT(ISNA(VLOOKUP($A48,'WB003-E'!$P:$P,1,FALSE))),AND($B48=$B47,Q47="x")),"x","")</f>
        <v/>
      </c>
      <c r="R48" s="995" t="str">
        <f>IF(OR(NOT(ISNA(VLOOKUP($A48,#REF!,1,FALSE))),AND($B48=$B47,R47="x")),"x","")</f>
        <v>x</v>
      </c>
      <c r="S48" s="990" t="str">
        <f>IF(OR(NOT(ISNA(VLOOKUP($A48,#REF!,1,FALSE))),AND($B48=$B47,S47="x")),"x","")</f>
        <v>x</v>
      </c>
      <c r="T48" s="990" t="str">
        <f>IF(OR(NOT(ISNA(VLOOKUP($A48,#REF!,1,FALSE))),AND($B48=$B47,T47="x")),"x","")</f>
        <v>x</v>
      </c>
      <c r="U48" s="990" t="str">
        <f>IF(OR(NOT(ISNA(VLOOKUP($A48,#REF!,1,FALSE))),AND($B48=$B47,U47="x")),"x","")</f>
        <v>x</v>
      </c>
      <c r="V48" s="991" t="str">
        <f>IF(OR(NOT(ISNA(VLOOKUP($A48,#REF!,1,FALSE))),AND($B48=$B47,V47="x")),"x","")</f>
        <v>x</v>
      </c>
      <c r="W48" s="996" t="str">
        <f>IF(OR(NOT(ISNA(VLOOKUP($A48,'WB005-A'!$P:$P,1,FALSE))),AND($B48=$B47,W47="x")),"x","")</f>
        <v>x</v>
      </c>
      <c r="X48" s="993" t="str">
        <f>IF(OR(NOT(ISNA(VLOOKUP($A48,'WB005-B'!$P:$P,1,FALSE))),AND($B48=$B47,X47="x")),"x","")</f>
        <v>x</v>
      </c>
      <c r="Y48" s="993" t="str">
        <f>IF(OR(NOT(ISNA(VLOOKUP($A48,'WB005-C'!$P:$P,1,FALSE))),AND($B48=$B47,Y47="x")),"x","")</f>
        <v>x</v>
      </c>
      <c r="Z48" s="993" t="str">
        <f>IF(OR(NOT(ISNA(VLOOKUP($A48,'WB005-D'!$P:$P,1,FALSE))),AND($B48=$B47,Z47="x")),"x","")</f>
        <v>x</v>
      </c>
      <c r="AA48" s="993" t="str">
        <f>IF(OR(NOT(ISNA(VLOOKUP($A48,'WB005-E'!$P:$P,1,FALSE))),AND($B48=$B47,AA47="x")),"x","")</f>
        <v>x</v>
      </c>
      <c r="AB48" s="994" t="str">
        <f>IF(OR(NOT(ISNA(VLOOKUP($A48,'WB005-F'!$P:$P,1,FALSE))),AND($B48=$B47,AB47="x")),"x","")</f>
        <v/>
      </c>
      <c r="AC48" s="989" t="str">
        <f>IF(OR(NOT(ISNA(VLOOKUP($A48,'WB006-A'!$P:$P,1,FALSE))),AND($B48=$B47,AC47="x")),"x","")</f>
        <v>x</v>
      </c>
      <c r="AD48" s="990" t="str">
        <f>IF(OR(NOT(ISNA(VLOOKUP($A48,'WB006-B'!$P:$P,1,FALSE))),AND($B48=$B47,AD47="x")),"x","")</f>
        <v>x</v>
      </c>
      <c r="AE48" s="992" t="str">
        <f>IF(OR(NOT(ISNA(VLOOKUP($A48,'WB007-A'!$P:$P,1,FALSE))),AND($B48=$B47,AE47="x")),"x","")</f>
        <v>x</v>
      </c>
      <c r="AF48" s="994" t="str">
        <f>IF(OR(NOT(ISNA(VLOOKUP($A48,'WB007-B'!$P:$P,1,FALSE))),AND($B48=$B47,AF47="x")),"x","")</f>
        <v>x</v>
      </c>
      <c r="AG48" s="998" t="b">
        <f t="shared" si="0"/>
        <v>1</v>
      </c>
      <c r="AI48" s="708"/>
    </row>
    <row r="49" spans="1:35" ht="22.5" x14ac:dyDescent="0.2">
      <c r="A49" s="927" t="s">
        <v>170</v>
      </c>
      <c r="B49" s="1014" t="s">
        <v>856</v>
      </c>
      <c r="C49" s="929" t="s">
        <v>307</v>
      </c>
      <c r="D49" s="1021">
        <v>5.0212958365661118</v>
      </c>
      <c r="E49" s="930" t="s">
        <v>377</v>
      </c>
      <c r="F49" s="988" t="str">
        <f>IF(OR(NOT(ISNA(VLOOKUP($A49,'WB001-A'!$P:$P,1,FALSE))),AND($B49=$B48,F48="x")),"x","")</f>
        <v>x</v>
      </c>
      <c r="G49" s="989" t="str">
        <f>IF(OR(NOT(ISNA(VLOOKUP($A49,'WB002-A'!$P:$P,1,FALSE))),AND($B49=$B48,G48="x")),"x","")</f>
        <v>x</v>
      </c>
      <c r="H49" s="990" t="str">
        <f>IF(OR(NOT(ISNA(VLOOKUP($A49,'WB002-B'!$P:$P,1,FALSE))),AND($B49=$B48,H48="x")),"x","")</f>
        <v>x</v>
      </c>
      <c r="I49" s="990" t="str">
        <f>IF(OR(NOT(ISNA(VLOOKUP($A49,'WB002-C'!$P:$P,1,FALSE))),AND($B49=$B48,I48="x")),"x","")</f>
        <v>x</v>
      </c>
      <c r="J49" s="990" t="str">
        <f>IF(OR(NOT(ISNA(VLOOKUP($A49,'WB002-D'!$P:$P,1,FALSE))),AND($B49=$B48,J48="x")),"x","")</f>
        <v>x</v>
      </c>
      <c r="K49" s="990" t="str">
        <f>IF(OR(NOT(ISNA(VLOOKUP($A49,'WB002-E'!$P:$P,1,FALSE))),AND($B49=$B48,K48="x")),"x","")</f>
        <v>x</v>
      </c>
      <c r="L49" s="991" t="str">
        <f>IF(OR(NOT(ISNA(VLOOKUP($A49,'WB002-F'!$P:$P,1,FALSE))),AND($B49=$B48,L48="x")),"x","")</f>
        <v/>
      </c>
      <c r="M49" s="992" t="str">
        <f>IF(OR(NOT(ISNA(VLOOKUP($A49,'WB003-A'!$P:$P,1,FALSE))),AND($B49=$B48,M48="x")),"x","")</f>
        <v>x</v>
      </c>
      <c r="N49" s="993" t="str">
        <f>IF(OR(NOT(ISNA(VLOOKUP($A49,'WB003-B'!$P:$P,1,FALSE))),AND($B49=$B48,N48="x")),"x","")</f>
        <v>x</v>
      </c>
      <c r="O49" s="993" t="str">
        <f>IF(OR(NOT(ISNA(VLOOKUP($A49,'WB003-C'!$P:$P,1,FALSE))),AND($B49=$B48,O48="x")),"x","")</f>
        <v>x</v>
      </c>
      <c r="P49" s="993" t="str">
        <f>IF(OR(NOT(ISNA(VLOOKUP($A49,'WB003-D'!$P:$P,1,FALSE))),AND($B49=$B48,P48="x")),"x","")</f>
        <v>x</v>
      </c>
      <c r="Q49" s="994" t="str">
        <f>IF(OR(NOT(ISNA(VLOOKUP($A49,'WB003-E'!$P:$P,1,FALSE))),AND($B49=$B48,Q48="x")),"x","")</f>
        <v/>
      </c>
      <c r="R49" s="995" t="str">
        <f>IF(OR(NOT(ISNA(VLOOKUP($A49,#REF!,1,FALSE))),AND($B49=$B48,R48="x")),"x","")</f>
        <v>x</v>
      </c>
      <c r="S49" s="990" t="str">
        <f>IF(OR(NOT(ISNA(VLOOKUP($A49,#REF!,1,FALSE))),AND($B49=$B48,S48="x")),"x","")</f>
        <v>x</v>
      </c>
      <c r="T49" s="990" t="str">
        <f>IF(OR(NOT(ISNA(VLOOKUP($A49,#REF!,1,FALSE))),AND($B49=$B48,T48="x")),"x","")</f>
        <v>x</v>
      </c>
      <c r="U49" s="990" t="str">
        <f>IF(OR(NOT(ISNA(VLOOKUP($A49,#REF!,1,FALSE))),AND($B49=$B48,U48="x")),"x","")</f>
        <v>x</v>
      </c>
      <c r="V49" s="991" t="str">
        <f>IF(OR(NOT(ISNA(VLOOKUP($A49,#REF!,1,FALSE))),AND($B49=$B48,V48="x")),"x","")</f>
        <v>x</v>
      </c>
      <c r="W49" s="996" t="str">
        <f>IF(OR(NOT(ISNA(VLOOKUP($A49,'WB005-A'!$P:$P,1,FALSE))),AND($B49=$B48,W48="x")),"x","")</f>
        <v>x</v>
      </c>
      <c r="X49" s="993" t="str">
        <f>IF(OR(NOT(ISNA(VLOOKUP($A49,'WB005-B'!$P:$P,1,FALSE))),AND($B49=$B48,X48="x")),"x","")</f>
        <v>x</v>
      </c>
      <c r="Y49" s="993" t="str">
        <f>IF(OR(NOT(ISNA(VLOOKUP($A49,'WB005-C'!$P:$P,1,FALSE))),AND($B49=$B48,Y48="x")),"x","")</f>
        <v>x</v>
      </c>
      <c r="Z49" s="993" t="str">
        <f>IF(OR(NOT(ISNA(VLOOKUP($A49,'WB005-D'!$P:$P,1,FALSE))),AND($B49=$B48,Z48="x")),"x","")</f>
        <v>x</v>
      </c>
      <c r="AA49" s="993" t="str">
        <f>IF(OR(NOT(ISNA(VLOOKUP($A49,'WB005-E'!$P:$P,1,FALSE))),AND($B49=$B48,AA48="x")),"x","")</f>
        <v>x</v>
      </c>
      <c r="AB49" s="994" t="str">
        <f>IF(OR(NOT(ISNA(VLOOKUP($A49,'WB005-F'!$P:$P,1,FALSE))),AND($B49=$B48,AB48="x")),"x","")</f>
        <v/>
      </c>
      <c r="AC49" s="989" t="str">
        <f>IF(OR(NOT(ISNA(VLOOKUP($A49,'WB006-A'!$P:$P,1,FALSE))),AND($B49=$B48,AC48="x")),"x","")</f>
        <v>x</v>
      </c>
      <c r="AD49" s="990" t="str">
        <f>IF(OR(NOT(ISNA(VLOOKUP($A49,'WB006-B'!$P:$P,1,FALSE))),AND($B49=$B48,AD48="x")),"x","")</f>
        <v>x</v>
      </c>
      <c r="AE49" s="992" t="str">
        <f>IF(OR(NOT(ISNA(VLOOKUP($A49,'WB007-A'!$P:$P,1,FALSE))),AND($B49=$B48,AE48="x")),"x","")</f>
        <v>x</v>
      </c>
      <c r="AF49" s="994" t="str">
        <f>IF(OR(NOT(ISNA(VLOOKUP($A49,'WB007-B'!$P:$P,1,FALSE))),AND($B49=$B48,AF48="x")),"x","")</f>
        <v>x</v>
      </c>
      <c r="AG49" s="998" t="b">
        <f t="shared" si="0"/>
        <v>1</v>
      </c>
      <c r="AI49" s="708"/>
    </row>
    <row r="50" spans="1:35" ht="22.5" x14ac:dyDescent="0.2">
      <c r="A50" s="927" t="s">
        <v>171</v>
      </c>
      <c r="B50" s="1014" t="s">
        <v>856</v>
      </c>
      <c r="C50" s="929" t="s">
        <v>308</v>
      </c>
      <c r="D50" s="1021">
        <v>7.6667867376725551</v>
      </c>
      <c r="E50" s="930" t="s">
        <v>377</v>
      </c>
      <c r="F50" s="988" t="str">
        <f>IF(OR(NOT(ISNA(VLOOKUP($A50,'WB001-A'!$P:$P,1,FALSE))),AND($B50=$B49,F49="x")),"x","")</f>
        <v>x</v>
      </c>
      <c r="G50" s="989" t="str">
        <f>IF(OR(NOT(ISNA(VLOOKUP($A50,'WB002-A'!$P:$P,1,FALSE))),AND($B50=$B49,G49="x")),"x","")</f>
        <v>x</v>
      </c>
      <c r="H50" s="990" t="str">
        <f>IF(OR(NOT(ISNA(VLOOKUP($A50,'WB002-B'!$P:$P,1,FALSE))),AND($B50=$B49,H49="x")),"x","")</f>
        <v>x</v>
      </c>
      <c r="I50" s="990" t="str">
        <f>IF(OR(NOT(ISNA(VLOOKUP($A50,'WB002-C'!$P:$P,1,FALSE))),AND($B50=$B49,I49="x")),"x","")</f>
        <v>x</v>
      </c>
      <c r="J50" s="990" t="str">
        <f>IF(OR(NOT(ISNA(VLOOKUP($A50,'WB002-D'!$P:$P,1,FALSE))),AND($B50=$B49,J49="x")),"x","")</f>
        <v>x</v>
      </c>
      <c r="K50" s="990" t="str">
        <f>IF(OR(NOT(ISNA(VLOOKUP($A50,'WB002-E'!$P:$P,1,FALSE))),AND($B50=$B49,K49="x")),"x","")</f>
        <v>x</v>
      </c>
      <c r="L50" s="991" t="str">
        <f>IF(OR(NOT(ISNA(VLOOKUP($A50,'WB002-F'!$P:$P,1,FALSE))),AND($B50=$B49,L49="x")),"x","")</f>
        <v/>
      </c>
      <c r="M50" s="992" t="str">
        <f>IF(OR(NOT(ISNA(VLOOKUP($A50,'WB003-A'!$P:$P,1,FALSE))),AND($B50=$B49,M49="x")),"x","")</f>
        <v>x</v>
      </c>
      <c r="N50" s="993" t="str">
        <f>IF(OR(NOT(ISNA(VLOOKUP($A50,'WB003-B'!$P:$P,1,FALSE))),AND($B50=$B49,N49="x")),"x","")</f>
        <v>x</v>
      </c>
      <c r="O50" s="993" t="str">
        <f>IF(OR(NOT(ISNA(VLOOKUP($A50,'WB003-C'!$P:$P,1,FALSE))),AND($B50=$B49,O49="x")),"x","")</f>
        <v>x</v>
      </c>
      <c r="P50" s="993" t="str">
        <f>IF(OR(NOT(ISNA(VLOOKUP($A50,'WB003-D'!$P:$P,1,FALSE))),AND($B50=$B49,P49="x")),"x","")</f>
        <v>x</v>
      </c>
      <c r="Q50" s="994" t="str">
        <f>IF(OR(NOT(ISNA(VLOOKUP($A50,'WB003-E'!$P:$P,1,FALSE))),AND($B50=$B49,Q49="x")),"x","")</f>
        <v/>
      </c>
      <c r="R50" s="995" t="str">
        <f>IF(OR(NOT(ISNA(VLOOKUP($A50,#REF!,1,FALSE))),AND($B50=$B49,R49="x")),"x","")</f>
        <v>x</v>
      </c>
      <c r="S50" s="990" t="str">
        <f>IF(OR(NOT(ISNA(VLOOKUP($A50,#REF!,1,FALSE))),AND($B50=$B49,S49="x")),"x","")</f>
        <v>x</v>
      </c>
      <c r="T50" s="990" t="str">
        <f>IF(OR(NOT(ISNA(VLOOKUP($A50,#REF!,1,FALSE))),AND($B50=$B49,T49="x")),"x","")</f>
        <v>x</v>
      </c>
      <c r="U50" s="990" t="str">
        <f>IF(OR(NOT(ISNA(VLOOKUP($A50,#REF!,1,FALSE))),AND($B50=$B49,U49="x")),"x","")</f>
        <v>x</v>
      </c>
      <c r="V50" s="991" t="str">
        <f>IF(OR(NOT(ISNA(VLOOKUP($A50,#REF!,1,FALSE))),AND($B50=$B49,V49="x")),"x","")</f>
        <v>x</v>
      </c>
      <c r="W50" s="996" t="str">
        <f>IF(OR(NOT(ISNA(VLOOKUP($A50,'WB005-A'!$P:$P,1,FALSE))),AND($B50=$B49,W49="x")),"x","")</f>
        <v>x</v>
      </c>
      <c r="X50" s="993" t="str">
        <f>IF(OR(NOT(ISNA(VLOOKUP($A50,'WB005-B'!$P:$P,1,FALSE))),AND($B50=$B49,X49="x")),"x","")</f>
        <v>x</v>
      </c>
      <c r="Y50" s="993" t="str">
        <f>IF(OR(NOT(ISNA(VLOOKUP($A50,'WB005-C'!$P:$P,1,FALSE))),AND($B50=$B49,Y49="x")),"x","")</f>
        <v>x</v>
      </c>
      <c r="Z50" s="993" t="str">
        <f>IF(OR(NOT(ISNA(VLOOKUP($A50,'WB005-D'!$P:$P,1,FALSE))),AND($B50=$B49,Z49="x")),"x","")</f>
        <v>x</v>
      </c>
      <c r="AA50" s="993" t="str">
        <f>IF(OR(NOT(ISNA(VLOOKUP($A50,'WB005-E'!$P:$P,1,FALSE))),AND($B50=$B49,AA49="x")),"x","")</f>
        <v>x</v>
      </c>
      <c r="AB50" s="994" t="str">
        <f>IF(OR(NOT(ISNA(VLOOKUP($A50,'WB005-F'!$P:$P,1,FALSE))),AND($B50=$B49,AB49="x")),"x","")</f>
        <v/>
      </c>
      <c r="AC50" s="989" t="str">
        <f>IF(OR(NOT(ISNA(VLOOKUP($A50,'WB006-A'!$P:$P,1,FALSE))),AND($B50=$B49,AC49="x")),"x","")</f>
        <v>x</v>
      </c>
      <c r="AD50" s="990" t="str">
        <f>IF(OR(NOT(ISNA(VLOOKUP($A50,'WB006-B'!$P:$P,1,FALSE))),AND($B50=$B49,AD49="x")),"x","")</f>
        <v>x</v>
      </c>
      <c r="AE50" s="992" t="str">
        <f>IF(OR(NOT(ISNA(VLOOKUP($A50,'WB007-A'!$P:$P,1,FALSE))),AND($B50=$B49,AE49="x")),"x","")</f>
        <v>x</v>
      </c>
      <c r="AF50" s="994" t="str">
        <f>IF(OR(NOT(ISNA(VLOOKUP($A50,'WB007-B'!$P:$P,1,FALSE))),AND($B50=$B49,AF49="x")),"x","")</f>
        <v>x</v>
      </c>
      <c r="AG50" s="998" t="b">
        <f t="shared" si="0"/>
        <v>1</v>
      </c>
      <c r="AI50" s="708"/>
    </row>
    <row r="51" spans="1:35" ht="22.5" x14ac:dyDescent="0.2">
      <c r="A51" s="927" t="s">
        <v>172</v>
      </c>
      <c r="B51" s="1014" t="s">
        <v>856</v>
      </c>
      <c r="C51" s="929" t="s">
        <v>593</v>
      </c>
      <c r="D51" s="1021">
        <v>10.556279226745131</v>
      </c>
      <c r="E51" s="930" t="s">
        <v>377</v>
      </c>
      <c r="F51" s="988" t="str">
        <f>IF(OR(NOT(ISNA(VLOOKUP($A51,'WB001-A'!$P:$P,1,FALSE))),AND($B51=$B50,F50="x")),"x","")</f>
        <v>x</v>
      </c>
      <c r="G51" s="989" t="str">
        <f>IF(OR(NOT(ISNA(VLOOKUP($A51,'WB002-A'!$P:$P,1,FALSE))),AND($B51=$B50,G50="x")),"x","")</f>
        <v>x</v>
      </c>
      <c r="H51" s="990" t="str">
        <f>IF(OR(NOT(ISNA(VLOOKUP($A51,'WB002-B'!$P:$P,1,FALSE))),AND($B51=$B50,H50="x")),"x","")</f>
        <v>x</v>
      </c>
      <c r="I51" s="990" t="str">
        <f>IF(OR(NOT(ISNA(VLOOKUP($A51,'WB002-C'!$P:$P,1,FALSE))),AND($B51=$B50,I50="x")),"x","")</f>
        <v>x</v>
      </c>
      <c r="J51" s="990" t="str">
        <f>IF(OR(NOT(ISNA(VLOOKUP($A51,'WB002-D'!$P:$P,1,FALSE))),AND($B51=$B50,J50="x")),"x","")</f>
        <v>x</v>
      </c>
      <c r="K51" s="990" t="str">
        <f>IF(OR(NOT(ISNA(VLOOKUP($A51,'WB002-E'!$P:$P,1,FALSE))),AND($B51=$B50,K50="x")),"x","")</f>
        <v>x</v>
      </c>
      <c r="L51" s="991" t="str">
        <f>IF(OR(NOT(ISNA(VLOOKUP($A51,'WB002-F'!$P:$P,1,FALSE))),AND($B51=$B50,L50="x")),"x","")</f>
        <v/>
      </c>
      <c r="M51" s="992" t="str">
        <f>IF(OR(NOT(ISNA(VLOOKUP($A51,'WB003-A'!$P:$P,1,FALSE))),AND($B51=$B50,M50="x")),"x","")</f>
        <v>x</v>
      </c>
      <c r="N51" s="993" t="str">
        <f>IF(OR(NOT(ISNA(VLOOKUP($A51,'WB003-B'!$P:$P,1,FALSE))),AND($B51=$B50,N50="x")),"x","")</f>
        <v>x</v>
      </c>
      <c r="O51" s="993" t="str">
        <f>IF(OR(NOT(ISNA(VLOOKUP($A51,'WB003-C'!$P:$P,1,FALSE))),AND($B51=$B50,O50="x")),"x","")</f>
        <v>x</v>
      </c>
      <c r="P51" s="993" t="str">
        <f>IF(OR(NOT(ISNA(VLOOKUP($A51,'WB003-D'!$P:$P,1,FALSE))),AND($B51=$B50,P50="x")),"x","")</f>
        <v>x</v>
      </c>
      <c r="Q51" s="994" t="str">
        <f>IF(OR(NOT(ISNA(VLOOKUP($A51,'WB003-E'!$P:$P,1,FALSE))),AND($B51=$B50,Q50="x")),"x","")</f>
        <v/>
      </c>
      <c r="R51" s="995" t="str">
        <f>IF(OR(NOT(ISNA(VLOOKUP($A51,#REF!,1,FALSE))),AND($B51=$B50,R50="x")),"x","")</f>
        <v>x</v>
      </c>
      <c r="S51" s="990" t="str">
        <f>IF(OR(NOT(ISNA(VLOOKUP($A51,#REF!,1,FALSE))),AND($B51=$B50,S50="x")),"x","")</f>
        <v>x</v>
      </c>
      <c r="T51" s="990" t="str">
        <f>IF(OR(NOT(ISNA(VLOOKUP($A51,#REF!,1,FALSE))),AND($B51=$B50,T50="x")),"x","")</f>
        <v>x</v>
      </c>
      <c r="U51" s="990" t="str">
        <f>IF(OR(NOT(ISNA(VLOOKUP($A51,#REF!,1,FALSE))),AND($B51=$B50,U50="x")),"x","")</f>
        <v>x</v>
      </c>
      <c r="V51" s="991" t="str">
        <f>IF(OR(NOT(ISNA(VLOOKUP($A51,#REF!,1,FALSE))),AND($B51=$B50,V50="x")),"x","")</f>
        <v>x</v>
      </c>
      <c r="W51" s="996" t="str">
        <f>IF(OR(NOT(ISNA(VLOOKUP($A51,'WB005-A'!$P:$P,1,FALSE))),AND($B51=$B50,W50="x")),"x","")</f>
        <v>x</v>
      </c>
      <c r="X51" s="993" t="str">
        <f>IF(OR(NOT(ISNA(VLOOKUP($A51,'WB005-B'!$P:$P,1,FALSE))),AND($B51=$B50,X50="x")),"x","")</f>
        <v>x</v>
      </c>
      <c r="Y51" s="993" t="str">
        <f>IF(OR(NOT(ISNA(VLOOKUP($A51,'WB005-C'!$P:$P,1,FALSE))),AND($B51=$B50,Y50="x")),"x","")</f>
        <v>x</v>
      </c>
      <c r="Z51" s="993" t="str">
        <f>IF(OR(NOT(ISNA(VLOOKUP($A51,'WB005-D'!$P:$P,1,FALSE))),AND($B51=$B50,Z50="x")),"x","")</f>
        <v>x</v>
      </c>
      <c r="AA51" s="993" t="str">
        <f>IF(OR(NOT(ISNA(VLOOKUP($A51,'WB005-E'!$P:$P,1,FALSE))),AND($B51=$B50,AA50="x")),"x","")</f>
        <v>x</v>
      </c>
      <c r="AB51" s="994" t="str">
        <f>IF(OR(NOT(ISNA(VLOOKUP($A51,'WB005-F'!$P:$P,1,FALSE))),AND($B51=$B50,AB50="x")),"x","")</f>
        <v/>
      </c>
      <c r="AC51" s="989" t="str">
        <f>IF(OR(NOT(ISNA(VLOOKUP($A51,'WB006-A'!$P:$P,1,FALSE))),AND($B51=$B50,AC50="x")),"x","")</f>
        <v>x</v>
      </c>
      <c r="AD51" s="990" t="str">
        <f>IF(OR(NOT(ISNA(VLOOKUP($A51,'WB006-B'!$P:$P,1,FALSE))),AND($B51=$B50,AD50="x")),"x","")</f>
        <v>x</v>
      </c>
      <c r="AE51" s="992" t="str">
        <f>IF(OR(NOT(ISNA(VLOOKUP($A51,'WB007-A'!$P:$P,1,FALSE))),AND($B51=$B50,AE50="x")),"x","")</f>
        <v>x</v>
      </c>
      <c r="AF51" s="994" t="str">
        <f>IF(OR(NOT(ISNA(VLOOKUP($A51,'WB007-B'!$P:$P,1,FALSE))),AND($B51=$B50,AF50="x")),"x","")</f>
        <v>x</v>
      </c>
      <c r="AG51" s="998" t="b">
        <f t="shared" si="0"/>
        <v>1</v>
      </c>
      <c r="AI51" s="708"/>
    </row>
    <row r="52" spans="1:35" x14ac:dyDescent="0.2">
      <c r="A52" s="927" t="s">
        <v>399</v>
      </c>
      <c r="B52" s="928" t="s">
        <v>162</v>
      </c>
      <c r="C52" s="929"/>
      <c r="D52" s="1021">
        <v>757.68914157902987</v>
      </c>
      <c r="E52" s="930" t="s">
        <v>363</v>
      </c>
      <c r="F52" s="988" t="str">
        <f>IF(OR(NOT(ISNA(VLOOKUP($A52,'WB001-A'!$P:$P,1,FALSE))),AND($B52=$B51,F51="x")),"x","")</f>
        <v>x</v>
      </c>
      <c r="G52" s="989" t="str">
        <f>IF(OR(NOT(ISNA(VLOOKUP($A52,'WB002-A'!$P:$P,1,FALSE))),AND($B52=$B51,G51="x")),"x","")</f>
        <v>x</v>
      </c>
      <c r="H52" s="990" t="str">
        <f>IF(OR(NOT(ISNA(VLOOKUP($A52,'WB002-B'!$P:$P,1,FALSE))),AND($B52=$B51,H51="x")),"x","")</f>
        <v>x</v>
      </c>
      <c r="I52" s="990" t="str">
        <f>IF(OR(NOT(ISNA(VLOOKUP($A52,'WB002-C'!$P:$P,1,FALSE))),AND($B52=$B51,I51="x")),"x","")</f>
        <v>x</v>
      </c>
      <c r="J52" s="990" t="str">
        <f>IF(OR(NOT(ISNA(VLOOKUP($A52,'WB002-D'!$P:$P,1,FALSE))),AND($B52=$B51,J51="x")),"x","")</f>
        <v>x</v>
      </c>
      <c r="K52" s="990" t="str">
        <f>IF(OR(NOT(ISNA(VLOOKUP($A52,'WB002-E'!$P:$P,1,FALSE))),AND($B52=$B51,K51="x")),"x","")</f>
        <v>x</v>
      </c>
      <c r="L52" s="991" t="str">
        <f>IF(OR(NOT(ISNA(VLOOKUP($A52,'WB002-F'!$P:$P,1,FALSE))),AND($B52=$B51,L51="x")),"x","")</f>
        <v/>
      </c>
      <c r="M52" s="992" t="str">
        <f>IF(OR(NOT(ISNA(VLOOKUP($A52,'WB003-A'!$P:$P,1,FALSE))),AND($B52=$B51,M51="x")),"x","")</f>
        <v>x</v>
      </c>
      <c r="N52" s="993" t="str">
        <f>IF(OR(NOT(ISNA(VLOOKUP($A52,'WB003-B'!$P:$P,1,FALSE))),AND($B52=$B51,N51="x")),"x","")</f>
        <v>x</v>
      </c>
      <c r="O52" s="993" t="str">
        <f>IF(OR(NOT(ISNA(VLOOKUP($A52,'WB003-C'!$P:$P,1,FALSE))),AND($B52=$B51,O51="x")),"x","")</f>
        <v>x</v>
      </c>
      <c r="P52" s="993" t="str">
        <f>IF(OR(NOT(ISNA(VLOOKUP($A52,'WB003-D'!$P:$P,1,FALSE))),AND($B52=$B51,P51="x")),"x","")</f>
        <v>x</v>
      </c>
      <c r="Q52" s="994" t="str">
        <f>IF(OR(NOT(ISNA(VLOOKUP($A52,'WB003-E'!$P:$P,1,FALSE))),AND($B52=$B51,Q51="x")),"x","")</f>
        <v/>
      </c>
      <c r="R52" s="995" t="str">
        <f>IF(OR(NOT(ISNA(VLOOKUP($A52,#REF!,1,FALSE))),AND($B52=$B51,R51="x")),"x","")</f>
        <v>x</v>
      </c>
      <c r="S52" s="990" t="str">
        <f>IF(OR(NOT(ISNA(VLOOKUP($A52,#REF!,1,FALSE))),AND($B52=$B51,S51="x")),"x","")</f>
        <v>x</v>
      </c>
      <c r="T52" s="990" t="str">
        <f>IF(OR(NOT(ISNA(VLOOKUP($A52,#REF!,1,FALSE))),AND($B52=$B51,T51="x")),"x","")</f>
        <v>x</v>
      </c>
      <c r="U52" s="990" t="str">
        <f>IF(OR(NOT(ISNA(VLOOKUP($A52,#REF!,1,FALSE))),AND($B52=$B51,U51="x")),"x","")</f>
        <v>x</v>
      </c>
      <c r="V52" s="991" t="str">
        <f>IF(OR(NOT(ISNA(VLOOKUP($A52,#REF!,1,FALSE))),AND($B52=$B51,V51="x")),"x","")</f>
        <v>x</v>
      </c>
      <c r="W52" s="996" t="str">
        <f>IF(OR(NOT(ISNA(VLOOKUP($A52,'WB005-A'!$P:$P,1,FALSE))),AND($B52=$B51,W51="x")),"x","")</f>
        <v>x</v>
      </c>
      <c r="X52" s="993" t="str">
        <f>IF(OR(NOT(ISNA(VLOOKUP($A52,'WB005-B'!$P:$P,1,FALSE))),AND($B52=$B51,X51="x")),"x","")</f>
        <v>x</v>
      </c>
      <c r="Y52" s="993" t="str">
        <f>IF(OR(NOT(ISNA(VLOOKUP($A52,'WB005-C'!$P:$P,1,FALSE))),AND($B52=$B51,Y51="x")),"x","")</f>
        <v>x</v>
      </c>
      <c r="Z52" s="993" t="str">
        <f>IF(OR(NOT(ISNA(VLOOKUP($A52,'WB005-D'!$P:$P,1,FALSE))),AND($B52=$B51,Z51="x")),"x","")</f>
        <v>x</v>
      </c>
      <c r="AA52" s="993" t="str">
        <f>IF(OR(NOT(ISNA(VLOOKUP($A52,'WB005-E'!$P:$P,1,FALSE))),AND($B52=$B51,AA51="x")),"x","")</f>
        <v>x</v>
      </c>
      <c r="AB52" s="994" t="str">
        <f>IF(OR(NOT(ISNA(VLOOKUP($A52,'WB005-F'!$P:$P,1,FALSE))),AND($B52=$B51,AB51="x")),"x","")</f>
        <v/>
      </c>
      <c r="AC52" s="989" t="str">
        <f>IF(OR(NOT(ISNA(VLOOKUP($A52,'WB006-A'!$P:$P,1,FALSE))),AND($B52=$B51,AC51="x")),"x","")</f>
        <v>x</v>
      </c>
      <c r="AD52" s="990" t="str">
        <f>IF(OR(NOT(ISNA(VLOOKUP($A52,'WB006-B'!$P:$P,1,FALSE))),AND($B52=$B51,AD51="x")),"x","")</f>
        <v>x</v>
      </c>
      <c r="AE52" s="992" t="str">
        <f>IF(OR(NOT(ISNA(VLOOKUP($A52,'WB007-A'!$P:$P,1,FALSE))),AND($B52=$B51,AE51="x")),"x","")</f>
        <v>x</v>
      </c>
      <c r="AF52" s="994" t="str">
        <f>IF(OR(NOT(ISNA(VLOOKUP($A52,'WB007-B'!$P:$P,1,FALSE))),AND($B52=$B51,AF51="x")),"x","")</f>
        <v>x</v>
      </c>
      <c r="AG52" s="998" t="b">
        <f t="shared" si="0"/>
        <v>1</v>
      </c>
      <c r="AI52" s="708"/>
    </row>
    <row r="53" spans="1:35" ht="22.5" x14ac:dyDescent="0.2">
      <c r="A53" s="927" t="s">
        <v>400</v>
      </c>
      <c r="B53" s="928" t="s">
        <v>783</v>
      </c>
      <c r="C53" s="929"/>
      <c r="D53" s="1021">
        <v>5303.8239910532093</v>
      </c>
      <c r="E53" s="930" t="s">
        <v>363</v>
      </c>
      <c r="F53" s="988" t="str">
        <f>IF(OR(NOT(ISNA(VLOOKUP($A53,'WB001-A'!$P:$P,1,FALSE))),AND($B53=$B52,F52="x")),"x","")</f>
        <v>x</v>
      </c>
      <c r="G53" s="989" t="str">
        <f>IF(OR(NOT(ISNA(VLOOKUP($A53,'WB002-A'!$P:$P,1,FALSE))),AND($B53=$B52,G52="x")),"x","")</f>
        <v>x</v>
      </c>
      <c r="H53" s="990" t="str">
        <f>IF(OR(NOT(ISNA(VLOOKUP($A53,'WB002-B'!$P:$P,1,FALSE))),AND($B53=$B52,H52="x")),"x","")</f>
        <v>x</v>
      </c>
      <c r="I53" s="990" t="str">
        <f>IF(OR(NOT(ISNA(VLOOKUP($A53,'WB002-C'!$P:$P,1,FALSE))),AND($B53=$B52,I52="x")),"x","")</f>
        <v>x</v>
      </c>
      <c r="J53" s="990" t="str">
        <f>IF(OR(NOT(ISNA(VLOOKUP($A53,'WB002-D'!$P:$P,1,FALSE))),AND($B53=$B52,J52="x")),"x","")</f>
        <v>x</v>
      </c>
      <c r="K53" s="990" t="str">
        <f>IF(OR(NOT(ISNA(VLOOKUP($A53,'WB002-E'!$P:$P,1,FALSE))),AND($B53=$B52,K52="x")),"x","")</f>
        <v>x</v>
      </c>
      <c r="L53" s="991" t="str">
        <f>IF(OR(NOT(ISNA(VLOOKUP($A53,'WB002-F'!$P:$P,1,FALSE))),AND($B53=$B52,L52="x")),"x","")</f>
        <v/>
      </c>
      <c r="M53" s="992" t="str">
        <f>IF(OR(NOT(ISNA(VLOOKUP($A53,'WB003-A'!$P:$P,1,FALSE))),AND($B53=$B52,M52="x")),"x","")</f>
        <v>x</v>
      </c>
      <c r="N53" s="993" t="str">
        <f>IF(OR(NOT(ISNA(VLOOKUP($A53,'WB003-B'!$P:$P,1,FALSE))),AND($B53=$B52,N52="x")),"x","")</f>
        <v>x</v>
      </c>
      <c r="O53" s="993" t="str">
        <f>IF(OR(NOT(ISNA(VLOOKUP($A53,'WB003-C'!$P:$P,1,FALSE))),AND($B53=$B52,O52="x")),"x","")</f>
        <v>x</v>
      </c>
      <c r="P53" s="993" t="str">
        <f>IF(OR(NOT(ISNA(VLOOKUP($A53,'WB003-D'!$P:$P,1,FALSE))),AND($B53=$B52,P52="x")),"x","")</f>
        <v>x</v>
      </c>
      <c r="Q53" s="994" t="str">
        <f>IF(OR(NOT(ISNA(VLOOKUP($A53,'WB003-E'!$P:$P,1,FALSE))),AND($B53=$B52,Q52="x")),"x","")</f>
        <v/>
      </c>
      <c r="R53" s="995" t="str">
        <f>IF(OR(NOT(ISNA(VLOOKUP($A53,#REF!,1,FALSE))),AND($B53=$B52,R52="x")),"x","")</f>
        <v>x</v>
      </c>
      <c r="S53" s="990" t="str">
        <f>IF(OR(NOT(ISNA(VLOOKUP($A53,#REF!,1,FALSE))),AND($B53=$B52,S52="x")),"x","")</f>
        <v>x</v>
      </c>
      <c r="T53" s="990" t="str">
        <f>IF(OR(NOT(ISNA(VLOOKUP($A53,#REF!,1,FALSE))),AND($B53=$B52,T52="x")),"x","")</f>
        <v>x</v>
      </c>
      <c r="U53" s="990" t="str">
        <f>IF(OR(NOT(ISNA(VLOOKUP($A53,#REF!,1,FALSE))),AND($B53=$B52,U52="x")),"x","")</f>
        <v>x</v>
      </c>
      <c r="V53" s="991" t="str">
        <f>IF(OR(NOT(ISNA(VLOOKUP($A53,#REF!,1,FALSE))),AND($B53=$B52,V52="x")),"x","")</f>
        <v>x</v>
      </c>
      <c r="W53" s="996" t="str">
        <f>IF(OR(NOT(ISNA(VLOOKUP($A53,'WB005-A'!$P:$P,1,FALSE))),AND($B53=$B52,W52="x")),"x","")</f>
        <v>x</v>
      </c>
      <c r="X53" s="993" t="str">
        <f>IF(OR(NOT(ISNA(VLOOKUP($A53,'WB005-B'!$P:$P,1,FALSE))),AND($B53=$B52,X52="x")),"x","")</f>
        <v>x</v>
      </c>
      <c r="Y53" s="993" t="str">
        <f>IF(OR(NOT(ISNA(VLOOKUP($A53,'WB005-C'!$P:$P,1,FALSE))),AND($B53=$B52,Y52="x")),"x","")</f>
        <v>x</v>
      </c>
      <c r="Z53" s="993" t="str">
        <f>IF(OR(NOT(ISNA(VLOOKUP($A53,'WB005-D'!$P:$P,1,FALSE))),AND($B53=$B52,Z52="x")),"x","")</f>
        <v>x</v>
      </c>
      <c r="AA53" s="993" t="str">
        <f>IF(OR(NOT(ISNA(VLOOKUP($A53,'WB005-E'!$P:$P,1,FALSE))),AND($B53=$B52,AA52="x")),"x","")</f>
        <v>x</v>
      </c>
      <c r="AB53" s="994" t="str">
        <f>IF(OR(NOT(ISNA(VLOOKUP($A53,'WB005-F'!$P:$P,1,FALSE))),AND($B53=$B52,AB52="x")),"x","")</f>
        <v/>
      </c>
      <c r="AC53" s="989" t="str">
        <f>IF(OR(NOT(ISNA(VLOOKUP($A53,'WB006-A'!$P:$P,1,FALSE))),AND($B53=$B52,AC52="x")),"x","")</f>
        <v>x</v>
      </c>
      <c r="AD53" s="990" t="str">
        <f>IF(OR(NOT(ISNA(VLOOKUP($A53,'WB006-B'!$P:$P,1,FALSE))),AND($B53=$B52,AD52="x")),"x","")</f>
        <v>x</v>
      </c>
      <c r="AE53" s="992" t="str">
        <f>IF(OR(NOT(ISNA(VLOOKUP($A53,'WB007-A'!$P:$P,1,FALSE))),AND($B53=$B52,AE52="x")),"x","")</f>
        <v>x</v>
      </c>
      <c r="AF53" s="994" t="str">
        <f>IF(OR(NOT(ISNA(VLOOKUP($A53,'WB007-B'!$P:$P,1,FALSE))),AND($B53=$B52,AF52="x")),"x","")</f>
        <v>x</v>
      </c>
      <c r="AG53" s="998" t="b">
        <f t="shared" si="0"/>
        <v>1</v>
      </c>
      <c r="AI53" s="708"/>
    </row>
    <row r="54" spans="1:35" ht="22.5" x14ac:dyDescent="0.2">
      <c r="A54" s="927" t="s">
        <v>401</v>
      </c>
      <c r="B54" s="928" t="s">
        <v>784</v>
      </c>
      <c r="C54" s="929"/>
      <c r="D54" s="1021">
        <v>1363.8404548422536</v>
      </c>
      <c r="E54" s="930" t="s">
        <v>363</v>
      </c>
      <c r="F54" s="988" t="str">
        <f>IF(OR(NOT(ISNA(VLOOKUP($A54,'WB001-A'!$P:$P,1,FALSE))),AND($B54=$B53,F53="x")),"x","")</f>
        <v>x</v>
      </c>
      <c r="G54" s="989" t="str">
        <f>IF(OR(NOT(ISNA(VLOOKUP($A54,'WB002-A'!$P:$P,1,FALSE))),AND($B54=$B53,G53="x")),"x","")</f>
        <v>x</v>
      </c>
      <c r="H54" s="990" t="str">
        <f>IF(OR(NOT(ISNA(VLOOKUP($A54,'WB002-B'!$P:$P,1,FALSE))),AND($B54=$B53,H53="x")),"x","")</f>
        <v>x</v>
      </c>
      <c r="I54" s="990" t="str">
        <f>IF(OR(NOT(ISNA(VLOOKUP($A54,'WB002-C'!$P:$P,1,FALSE))),AND($B54=$B53,I53="x")),"x","")</f>
        <v>x</v>
      </c>
      <c r="J54" s="990" t="str">
        <f>IF(OR(NOT(ISNA(VLOOKUP($A54,'WB002-D'!$P:$P,1,FALSE))),AND($B54=$B53,J53="x")),"x","")</f>
        <v>x</v>
      </c>
      <c r="K54" s="990" t="str">
        <f>IF(OR(NOT(ISNA(VLOOKUP($A54,'WB002-E'!$P:$P,1,FALSE))),AND($B54=$B53,K53="x")),"x","")</f>
        <v>x</v>
      </c>
      <c r="L54" s="991" t="str">
        <f>IF(OR(NOT(ISNA(VLOOKUP($A54,'WB002-F'!$P:$P,1,FALSE))),AND($B54=$B53,L53="x")),"x","")</f>
        <v/>
      </c>
      <c r="M54" s="992" t="str">
        <f>IF(OR(NOT(ISNA(VLOOKUP($A54,'WB003-A'!$P:$P,1,FALSE))),AND($B54=$B53,M53="x")),"x","")</f>
        <v>x</v>
      </c>
      <c r="N54" s="993" t="str">
        <f>IF(OR(NOT(ISNA(VLOOKUP($A54,'WB003-B'!$P:$P,1,FALSE))),AND($B54=$B53,N53="x")),"x","")</f>
        <v>x</v>
      </c>
      <c r="O54" s="993" t="str">
        <f>IF(OR(NOT(ISNA(VLOOKUP($A54,'WB003-C'!$P:$P,1,FALSE))),AND($B54=$B53,O53="x")),"x","")</f>
        <v>x</v>
      </c>
      <c r="P54" s="993" t="str">
        <f>IF(OR(NOT(ISNA(VLOOKUP($A54,'WB003-D'!$P:$P,1,FALSE))),AND($B54=$B53,P53="x")),"x","")</f>
        <v>x</v>
      </c>
      <c r="Q54" s="994" t="str">
        <f>IF(OR(NOT(ISNA(VLOOKUP($A54,'WB003-E'!$P:$P,1,FALSE))),AND($B54=$B53,Q53="x")),"x","")</f>
        <v/>
      </c>
      <c r="R54" s="995" t="str">
        <f>IF(OR(NOT(ISNA(VLOOKUP($A54,#REF!,1,FALSE))),AND($B54=$B53,R53="x")),"x","")</f>
        <v>x</v>
      </c>
      <c r="S54" s="990" t="str">
        <f>IF(OR(NOT(ISNA(VLOOKUP($A54,#REF!,1,FALSE))),AND($B54=$B53,S53="x")),"x","")</f>
        <v>x</v>
      </c>
      <c r="T54" s="990" t="str">
        <f>IF(OR(NOT(ISNA(VLOOKUP($A54,#REF!,1,FALSE))),AND($B54=$B53,T53="x")),"x","")</f>
        <v>x</v>
      </c>
      <c r="U54" s="990" t="str">
        <f>IF(OR(NOT(ISNA(VLOOKUP($A54,#REF!,1,FALSE))),AND($B54=$B53,U53="x")),"x","")</f>
        <v>x</v>
      </c>
      <c r="V54" s="991" t="str">
        <f>IF(OR(NOT(ISNA(VLOOKUP($A54,#REF!,1,FALSE))),AND($B54=$B53,V53="x")),"x","")</f>
        <v>x</v>
      </c>
      <c r="W54" s="996" t="str">
        <f>IF(OR(NOT(ISNA(VLOOKUP($A54,'WB005-A'!$P:$P,1,FALSE))),AND($B54=$B53,W53="x")),"x","")</f>
        <v>x</v>
      </c>
      <c r="X54" s="993" t="str">
        <f>IF(OR(NOT(ISNA(VLOOKUP($A54,'WB005-B'!$P:$P,1,FALSE))),AND($B54=$B53,X53="x")),"x","")</f>
        <v>x</v>
      </c>
      <c r="Y54" s="993" t="str">
        <f>IF(OR(NOT(ISNA(VLOOKUP($A54,'WB005-C'!$P:$P,1,FALSE))),AND($B54=$B53,Y53="x")),"x","")</f>
        <v>x</v>
      </c>
      <c r="Z54" s="993" t="str">
        <f>IF(OR(NOT(ISNA(VLOOKUP($A54,'WB005-D'!$P:$P,1,FALSE))),AND($B54=$B53,Z53="x")),"x","")</f>
        <v>x</v>
      </c>
      <c r="AA54" s="993" t="str">
        <f>IF(OR(NOT(ISNA(VLOOKUP($A54,'WB005-E'!$P:$P,1,FALSE))),AND($B54=$B53,AA53="x")),"x","")</f>
        <v>x</v>
      </c>
      <c r="AB54" s="994" t="str">
        <f>IF(OR(NOT(ISNA(VLOOKUP($A54,'WB005-F'!$P:$P,1,FALSE))),AND($B54=$B53,AB53="x")),"x","")</f>
        <v/>
      </c>
      <c r="AC54" s="989" t="str">
        <f>IF(OR(NOT(ISNA(VLOOKUP($A54,'WB006-A'!$P:$P,1,FALSE))),AND($B54=$B53,AC53="x")),"x","")</f>
        <v>x</v>
      </c>
      <c r="AD54" s="990" t="str">
        <f>IF(OR(NOT(ISNA(VLOOKUP($A54,'WB006-B'!$P:$P,1,FALSE))),AND($B54=$B53,AD53="x")),"x","")</f>
        <v>x</v>
      </c>
      <c r="AE54" s="992" t="str">
        <f>IF(OR(NOT(ISNA(VLOOKUP($A54,'WB007-A'!$P:$P,1,FALSE))),AND($B54=$B53,AE53="x")),"x","")</f>
        <v>x</v>
      </c>
      <c r="AF54" s="994" t="str">
        <f>IF(OR(NOT(ISNA(VLOOKUP($A54,'WB007-B'!$P:$P,1,FALSE))),AND($B54=$B53,AF53="x")),"x","")</f>
        <v>x</v>
      </c>
      <c r="AG54" s="998" t="b">
        <f t="shared" si="0"/>
        <v>1</v>
      </c>
      <c r="AI54" s="708"/>
    </row>
    <row r="55" spans="1:35" x14ac:dyDescent="0.2">
      <c r="A55" s="927" t="s">
        <v>402</v>
      </c>
      <c r="B55" s="928" t="s">
        <v>161</v>
      </c>
      <c r="C55" s="929"/>
      <c r="D55" s="1021">
        <v>212.15295964212834</v>
      </c>
      <c r="E55" s="930" t="s">
        <v>363</v>
      </c>
      <c r="F55" s="988" t="str">
        <f>IF(OR(NOT(ISNA(VLOOKUP($A55,'WB001-A'!$P:$P,1,FALSE))),AND($B55=$B54,F54="x")),"x","")</f>
        <v/>
      </c>
      <c r="G55" s="989" t="str">
        <f>IF(OR(NOT(ISNA(VLOOKUP($A55,'WB002-A'!$P:$P,1,FALSE))),AND($B55=$B54,G54="x")),"x","")</f>
        <v/>
      </c>
      <c r="H55" s="990" t="str">
        <f>IF(OR(NOT(ISNA(VLOOKUP($A55,'WB002-B'!$P:$P,1,FALSE))),AND($B55=$B54,H54="x")),"x","")</f>
        <v/>
      </c>
      <c r="I55" s="990" t="str">
        <f>IF(OR(NOT(ISNA(VLOOKUP($A55,'WB002-C'!$P:$P,1,FALSE))),AND($B55=$B54,I54="x")),"x","")</f>
        <v/>
      </c>
      <c r="J55" s="990" t="str">
        <f>IF(OR(NOT(ISNA(VLOOKUP($A55,'WB002-D'!$P:$P,1,FALSE))),AND($B55=$B54,J54="x")),"x","")</f>
        <v/>
      </c>
      <c r="K55" s="990" t="str">
        <f>IF(OR(NOT(ISNA(VLOOKUP($A55,'WB002-E'!$P:$P,1,FALSE))),AND($B55=$B54,K54="x")),"x","")</f>
        <v/>
      </c>
      <c r="L55" s="991" t="str">
        <f>IF(OR(NOT(ISNA(VLOOKUP($A55,'WB002-F'!$P:$P,1,FALSE))),AND($B55=$B54,L54="x")),"x","")</f>
        <v/>
      </c>
      <c r="M55" s="992" t="str">
        <f>IF(OR(NOT(ISNA(VLOOKUP($A55,'WB003-A'!$P:$P,1,FALSE))),AND($B55=$B54,M54="x")),"x","")</f>
        <v/>
      </c>
      <c r="N55" s="993" t="str">
        <f>IF(OR(NOT(ISNA(VLOOKUP($A55,'WB003-B'!$P:$P,1,FALSE))),AND($B55=$B54,N54="x")),"x","")</f>
        <v/>
      </c>
      <c r="O55" s="993" t="str">
        <f>IF(OR(NOT(ISNA(VLOOKUP($A55,'WB003-C'!$P:$P,1,FALSE))),AND($B55=$B54,O54="x")),"x","")</f>
        <v/>
      </c>
      <c r="P55" s="993" t="str">
        <f>IF(OR(NOT(ISNA(VLOOKUP($A55,'WB003-D'!$P:$P,1,FALSE))),AND($B55=$B54,P54="x")),"x","")</f>
        <v/>
      </c>
      <c r="Q55" s="994" t="str">
        <f>IF(OR(NOT(ISNA(VLOOKUP($A55,'WB003-E'!$P:$P,1,FALSE))),AND($B55=$B54,Q54="x")),"x","")</f>
        <v/>
      </c>
      <c r="R55" s="995" t="str">
        <f>IF(OR(NOT(ISNA(VLOOKUP($A55,#REF!,1,FALSE))),AND($B55=$B54,R54="x")),"x","")</f>
        <v>x</v>
      </c>
      <c r="S55" s="990" t="str">
        <f>IF(OR(NOT(ISNA(VLOOKUP($A55,#REF!,1,FALSE))),AND($B55=$B54,S54="x")),"x","")</f>
        <v>x</v>
      </c>
      <c r="T55" s="990" t="str">
        <f>IF(OR(NOT(ISNA(VLOOKUP($A55,#REF!,1,FALSE))),AND($B55=$B54,T54="x")),"x","")</f>
        <v>x</v>
      </c>
      <c r="U55" s="990" t="str">
        <f>IF(OR(NOT(ISNA(VLOOKUP($A55,#REF!,1,FALSE))),AND($B55=$B54,U54="x")),"x","")</f>
        <v>x</v>
      </c>
      <c r="V55" s="991" t="str">
        <f>IF(OR(NOT(ISNA(VLOOKUP($A55,#REF!,1,FALSE))),AND($B55=$B54,V54="x")),"x","")</f>
        <v>x</v>
      </c>
      <c r="W55" s="996" t="str">
        <f>IF(OR(NOT(ISNA(VLOOKUP($A55,'WB005-A'!$P:$P,1,FALSE))),AND($B55=$B54,W54="x")),"x","")</f>
        <v/>
      </c>
      <c r="X55" s="993" t="str">
        <f>IF(OR(NOT(ISNA(VLOOKUP($A55,'WB005-B'!$P:$P,1,FALSE))),AND($B55=$B54,X54="x")),"x","")</f>
        <v/>
      </c>
      <c r="Y55" s="993" t="str">
        <f>IF(OR(NOT(ISNA(VLOOKUP($A55,'WB005-C'!$P:$P,1,FALSE))),AND($B55=$B54,Y54="x")),"x","")</f>
        <v/>
      </c>
      <c r="Z55" s="993" t="str">
        <f>IF(OR(NOT(ISNA(VLOOKUP($A55,'WB005-D'!$P:$P,1,FALSE))),AND($B55=$B54,Z54="x")),"x","")</f>
        <v/>
      </c>
      <c r="AA55" s="993" t="str">
        <f>IF(OR(NOT(ISNA(VLOOKUP($A55,'WB005-E'!$P:$P,1,FALSE))),AND($B55=$B54,AA54="x")),"x","")</f>
        <v/>
      </c>
      <c r="AB55" s="994" t="str">
        <f>IF(OR(NOT(ISNA(VLOOKUP($A55,'WB005-F'!$P:$P,1,FALSE))),AND($B55=$B54,AB54="x")),"x","")</f>
        <v/>
      </c>
      <c r="AC55" s="989" t="str">
        <f>IF(OR(NOT(ISNA(VLOOKUP($A55,'WB006-A'!$P:$P,1,FALSE))),AND($B55=$B54,AC54="x")),"x","")</f>
        <v/>
      </c>
      <c r="AD55" s="990" t="str">
        <f>IF(OR(NOT(ISNA(VLOOKUP($A55,'WB006-B'!$P:$P,1,FALSE))),AND($B55=$B54,AD54="x")),"x","")</f>
        <v/>
      </c>
      <c r="AE55" s="992" t="str">
        <f>IF(OR(NOT(ISNA(VLOOKUP($A55,'WB007-A'!$P:$P,1,FALSE))),AND($B55=$B54,AE54="x")),"x","")</f>
        <v/>
      </c>
      <c r="AF55" s="994" t="str">
        <f>IF(OR(NOT(ISNA(VLOOKUP($A55,'WB007-B'!$P:$P,1,FALSE))),AND($B55=$B54,AF54="x")),"x","")</f>
        <v/>
      </c>
      <c r="AG55" s="998" t="b">
        <f t="shared" si="0"/>
        <v>1</v>
      </c>
      <c r="AI55" s="708"/>
    </row>
    <row r="56" spans="1:35" x14ac:dyDescent="0.2">
      <c r="A56" s="927" t="s">
        <v>403</v>
      </c>
      <c r="B56" s="928" t="s">
        <v>160</v>
      </c>
      <c r="C56" s="929"/>
      <c r="D56" s="1021">
        <v>454.61348494741787</v>
      </c>
      <c r="E56" s="930" t="s">
        <v>363</v>
      </c>
      <c r="F56" s="988" t="str">
        <f>IF(OR(NOT(ISNA(VLOOKUP($A56,'WB001-A'!$P:$P,1,FALSE))),AND($B56=$B55,F55="x")),"x","")</f>
        <v/>
      </c>
      <c r="G56" s="989" t="str">
        <f>IF(OR(NOT(ISNA(VLOOKUP($A56,'WB002-A'!$P:$P,1,FALSE))),AND($B56=$B55,G55="x")),"x","")</f>
        <v/>
      </c>
      <c r="H56" s="990" t="str">
        <f>IF(OR(NOT(ISNA(VLOOKUP($A56,'WB002-B'!$P:$P,1,FALSE))),AND($B56=$B55,H55="x")),"x","")</f>
        <v/>
      </c>
      <c r="I56" s="990" t="str">
        <f>IF(OR(NOT(ISNA(VLOOKUP($A56,'WB002-C'!$P:$P,1,FALSE))),AND($B56=$B55,I55="x")),"x","")</f>
        <v/>
      </c>
      <c r="J56" s="990" t="str">
        <f>IF(OR(NOT(ISNA(VLOOKUP($A56,'WB002-D'!$P:$P,1,FALSE))),AND($B56=$B55,J55="x")),"x","")</f>
        <v/>
      </c>
      <c r="K56" s="990" t="str">
        <f>IF(OR(NOT(ISNA(VLOOKUP($A56,'WB002-E'!$P:$P,1,FALSE))),AND($B56=$B55,K55="x")),"x","")</f>
        <v/>
      </c>
      <c r="L56" s="991" t="str">
        <f>IF(OR(NOT(ISNA(VLOOKUP($A56,'WB002-F'!$P:$P,1,FALSE))),AND($B56=$B55,L55="x")),"x","")</f>
        <v/>
      </c>
      <c r="M56" s="992" t="str">
        <f>IF(OR(NOT(ISNA(VLOOKUP($A56,'WB003-A'!$P:$P,1,FALSE))),AND($B56=$B55,M55="x")),"x","")</f>
        <v/>
      </c>
      <c r="N56" s="993" t="str">
        <f>IF(OR(NOT(ISNA(VLOOKUP($A56,'WB003-B'!$P:$P,1,FALSE))),AND($B56=$B55,N55="x")),"x","")</f>
        <v/>
      </c>
      <c r="O56" s="993" t="str">
        <f>IF(OR(NOT(ISNA(VLOOKUP($A56,'WB003-C'!$P:$P,1,FALSE))),AND($B56=$B55,O55="x")),"x","")</f>
        <v/>
      </c>
      <c r="P56" s="993" t="str">
        <f>IF(OR(NOT(ISNA(VLOOKUP($A56,'WB003-D'!$P:$P,1,FALSE))),AND($B56=$B55,P55="x")),"x","")</f>
        <v/>
      </c>
      <c r="Q56" s="994" t="str">
        <f>IF(OR(NOT(ISNA(VLOOKUP($A56,'WB003-E'!$P:$P,1,FALSE))),AND($B56=$B55,Q55="x")),"x","")</f>
        <v/>
      </c>
      <c r="R56" s="995" t="str">
        <f>IF(OR(NOT(ISNA(VLOOKUP($A56,#REF!,1,FALSE))),AND($B56=$B55,R55="x")),"x","")</f>
        <v>x</v>
      </c>
      <c r="S56" s="990" t="str">
        <f>IF(OR(NOT(ISNA(VLOOKUP($A56,#REF!,1,FALSE))),AND($B56=$B55,S55="x")),"x","")</f>
        <v>x</v>
      </c>
      <c r="T56" s="990" t="str">
        <f>IF(OR(NOT(ISNA(VLOOKUP($A56,#REF!,1,FALSE))),AND($B56=$B55,T55="x")),"x","")</f>
        <v>x</v>
      </c>
      <c r="U56" s="990" t="str">
        <f>IF(OR(NOT(ISNA(VLOOKUP($A56,#REF!,1,FALSE))),AND($B56=$B55,U55="x")),"x","")</f>
        <v>x</v>
      </c>
      <c r="V56" s="991" t="str">
        <f>IF(OR(NOT(ISNA(VLOOKUP($A56,#REF!,1,FALSE))),AND($B56=$B55,V55="x")),"x","")</f>
        <v>x</v>
      </c>
      <c r="W56" s="996" t="str">
        <f>IF(OR(NOT(ISNA(VLOOKUP($A56,'WB005-A'!$P:$P,1,FALSE))),AND($B56=$B55,W55="x")),"x","")</f>
        <v/>
      </c>
      <c r="X56" s="993" t="str">
        <f>IF(OR(NOT(ISNA(VLOOKUP($A56,'WB005-B'!$P:$P,1,FALSE))),AND($B56=$B55,X55="x")),"x","")</f>
        <v/>
      </c>
      <c r="Y56" s="993" t="str">
        <f>IF(OR(NOT(ISNA(VLOOKUP($A56,'WB005-C'!$P:$P,1,FALSE))),AND($B56=$B55,Y55="x")),"x","")</f>
        <v/>
      </c>
      <c r="Z56" s="993" t="str">
        <f>IF(OR(NOT(ISNA(VLOOKUP($A56,'WB005-D'!$P:$P,1,FALSE))),AND($B56=$B55,Z55="x")),"x","")</f>
        <v/>
      </c>
      <c r="AA56" s="993" t="str">
        <f>IF(OR(NOT(ISNA(VLOOKUP($A56,'WB005-E'!$P:$P,1,FALSE))),AND($B56=$B55,AA55="x")),"x","")</f>
        <v/>
      </c>
      <c r="AB56" s="994" t="str">
        <f>IF(OR(NOT(ISNA(VLOOKUP($A56,'WB005-F'!$P:$P,1,FALSE))),AND($B56=$B55,AB55="x")),"x","")</f>
        <v/>
      </c>
      <c r="AC56" s="989" t="str">
        <f>IF(OR(NOT(ISNA(VLOOKUP($A56,'WB006-A'!$P:$P,1,FALSE))),AND($B56=$B55,AC55="x")),"x","")</f>
        <v/>
      </c>
      <c r="AD56" s="990" t="str">
        <f>IF(OR(NOT(ISNA(VLOOKUP($A56,'WB006-B'!$P:$P,1,FALSE))),AND($B56=$B55,AD55="x")),"x","")</f>
        <v/>
      </c>
      <c r="AE56" s="992" t="str">
        <f>IF(OR(NOT(ISNA(VLOOKUP($A56,'WB007-A'!$P:$P,1,FALSE))),AND($B56=$B55,AE55="x")),"x","")</f>
        <v/>
      </c>
      <c r="AF56" s="994" t="str">
        <f>IF(OR(NOT(ISNA(VLOOKUP($A56,'WB007-B'!$P:$P,1,FALSE))),AND($B56=$B55,AF55="x")),"x","")</f>
        <v/>
      </c>
      <c r="AG56" s="998" t="b">
        <f t="shared" si="0"/>
        <v>1</v>
      </c>
      <c r="AI56" s="708"/>
    </row>
    <row r="57" spans="1:35" x14ac:dyDescent="0.2">
      <c r="A57" s="927" t="s">
        <v>404</v>
      </c>
      <c r="B57" s="928" t="s">
        <v>91</v>
      </c>
      <c r="C57" s="929"/>
      <c r="D57" s="1021">
        <v>12.842188840322539</v>
      </c>
      <c r="E57" s="930" t="s">
        <v>371</v>
      </c>
      <c r="F57" s="988" t="str">
        <f>IF(OR(NOT(ISNA(VLOOKUP($A57,'WB001-A'!$P:$P,1,FALSE))),AND($B57=$B56,F56="x")),"x","")</f>
        <v>x</v>
      </c>
      <c r="G57" s="989" t="str">
        <f>IF(OR(NOT(ISNA(VLOOKUP($A57,'WB002-A'!$P:$P,1,FALSE))),AND($B57=$B56,G56="x")),"x","")</f>
        <v>x</v>
      </c>
      <c r="H57" s="990" t="str">
        <f>IF(OR(NOT(ISNA(VLOOKUP($A57,'WB002-B'!$P:$P,1,FALSE))),AND($B57=$B56,H56="x")),"x","")</f>
        <v>x</v>
      </c>
      <c r="I57" s="990" t="str">
        <f>IF(OR(NOT(ISNA(VLOOKUP($A57,'WB002-C'!$P:$P,1,FALSE))),AND($B57=$B56,I56="x")),"x","")</f>
        <v>x</v>
      </c>
      <c r="J57" s="990" t="str">
        <f>IF(OR(NOT(ISNA(VLOOKUP($A57,'WB002-D'!$P:$P,1,FALSE))),AND($B57=$B56,J56="x")),"x","")</f>
        <v>x</v>
      </c>
      <c r="K57" s="990" t="str">
        <f>IF(OR(NOT(ISNA(VLOOKUP($A57,'WB002-E'!$P:$P,1,FALSE))),AND($B57=$B56,K56="x")),"x","")</f>
        <v>x</v>
      </c>
      <c r="L57" s="991" t="str">
        <f>IF(OR(NOT(ISNA(VLOOKUP($A57,'WB002-F'!$P:$P,1,FALSE))),AND($B57=$B56,L56="x")),"x","")</f>
        <v/>
      </c>
      <c r="M57" s="992" t="str">
        <f>IF(OR(NOT(ISNA(VLOOKUP($A57,'WB003-A'!$P:$P,1,FALSE))),AND($B57=$B56,M56="x")),"x","")</f>
        <v>x</v>
      </c>
      <c r="N57" s="993" t="str">
        <f>IF(OR(NOT(ISNA(VLOOKUP($A57,'WB003-B'!$P:$P,1,FALSE))),AND($B57=$B56,N56="x")),"x","")</f>
        <v>x</v>
      </c>
      <c r="O57" s="993" t="str">
        <f>IF(OR(NOT(ISNA(VLOOKUP($A57,'WB003-C'!$P:$P,1,FALSE))),AND($B57=$B56,O56="x")),"x","")</f>
        <v>x</v>
      </c>
      <c r="P57" s="993" t="str">
        <f>IF(OR(NOT(ISNA(VLOOKUP($A57,'WB003-D'!$P:$P,1,FALSE))),AND($B57=$B56,P56="x")),"x","")</f>
        <v>x</v>
      </c>
      <c r="Q57" s="994" t="str">
        <f>IF(OR(NOT(ISNA(VLOOKUP($A57,'WB003-E'!$P:$P,1,FALSE))),AND($B57=$B56,Q56="x")),"x","")</f>
        <v/>
      </c>
      <c r="R57" s="995" t="str">
        <f>IF(OR(NOT(ISNA(VLOOKUP($A57,#REF!,1,FALSE))),AND($B57=$B56,R56="x")),"x","")</f>
        <v>x</v>
      </c>
      <c r="S57" s="990" t="str">
        <f>IF(OR(NOT(ISNA(VLOOKUP($A57,#REF!,1,FALSE))),AND($B57=$B56,S56="x")),"x","")</f>
        <v>x</v>
      </c>
      <c r="T57" s="990" t="str">
        <f>IF(OR(NOT(ISNA(VLOOKUP($A57,#REF!,1,FALSE))),AND($B57=$B56,T56="x")),"x","")</f>
        <v>x</v>
      </c>
      <c r="U57" s="990" t="str">
        <f>IF(OR(NOT(ISNA(VLOOKUP($A57,#REF!,1,FALSE))),AND($B57=$B56,U56="x")),"x","")</f>
        <v>x</v>
      </c>
      <c r="V57" s="991" t="str">
        <f>IF(OR(NOT(ISNA(VLOOKUP($A57,#REF!,1,FALSE))),AND($B57=$B56,V56="x")),"x","")</f>
        <v>x</v>
      </c>
      <c r="W57" s="996" t="str">
        <f>IF(OR(NOT(ISNA(VLOOKUP($A57,'WB005-A'!$P:$P,1,FALSE))),AND($B57=$B56,W56="x")),"x","")</f>
        <v>x</v>
      </c>
      <c r="X57" s="993" t="str">
        <f>IF(OR(NOT(ISNA(VLOOKUP($A57,'WB005-B'!$P:$P,1,FALSE))),AND($B57=$B56,X56="x")),"x","")</f>
        <v>x</v>
      </c>
      <c r="Y57" s="993" t="str">
        <f>IF(OR(NOT(ISNA(VLOOKUP($A57,'WB005-C'!$P:$P,1,FALSE))),AND($B57=$B56,Y56="x")),"x","")</f>
        <v>x</v>
      </c>
      <c r="Z57" s="993" t="str">
        <f>IF(OR(NOT(ISNA(VLOOKUP($A57,'WB005-D'!$P:$P,1,FALSE))),AND($B57=$B56,Z56="x")),"x","")</f>
        <v>x</v>
      </c>
      <c r="AA57" s="993" t="str">
        <f>IF(OR(NOT(ISNA(VLOOKUP($A57,'WB005-E'!$P:$P,1,FALSE))),AND($B57=$B56,AA56="x")),"x","")</f>
        <v>x</v>
      </c>
      <c r="AB57" s="994" t="str">
        <f>IF(OR(NOT(ISNA(VLOOKUP($A57,'WB005-F'!$P:$P,1,FALSE))),AND($B57=$B56,AB56="x")),"x","")</f>
        <v/>
      </c>
      <c r="AC57" s="989" t="str">
        <f>IF(OR(NOT(ISNA(VLOOKUP($A57,'WB006-A'!$P:$P,1,FALSE))),AND($B57=$B56,AC56="x")),"x","")</f>
        <v>x</v>
      </c>
      <c r="AD57" s="990" t="str">
        <f>IF(OR(NOT(ISNA(VLOOKUP($A57,'WB006-B'!$P:$P,1,FALSE))),AND($B57=$B56,AD56="x")),"x","")</f>
        <v>x</v>
      </c>
      <c r="AE57" s="992" t="str">
        <f>IF(OR(NOT(ISNA(VLOOKUP($A57,'WB007-A'!$P:$P,1,FALSE))),AND($B57=$B56,AE56="x")),"x","")</f>
        <v>x</v>
      </c>
      <c r="AF57" s="994" t="str">
        <f>IF(OR(NOT(ISNA(VLOOKUP($A57,'WB007-B'!$P:$P,1,FALSE))),AND($B57=$B56,AF56="x")),"x","")</f>
        <v>x</v>
      </c>
      <c r="AG57" s="998" t="b">
        <f t="shared" si="0"/>
        <v>1</v>
      </c>
      <c r="AI57" s="708"/>
    </row>
    <row r="58" spans="1:35" x14ac:dyDescent="0.2">
      <c r="A58" s="927" t="s">
        <v>405</v>
      </c>
      <c r="B58" s="928" t="s">
        <v>90</v>
      </c>
      <c r="C58" s="929"/>
      <c r="D58" s="1021">
        <v>25.684377680645078</v>
      </c>
      <c r="E58" s="930"/>
      <c r="F58" s="988" t="str">
        <f>IF(OR(NOT(ISNA(VLOOKUP($A58,'WB001-A'!$P:$P,1,FALSE))),AND($B58=$B57,F57="x")),"x","")</f>
        <v/>
      </c>
      <c r="G58" s="989" t="str">
        <f>IF(OR(NOT(ISNA(VLOOKUP($A58,'WB002-A'!$P:$P,1,FALSE))),AND($B58=$B57,G57="x")),"x","")</f>
        <v/>
      </c>
      <c r="H58" s="990" t="str">
        <f>IF(OR(NOT(ISNA(VLOOKUP($A58,'WB002-B'!$P:$P,1,FALSE))),AND($B58=$B57,H57="x")),"x","")</f>
        <v/>
      </c>
      <c r="I58" s="990" t="str">
        <f>IF(OR(NOT(ISNA(VLOOKUP($A58,'WB002-C'!$P:$P,1,FALSE))),AND($B58=$B57,I57="x")),"x","")</f>
        <v/>
      </c>
      <c r="J58" s="990" t="str">
        <f>IF(OR(NOT(ISNA(VLOOKUP($A58,'WB002-D'!$P:$P,1,FALSE))),AND($B58=$B57,J57="x")),"x","")</f>
        <v/>
      </c>
      <c r="K58" s="990" t="str">
        <f>IF(OR(NOT(ISNA(VLOOKUP($A58,'WB002-E'!$P:$P,1,FALSE))),AND($B58=$B57,K57="x")),"x","")</f>
        <v/>
      </c>
      <c r="L58" s="991" t="str">
        <f>IF(OR(NOT(ISNA(VLOOKUP($A58,'WB002-F'!$P:$P,1,FALSE))),AND($B58=$B57,L57="x")),"x","")</f>
        <v/>
      </c>
      <c r="M58" s="992" t="str">
        <f>IF(OR(NOT(ISNA(VLOOKUP($A58,'WB003-A'!$P:$P,1,FALSE))),AND($B58=$B57,M57="x")),"x","")</f>
        <v/>
      </c>
      <c r="N58" s="993" t="str">
        <f>IF(OR(NOT(ISNA(VLOOKUP($A58,'WB003-B'!$P:$P,1,FALSE))),AND($B58=$B57,N57="x")),"x","")</f>
        <v/>
      </c>
      <c r="O58" s="993" t="str">
        <f>IF(OR(NOT(ISNA(VLOOKUP($A58,'WB003-C'!$P:$P,1,FALSE))),AND($B58=$B57,O57="x")),"x","")</f>
        <v/>
      </c>
      <c r="P58" s="993" t="str">
        <f>IF(OR(NOT(ISNA(VLOOKUP($A58,'WB003-D'!$P:$P,1,FALSE))),AND($B58=$B57,P57="x")),"x","")</f>
        <v/>
      </c>
      <c r="Q58" s="994" t="str">
        <f>IF(OR(NOT(ISNA(VLOOKUP($A58,'WB003-E'!$P:$P,1,FALSE))),AND($B58=$B57,Q57="x")),"x","")</f>
        <v/>
      </c>
      <c r="R58" s="995" t="str">
        <f>IF(OR(NOT(ISNA(VLOOKUP($A58,#REF!,1,FALSE))),AND($B58=$B57,R57="x")),"x","")</f>
        <v>x</v>
      </c>
      <c r="S58" s="990" t="str">
        <f>IF(OR(NOT(ISNA(VLOOKUP($A58,#REF!,1,FALSE))),AND($B58=$B57,S57="x")),"x","")</f>
        <v>x</v>
      </c>
      <c r="T58" s="990" t="str">
        <f>IF(OR(NOT(ISNA(VLOOKUP($A58,#REF!,1,FALSE))),AND($B58=$B57,T57="x")),"x","")</f>
        <v>x</v>
      </c>
      <c r="U58" s="990" t="str">
        <f>IF(OR(NOT(ISNA(VLOOKUP($A58,#REF!,1,FALSE))),AND($B58=$B57,U57="x")),"x","")</f>
        <v>x</v>
      </c>
      <c r="V58" s="991" t="str">
        <f>IF(OR(NOT(ISNA(VLOOKUP($A58,#REF!,1,FALSE))),AND($B58=$B57,V57="x")),"x","")</f>
        <v>x</v>
      </c>
      <c r="W58" s="996" t="str">
        <f>IF(OR(NOT(ISNA(VLOOKUP($A58,'WB005-A'!$P:$P,1,FALSE))),AND($B58=$B57,W57="x")),"x","")</f>
        <v/>
      </c>
      <c r="X58" s="993" t="str">
        <f>IF(OR(NOT(ISNA(VLOOKUP($A58,'WB005-B'!$P:$P,1,FALSE))),AND($B58=$B57,X57="x")),"x","")</f>
        <v/>
      </c>
      <c r="Y58" s="993" t="str">
        <f>IF(OR(NOT(ISNA(VLOOKUP($A58,'WB005-C'!$P:$P,1,FALSE))),AND($B58=$B57,Y57="x")),"x","")</f>
        <v/>
      </c>
      <c r="Z58" s="993" t="str">
        <f>IF(OR(NOT(ISNA(VLOOKUP($A58,'WB005-D'!$P:$P,1,FALSE))),AND($B58=$B57,Z57="x")),"x","")</f>
        <v/>
      </c>
      <c r="AA58" s="993" t="str">
        <f>IF(OR(NOT(ISNA(VLOOKUP($A58,'WB005-E'!$P:$P,1,FALSE))),AND($B58=$B57,AA57="x")),"x","")</f>
        <v/>
      </c>
      <c r="AB58" s="994" t="str">
        <f>IF(OR(NOT(ISNA(VLOOKUP($A58,'WB005-F'!$P:$P,1,FALSE))),AND($B58=$B57,AB57="x")),"x","")</f>
        <v/>
      </c>
      <c r="AC58" s="989" t="str">
        <f>IF(OR(NOT(ISNA(VLOOKUP($A58,'WB006-A'!$P:$P,1,FALSE))),AND($B58=$B57,AC57="x")),"x","")</f>
        <v/>
      </c>
      <c r="AD58" s="990" t="str">
        <f>IF(OR(NOT(ISNA(VLOOKUP($A58,'WB006-B'!$P:$P,1,FALSE))),AND($B58=$B57,AD57="x")),"x","")</f>
        <v/>
      </c>
      <c r="AE58" s="992" t="str">
        <f>IF(OR(NOT(ISNA(VLOOKUP($A58,'WB007-A'!$P:$P,1,FALSE))),AND($B58=$B57,AE57="x")),"x","")</f>
        <v/>
      </c>
      <c r="AF58" s="994" t="str">
        <f>IF(OR(NOT(ISNA(VLOOKUP($A58,'WB007-B'!$P:$P,1,FALSE))),AND($B58=$B57,AF57="x")),"x","")</f>
        <v/>
      </c>
      <c r="AG58" s="998" t="b">
        <f t="shared" si="0"/>
        <v>1</v>
      </c>
      <c r="AI58" s="708"/>
    </row>
    <row r="59" spans="1:35" x14ac:dyDescent="0.2">
      <c r="A59" s="927" t="s">
        <v>408</v>
      </c>
      <c r="B59" s="928" t="s">
        <v>751</v>
      </c>
      <c r="C59" s="929"/>
      <c r="D59" s="1021">
        <v>2.3115939912580572</v>
      </c>
      <c r="E59" s="930" t="s">
        <v>406</v>
      </c>
      <c r="F59" s="988" t="str">
        <f>IF(OR(NOT(ISNA(VLOOKUP($A59,'WB001-A'!$P:$P,1,FALSE))),AND($B59=$B58,F58="x")),"x","")</f>
        <v>x</v>
      </c>
      <c r="G59" s="989" t="str">
        <f>IF(OR(NOT(ISNA(VLOOKUP($A59,'WB002-A'!$P:$P,1,FALSE))),AND($B59=$B58,G58="x")),"x","")</f>
        <v/>
      </c>
      <c r="H59" s="990" t="str">
        <f>IF(OR(NOT(ISNA(VLOOKUP($A59,'WB002-B'!$P:$P,1,FALSE))),AND($B59=$B58,H58="x")),"x","")</f>
        <v/>
      </c>
      <c r="I59" s="990" t="str">
        <f>IF(OR(NOT(ISNA(VLOOKUP($A59,'WB002-C'!$P:$P,1,FALSE))),AND($B59=$B58,I58="x")),"x","")</f>
        <v/>
      </c>
      <c r="J59" s="990" t="str">
        <f>IF(OR(NOT(ISNA(VLOOKUP($A59,'WB002-D'!$P:$P,1,FALSE))),AND($B59=$B58,J58="x")),"x","")</f>
        <v/>
      </c>
      <c r="K59" s="990" t="str">
        <f>IF(OR(NOT(ISNA(VLOOKUP($A59,'WB002-E'!$P:$P,1,FALSE))),AND($B59=$B58,K58="x")),"x","")</f>
        <v/>
      </c>
      <c r="L59" s="991" t="str">
        <f>IF(OR(NOT(ISNA(VLOOKUP($A59,'WB002-F'!$P:$P,1,FALSE))),AND($B59=$B58,L58="x")),"x","")</f>
        <v>x</v>
      </c>
      <c r="M59" s="992" t="str">
        <f>IF(OR(NOT(ISNA(VLOOKUP($A59,'WB003-A'!$P:$P,1,FALSE))),AND($B59=$B58,M58="x")),"x","")</f>
        <v/>
      </c>
      <c r="N59" s="993" t="str">
        <f>IF(OR(NOT(ISNA(VLOOKUP($A59,'WB003-B'!$P:$P,1,FALSE))),AND($B59=$B58,N58="x")),"x","")</f>
        <v/>
      </c>
      <c r="O59" s="993" t="str">
        <f>IF(OR(NOT(ISNA(VLOOKUP($A59,'WB003-C'!$P:$P,1,FALSE))),AND($B59=$B58,O58="x")),"x","")</f>
        <v/>
      </c>
      <c r="P59" s="993" t="str">
        <f>IF(OR(NOT(ISNA(VLOOKUP($A59,'WB003-D'!$P:$P,1,FALSE))),AND($B59=$B58,P58="x")),"x","")</f>
        <v/>
      </c>
      <c r="Q59" s="994" t="str">
        <f>IF(OR(NOT(ISNA(VLOOKUP($A59,'WB003-E'!$P:$P,1,FALSE))),AND($B59=$B58,Q58="x")),"x","")</f>
        <v>x</v>
      </c>
      <c r="R59" s="995" t="str">
        <f>IF(OR(NOT(ISNA(VLOOKUP($A59,#REF!,1,FALSE))),AND($B59=$B58,R58="x")),"x","")</f>
        <v>x</v>
      </c>
      <c r="S59" s="990" t="str">
        <f>IF(OR(NOT(ISNA(VLOOKUP($A59,#REF!,1,FALSE))),AND($B59=$B58,S58="x")),"x","")</f>
        <v>x</v>
      </c>
      <c r="T59" s="990" t="str">
        <f>IF(OR(NOT(ISNA(VLOOKUP($A59,#REF!,1,FALSE))),AND($B59=$B58,T58="x")),"x","")</f>
        <v>x</v>
      </c>
      <c r="U59" s="990" t="str">
        <f>IF(OR(NOT(ISNA(VLOOKUP($A59,#REF!,1,FALSE))),AND($B59=$B58,U58="x")),"x","")</f>
        <v>x</v>
      </c>
      <c r="V59" s="991" t="str">
        <f>IF(OR(NOT(ISNA(VLOOKUP($A59,#REF!,1,FALSE))),AND($B59=$B58,V58="x")),"x","")</f>
        <v>x</v>
      </c>
      <c r="W59" s="996" t="str">
        <f>IF(OR(NOT(ISNA(VLOOKUP($A59,'WB005-A'!$P:$P,1,FALSE))),AND($B59=$B58,W58="x")),"x","")</f>
        <v/>
      </c>
      <c r="X59" s="993" t="str">
        <f>IF(OR(NOT(ISNA(VLOOKUP($A59,'WB005-B'!$P:$P,1,FALSE))),AND($B59=$B58,X58="x")),"x","")</f>
        <v/>
      </c>
      <c r="Y59" s="993" t="str">
        <f>IF(OR(NOT(ISNA(VLOOKUP($A59,'WB005-C'!$P:$P,1,FALSE))),AND($B59=$B58,Y58="x")),"x","")</f>
        <v/>
      </c>
      <c r="Z59" s="993" t="str">
        <f>IF(OR(NOT(ISNA(VLOOKUP($A59,'WB005-D'!$P:$P,1,FALSE))),AND($B59=$B58,Z58="x")),"x","")</f>
        <v/>
      </c>
      <c r="AA59" s="993" t="str">
        <f>IF(OR(NOT(ISNA(VLOOKUP($A59,'WB005-E'!$P:$P,1,FALSE))),AND($B59=$B58,AA58="x")),"x","")</f>
        <v/>
      </c>
      <c r="AB59" s="994" t="str">
        <f>IF(OR(NOT(ISNA(VLOOKUP($A59,'WB005-F'!$P:$P,1,FALSE))),AND($B59=$B58,AB58="x")),"x","")</f>
        <v>x</v>
      </c>
      <c r="AC59" s="989" t="str">
        <f>IF(OR(NOT(ISNA(VLOOKUP($A59,'WB006-A'!$P:$P,1,FALSE))),AND($B59=$B58,AC58="x")),"x","")</f>
        <v>x</v>
      </c>
      <c r="AD59" s="990" t="str">
        <f>IF(OR(NOT(ISNA(VLOOKUP($A59,'WB006-B'!$P:$P,1,FALSE))),AND($B59=$B58,AD58="x")),"x","")</f>
        <v/>
      </c>
      <c r="AE59" s="992" t="str">
        <f>IF(OR(NOT(ISNA(VLOOKUP($A59,'WB007-A'!$P:$P,1,FALSE))),AND($B59=$B58,AE58="x")),"x","")</f>
        <v>x</v>
      </c>
      <c r="AF59" s="994" t="str">
        <f>IF(OR(NOT(ISNA(VLOOKUP($A59,'WB007-B'!$P:$P,1,FALSE))),AND($B59=$B58,AF58="x")),"x","")</f>
        <v/>
      </c>
      <c r="AG59" s="998" t="b">
        <f t="shared" si="0"/>
        <v>1</v>
      </c>
      <c r="AI59" s="708"/>
    </row>
    <row r="60" spans="1:35" ht="22.5" x14ac:dyDescent="0.2">
      <c r="A60" s="927" t="s">
        <v>409</v>
      </c>
      <c r="B60" s="928" t="s">
        <v>496</v>
      </c>
      <c r="C60" s="929"/>
      <c r="D60" s="1021">
        <v>1666.9161114738656</v>
      </c>
      <c r="E60" s="930" t="s">
        <v>447</v>
      </c>
      <c r="F60" s="988" t="str">
        <f>IF(OR(NOT(ISNA(VLOOKUP($A60,'WB001-A'!$P:$P,1,FALSE))),AND($B60=$B59,F59="x")),"x","")</f>
        <v/>
      </c>
      <c r="G60" s="989" t="str">
        <f>IF(OR(NOT(ISNA(VLOOKUP($A60,'WB002-A'!$P:$P,1,FALSE))),AND($B60=$B59,G59="x")),"x","")</f>
        <v/>
      </c>
      <c r="H60" s="990" t="str">
        <f>IF(OR(NOT(ISNA(VLOOKUP($A60,'WB002-B'!$P:$P,1,FALSE))),AND($B60=$B59,H59="x")),"x","")</f>
        <v/>
      </c>
      <c r="I60" s="990" t="str">
        <f>IF(OR(NOT(ISNA(VLOOKUP($A60,'WB002-C'!$P:$P,1,FALSE))),AND($B60=$B59,I59="x")),"x","")</f>
        <v/>
      </c>
      <c r="J60" s="990" t="str">
        <f>IF(OR(NOT(ISNA(VLOOKUP($A60,'WB002-D'!$P:$P,1,FALSE))),AND($B60=$B59,J59="x")),"x","")</f>
        <v/>
      </c>
      <c r="K60" s="990" t="str">
        <f>IF(OR(NOT(ISNA(VLOOKUP($A60,'WB002-E'!$P:$P,1,FALSE))),AND($B60=$B59,K59="x")),"x","")</f>
        <v/>
      </c>
      <c r="L60" s="991" t="str">
        <f>IF(OR(NOT(ISNA(VLOOKUP($A60,'WB002-F'!$P:$P,1,FALSE))),AND($B60=$B59,L59="x")),"x","")</f>
        <v/>
      </c>
      <c r="M60" s="992" t="str">
        <f>IF(OR(NOT(ISNA(VLOOKUP($A60,'WB003-A'!$P:$P,1,FALSE))),AND($B60=$B59,M59="x")),"x","")</f>
        <v/>
      </c>
      <c r="N60" s="993" t="str">
        <f>IF(OR(NOT(ISNA(VLOOKUP($A60,'WB003-B'!$P:$P,1,FALSE))),AND($B60=$B59,N59="x")),"x","")</f>
        <v/>
      </c>
      <c r="O60" s="993" t="str">
        <f>IF(OR(NOT(ISNA(VLOOKUP($A60,'WB003-C'!$P:$P,1,FALSE))),AND($B60=$B59,O59="x")),"x","")</f>
        <v/>
      </c>
      <c r="P60" s="993" t="str">
        <f>IF(OR(NOT(ISNA(VLOOKUP($A60,'WB003-D'!$P:$P,1,FALSE))),AND($B60=$B59,P59="x")),"x","")</f>
        <v/>
      </c>
      <c r="Q60" s="994" t="str">
        <f>IF(OR(NOT(ISNA(VLOOKUP($A60,'WB003-E'!$P:$P,1,FALSE))),AND($B60=$B59,Q59="x")),"x","")</f>
        <v/>
      </c>
      <c r="R60" s="995" t="str">
        <f>IF(OR(NOT(ISNA(VLOOKUP($A60,#REF!,1,FALSE))),AND($B60=$B59,R59="x")),"x","")</f>
        <v>x</v>
      </c>
      <c r="S60" s="990" t="str">
        <f>IF(OR(NOT(ISNA(VLOOKUP($A60,#REF!,1,FALSE))),AND($B60=$B59,S59="x")),"x","")</f>
        <v>x</v>
      </c>
      <c r="T60" s="990" t="str">
        <f>IF(OR(NOT(ISNA(VLOOKUP($A60,#REF!,1,FALSE))),AND($B60=$B59,T59="x")),"x","")</f>
        <v>x</v>
      </c>
      <c r="U60" s="990" t="str">
        <f>IF(OR(NOT(ISNA(VLOOKUP($A60,#REF!,1,FALSE))),AND($B60=$B59,U59="x")),"x","")</f>
        <v>x</v>
      </c>
      <c r="V60" s="991" t="str">
        <f>IF(OR(NOT(ISNA(VLOOKUP($A60,#REF!,1,FALSE))),AND($B60=$B59,V59="x")),"x","")</f>
        <v>x</v>
      </c>
      <c r="W60" s="996" t="str">
        <f>IF(OR(NOT(ISNA(VLOOKUP($A60,'WB005-A'!$P:$P,1,FALSE))),AND($B60=$B59,W59="x")),"x","")</f>
        <v/>
      </c>
      <c r="X60" s="993" t="str">
        <f>IF(OR(NOT(ISNA(VLOOKUP($A60,'WB005-B'!$P:$P,1,FALSE))),AND($B60=$B59,X59="x")),"x","")</f>
        <v/>
      </c>
      <c r="Y60" s="993" t="str">
        <f>IF(OR(NOT(ISNA(VLOOKUP($A60,'WB005-C'!$P:$P,1,FALSE))),AND($B60=$B59,Y59="x")),"x","")</f>
        <v/>
      </c>
      <c r="Z60" s="993" t="str">
        <f>IF(OR(NOT(ISNA(VLOOKUP($A60,'WB005-D'!$P:$P,1,FALSE))),AND($B60=$B59,Z59="x")),"x","")</f>
        <v/>
      </c>
      <c r="AA60" s="993" t="str">
        <f>IF(OR(NOT(ISNA(VLOOKUP($A60,'WB005-E'!$P:$P,1,FALSE))),AND($B60=$B59,AA59="x")),"x","")</f>
        <v/>
      </c>
      <c r="AB60" s="994" t="str">
        <f>IF(OR(NOT(ISNA(VLOOKUP($A60,'WB005-F'!$P:$P,1,FALSE))),AND($B60=$B59,AB59="x")),"x","")</f>
        <v/>
      </c>
      <c r="AC60" s="989" t="str">
        <f>IF(OR(NOT(ISNA(VLOOKUP($A60,'WB006-A'!$P:$P,1,FALSE))),AND($B60=$B59,AC59="x")),"x","")</f>
        <v/>
      </c>
      <c r="AD60" s="990" t="str">
        <f>IF(OR(NOT(ISNA(VLOOKUP($A60,'WB006-B'!$P:$P,1,FALSE))),AND($B60=$B59,AD59="x")),"x","")</f>
        <v/>
      </c>
      <c r="AE60" s="992" t="str">
        <f>IF(OR(NOT(ISNA(VLOOKUP($A60,'WB007-A'!$P:$P,1,FALSE))),AND($B60=$B59,AE59="x")),"x","")</f>
        <v/>
      </c>
      <c r="AF60" s="994" t="str">
        <f>IF(OR(NOT(ISNA(VLOOKUP($A60,'WB007-B'!$P:$P,1,FALSE))),AND($B60=$B59,AF59="x")),"x","")</f>
        <v/>
      </c>
      <c r="AG60" s="998" t="b">
        <f t="shared" si="0"/>
        <v>1</v>
      </c>
      <c r="AI60" s="708"/>
    </row>
    <row r="61" spans="1:35" x14ac:dyDescent="0.2">
      <c r="A61" s="927" t="s">
        <v>51</v>
      </c>
      <c r="B61" s="928" t="s">
        <v>53</v>
      </c>
      <c r="C61" s="929"/>
      <c r="D61" s="1021" t="s">
        <v>448</v>
      </c>
      <c r="E61" s="930" t="s">
        <v>371</v>
      </c>
      <c r="F61" s="988" t="str">
        <f>IF(OR(NOT(ISNA(VLOOKUP($A61,'WB001-A'!$P:$P,1,FALSE))),AND($B61=$B60,F60="x")),"x","")</f>
        <v>x</v>
      </c>
      <c r="G61" s="989" t="str">
        <f>IF(OR(NOT(ISNA(VLOOKUP($A61,'WB002-A'!$P:$P,1,FALSE))),AND($B61=$B60,G60="x")),"x","")</f>
        <v/>
      </c>
      <c r="H61" s="990" t="str">
        <f>IF(OR(NOT(ISNA(VLOOKUP($A61,'WB002-B'!$P:$P,1,FALSE))),AND($B61=$B60,H60="x")),"x","")</f>
        <v/>
      </c>
      <c r="I61" s="990" t="str">
        <f>IF(OR(NOT(ISNA(VLOOKUP($A61,'WB002-C'!$P:$P,1,FALSE))),AND($B61=$B60,I60="x")),"x","")</f>
        <v/>
      </c>
      <c r="J61" s="990" t="str">
        <f>IF(OR(NOT(ISNA(VLOOKUP($A61,'WB002-D'!$P:$P,1,FALSE))),AND($B61=$B60,J60="x")),"x","")</f>
        <v/>
      </c>
      <c r="K61" s="990" t="str">
        <f>IF(OR(NOT(ISNA(VLOOKUP($A61,'WB002-E'!$P:$P,1,FALSE))),AND($B61=$B60,K60="x")),"x","")</f>
        <v/>
      </c>
      <c r="L61" s="991" t="str">
        <f>IF(OR(NOT(ISNA(VLOOKUP($A61,'WB002-F'!$P:$P,1,FALSE))),AND($B61=$B60,L60="x")),"x","")</f>
        <v/>
      </c>
      <c r="M61" s="992" t="str">
        <f>IF(OR(NOT(ISNA(VLOOKUP($A61,'WB003-A'!$P:$P,1,FALSE))),AND($B61=$B60,M60="x")),"x","")</f>
        <v/>
      </c>
      <c r="N61" s="993" t="str">
        <f>IF(OR(NOT(ISNA(VLOOKUP($A61,'WB003-B'!$P:$P,1,FALSE))),AND($B61=$B60,N60="x")),"x","")</f>
        <v/>
      </c>
      <c r="O61" s="993" t="str">
        <f>IF(OR(NOT(ISNA(VLOOKUP($A61,'WB003-C'!$P:$P,1,FALSE))),AND($B61=$B60,O60="x")),"x","")</f>
        <v/>
      </c>
      <c r="P61" s="993" t="str">
        <f>IF(OR(NOT(ISNA(VLOOKUP($A61,'WB003-D'!$P:$P,1,FALSE))),AND($B61=$B60,P60="x")),"x","")</f>
        <v/>
      </c>
      <c r="Q61" s="994" t="str">
        <f>IF(OR(NOT(ISNA(VLOOKUP($A61,'WB003-E'!$P:$P,1,FALSE))),AND($B61=$B60,Q60="x")),"x","")</f>
        <v/>
      </c>
      <c r="R61" s="995" t="str">
        <f>IF(OR(NOT(ISNA(VLOOKUP($A61,#REF!,1,FALSE))),AND($B61=$B60,R60="x")),"x","")</f>
        <v>x</v>
      </c>
      <c r="S61" s="990" t="str">
        <f>IF(OR(NOT(ISNA(VLOOKUP($A61,#REF!,1,FALSE))),AND($B61=$B60,S60="x")),"x","")</f>
        <v>x</v>
      </c>
      <c r="T61" s="990" t="str">
        <f>IF(OR(NOT(ISNA(VLOOKUP($A61,#REF!,1,FALSE))),AND($B61=$B60,T60="x")),"x","")</f>
        <v>x</v>
      </c>
      <c r="U61" s="990" t="str">
        <f>IF(OR(NOT(ISNA(VLOOKUP($A61,#REF!,1,FALSE))),AND($B61=$B60,U60="x")),"x","")</f>
        <v>x</v>
      </c>
      <c r="V61" s="991" t="str">
        <f>IF(OR(NOT(ISNA(VLOOKUP($A61,#REF!,1,FALSE))),AND($B61=$B60,V60="x")),"x","")</f>
        <v>x</v>
      </c>
      <c r="W61" s="996" t="str">
        <f>IF(OR(NOT(ISNA(VLOOKUP($A61,'WB005-A'!$P:$P,1,FALSE))),AND($B61=$B60,W60="x")),"x","")</f>
        <v/>
      </c>
      <c r="X61" s="993" t="str">
        <f>IF(OR(NOT(ISNA(VLOOKUP($A61,'WB005-B'!$P:$P,1,FALSE))),AND($B61=$B60,X60="x")),"x","")</f>
        <v/>
      </c>
      <c r="Y61" s="993" t="str">
        <f>IF(OR(NOT(ISNA(VLOOKUP($A61,'WB005-C'!$P:$P,1,FALSE))),AND($B61=$B60,Y60="x")),"x","")</f>
        <v/>
      </c>
      <c r="Z61" s="993" t="str">
        <f>IF(OR(NOT(ISNA(VLOOKUP($A61,'WB005-D'!$P:$P,1,FALSE))),AND($B61=$B60,Z60="x")),"x","")</f>
        <v/>
      </c>
      <c r="AA61" s="993" t="str">
        <f>IF(OR(NOT(ISNA(VLOOKUP($A61,'WB005-E'!$P:$P,1,FALSE))),AND($B61=$B60,AA60="x")),"x","")</f>
        <v/>
      </c>
      <c r="AB61" s="994" t="str">
        <f>IF(OR(NOT(ISNA(VLOOKUP($A61,'WB005-F'!$P:$P,1,FALSE))),AND($B61=$B60,AB60="x")),"x","")</f>
        <v/>
      </c>
      <c r="AC61" s="989" t="str">
        <f>IF(OR(NOT(ISNA(VLOOKUP($A61,'WB006-A'!$P:$P,1,FALSE))),AND($B61=$B60,AC60="x")),"x","")</f>
        <v>x</v>
      </c>
      <c r="AD61" s="990" t="str">
        <f>IF(OR(NOT(ISNA(VLOOKUP($A61,'WB006-B'!$P:$P,1,FALSE))),AND($B61=$B60,AD60="x")),"x","")</f>
        <v/>
      </c>
      <c r="AE61" s="992" t="str">
        <f>IF(OR(NOT(ISNA(VLOOKUP($A61,'WB007-A'!$P:$P,1,FALSE))),AND($B61=$B60,AE60="x")),"x","")</f>
        <v>x</v>
      </c>
      <c r="AF61" s="994" t="str">
        <f>IF(OR(NOT(ISNA(VLOOKUP($A61,'WB007-B'!$P:$P,1,FALSE))),AND($B61=$B60,AF60="x")),"x","")</f>
        <v/>
      </c>
      <c r="AG61" s="998" t="b">
        <f t="shared" si="0"/>
        <v>1</v>
      </c>
      <c r="AI61" s="708"/>
    </row>
    <row r="62" spans="1:35" x14ac:dyDescent="0.2">
      <c r="A62" s="927" t="s">
        <v>54</v>
      </c>
      <c r="B62" s="928" t="s">
        <v>53</v>
      </c>
      <c r="C62" s="929" t="s">
        <v>304</v>
      </c>
      <c r="D62" s="1021" t="s">
        <v>786</v>
      </c>
      <c r="E62" s="930" t="s">
        <v>371</v>
      </c>
      <c r="F62" s="988" t="str">
        <f>IF(OR(NOT(ISNA(VLOOKUP($A62,'WB001-A'!$P:$P,1,FALSE))),AND($B62=$B61,F61="x")),"x","")</f>
        <v>x</v>
      </c>
      <c r="G62" s="989" t="str">
        <f>IF(OR(NOT(ISNA(VLOOKUP($A62,'WB002-A'!$P:$P,1,FALSE))),AND($B62=$B61,G61="x")),"x","")</f>
        <v/>
      </c>
      <c r="H62" s="990" t="str">
        <f>IF(OR(NOT(ISNA(VLOOKUP($A62,'WB002-B'!$P:$P,1,FALSE))),AND($B62=$B61,H61="x")),"x","")</f>
        <v/>
      </c>
      <c r="I62" s="990" t="str">
        <f>IF(OR(NOT(ISNA(VLOOKUP($A62,'WB002-C'!$P:$P,1,FALSE))),AND($B62=$B61,I61="x")),"x","")</f>
        <v/>
      </c>
      <c r="J62" s="990" t="str">
        <f>IF(OR(NOT(ISNA(VLOOKUP($A62,'WB002-D'!$P:$P,1,FALSE))),AND($B62=$B61,J61="x")),"x","")</f>
        <v/>
      </c>
      <c r="K62" s="990" t="str">
        <f>IF(OR(NOT(ISNA(VLOOKUP($A62,'WB002-E'!$P:$P,1,FALSE))),AND($B62=$B61,K61="x")),"x","")</f>
        <v/>
      </c>
      <c r="L62" s="991" t="str">
        <f>IF(OR(NOT(ISNA(VLOOKUP($A62,'WB002-F'!$P:$P,1,FALSE))),AND($B62=$B61,L61="x")),"x","")</f>
        <v/>
      </c>
      <c r="M62" s="992" t="str">
        <f>IF(OR(NOT(ISNA(VLOOKUP($A62,'WB003-A'!$P:$P,1,FALSE))),AND($B62=$B61,M61="x")),"x","")</f>
        <v/>
      </c>
      <c r="N62" s="993" t="str">
        <f>IF(OR(NOT(ISNA(VLOOKUP($A62,'WB003-B'!$P:$P,1,FALSE))),AND($B62=$B61,N61="x")),"x","")</f>
        <v/>
      </c>
      <c r="O62" s="993" t="str">
        <f>IF(OR(NOT(ISNA(VLOOKUP($A62,'WB003-C'!$P:$P,1,FALSE))),AND($B62=$B61,O61="x")),"x","")</f>
        <v/>
      </c>
      <c r="P62" s="993" t="str">
        <f>IF(OR(NOT(ISNA(VLOOKUP($A62,'WB003-D'!$P:$P,1,FALSE))),AND($B62=$B61,P61="x")),"x","")</f>
        <v/>
      </c>
      <c r="Q62" s="994" t="str">
        <f>IF(OR(NOT(ISNA(VLOOKUP($A62,'WB003-E'!$P:$P,1,FALSE))),AND($B62=$B61,Q61="x")),"x","")</f>
        <v/>
      </c>
      <c r="R62" s="995" t="str">
        <f>IF(OR(NOT(ISNA(VLOOKUP($A62,#REF!,1,FALSE))),AND($B62=$B61,R61="x")),"x","")</f>
        <v>x</v>
      </c>
      <c r="S62" s="990" t="str">
        <f>IF(OR(NOT(ISNA(VLOOKUP($A62,#REF!,1,FALSE))),AND($B62=$B61,S61="x")),"x","")</f>
        <v>x</v>
      </c>
      <c r="T62" s="990" t="str">
        <f>IF(OR(NOT(ISNA(VLOOKUP($A62,#REF!,1,FALSE))),AND($B62=$B61,T61="x")),"x","")</f>
        <v>x</v>
      </c>
      <c r="U62" s="990" t="str">
        <f>IF(OR(NOT(ISNA(VLOOKUP($A62,#REF!,1,FALSE))),AND($B62=$B61,U61="x")),"x","")</f>
        <v>x</v>
      </c>
      <c r="V62" s="991" t="str">
        <f>IF(OR(NOT(ISNA(VLOOKUP($A62,#REF!,1,FALSE))),AND($B62=$B61,V61="x")),"x","")</f>
        <v>x</v>
      </c>
      <c r="W62" s="996" t="str">
        <f>IF(OR(NOT(ISNA(VLOOKUP($A62,'WB005-A'!$P:$P,1,FALSE))),AND($B62=$B61,W61="x")),"x","")</f>
        <v/>
      </c>
      <c r="X62" s="993" t="str">
        <f>IF(OR(NOT(ISNA(VLOOKUP($A62,'WB005-B'!$P:$P,1,FALSE))),AND($B62=$B61,X61="x")),"x","")</f>
        <v/>
      </c>
      <c r="Y62" s="993" t="str">
        <f>IF(OR(NOT(ISNA(VLOOKUP($A62,'WB005-C'!$P:$P,1,FALSE))),AND($B62=$B61,Y61="x")),"x","")</f>
        <v/>
      </c>
      <c r="Z62" s="993" t="str">
        <f>IF(OR(NOT(ISNA(VLOOKUP($A62,'WB005-D'!$P:$P,1,FALSE))),AND($B62=$B61,Z61="x")),"x","")</f>
        <v/>
      </c>
      <c r="AA62" s="993" t="str">
        <f>IF(OR(NOT(ISNA(VLOOKUP($A62,'WB005-E'!$P:$P,1,FALSE))),AND($B62=$B61,AA61="x")),"x","")</f>
        <v/>
      </c>
      <c r="AB62" s="994" t="str">
        <f>IF(OR(NOT(ISNA(VLOOKUP($A62,'WB005-F'!$P:$P,1,FALSE))),AND($B62=$B61,AB61="x")),"x","")</f>
        <v/>
      </c>
      <c r="AC62" s="989" t="str">
        <f>IF(OR(NOT(ISNA(VLOOKUP($A62,'WB006-A'!$P:$P,1,FALSE))),AND($B62=$B61,AC61="x")),"x","")</f>
        <v>x</v>
      </c>
      <c r="AD62" s="990" t="str">
        <f>IF(OR(NOT(ISNA(VLOOKUP($A62,'WB006-B'!$P:$P,1,FALSE))),AND($B62=$B61,AD61="x")),"x","")</f>
        <v/>
      </c>
      <c r="AE62" s="992" t="str">
        <f>IF(OR(NOT(ISNA(VLOOKUP($A62,'WB007-A'!$P:$P,1,FALSE))),AND($B62=$B61,AE61="x")),"x","")</f>
        <v>x</v>
      </c>
      <c r="AF62" s="994" t="str">
        <f>IF(OR(NOT(ISNA(VLOOKUP($A62,'WB007-B'!$P:$P,1,FALSE))),AND($B62=$B61,AF61="x")),"x","")</f>
        <v/>
      </c>
      <c r="AG62" s="999" t="b">
        <f t="shared" si="0"/>
        <v>1</v>
      </c>
      <c r="AI62" s="708"/>
    </row>
    <row r="63" spans="1:35" x14ac:dyDescent="0.2">
      <c r="A63" s="927" t="s">
        <v>60</v>
      </c>
      <c r="B63" s="928" t="s">
        <v>53</v>
      </c>
      <c r="C63" s="929" t="s">
        <v>480</v>
      </c>
      <c r="D63" s="1021" t="s">
        <v>786</v>
      </c>
      <c r="E63" s="930" t="s">
        <v>371</v>
      </c>
      <c r="F63" s="988" t="str">
        <f>IF(OR(NOT(ISNA(VLOOKUP($A63,'WB001-A'!$P:$P,1,FALSE))),AND($B63=$B62,F62="x")),"x","")</f>
        <v>x</v>
      </c>
      <c r="G63" s="989" t="str">
        <f>IF(OR(NOT(ISNA(VLOOKUP($A63,'WB002-A'!$P:$P,1,FALSE))),AND($B63=$B62,G62="x")),"x","")</f>
        <v/>
      </c>
      <c r="H63" s="990" t="str">
        <f>IF(OR(NOT(ISNA(VLOOKUP($A63,'WB002-B'!$P:$P,1,FALSE))),AND($B63=$B62,H62="x")),"x","")</f>
        <v/>
      </c>
      <c r="I63" s="990" t="str">
        <f>IF(OR(NOT(ISNA(VLOOKUP($A63,'WB002-C'!$P:$P,1,FALSE))),AND($B63=$B62,I62="x")),"x","")</f>
        <v/>
      </c>
      <c r="J63" s="990" t="str">
        <f>IF(OR(NOT(ISNA(VLOOKUP($A63,'WB002-D'!$P:$P,1,FALSE))),AND($B63=$B62,J62="x")),"x","")</f>
        <v/>
      </c>
      <c r="K63" s="990" t="str">
        <f>IF(OR(NOT(ISNA(VLOOKUP($A63,'WB002-E'!$P:$P,1,FALSE))),AND($B63=$B62,K62="x")),"x","")</f>
        <v/>
      </c>
      <c r="L63" s="991" t="str">
        <f>IF(OR(NOT(ISNA(VLOOKUP($A63,'WB002-F'!$P:$P,1,FALSE))),AND($B63=$B62,L62="x")),"x","")</f>
        <v/>
      </c>
      <c r="M63" s="992" t="str">
        <f>IF(OR(NOT(ISNA(VLOOKUP($A63,'WB003-A'!$P:$P,1,FALSE))),AND($B63=$B62,M62="x")),"x","")</f>
        <v/>
      </c>
      <c r="N63" s="993" t="str">
        <f>IF(OR(NOT(ISNA(VLOOKUP($A63,'WB003-B'!$P:$P,1,FALSE))),AND($B63=$B62,N62="x")),"x","")</f>
        <v/>
      </c>
      <c r="O63" s="993" t="str">
        <f>IF(OR(NOT(ISNA(VLOOKUP($A63,'WB003-C'!$P:$P,1,FALSE))),AND($B63=$B62,O62="x")),"x","")</f>
        <v/>
      </c>
      <c r="P63" s="993" t="str">
        <f>IF(OR(NOT(ISNA(VLOOKUP($A63,'WB003-D'!$P:$P,1,FALSE))),AND($B63=$B62,P62="x")),"x","")</f>
        <v/>
      </c>
      <c r="Q63" s="994" t="str">
        <f>IF(OR(NOT(ISNA(VLOOKUP($A63,'WB003-E'!$P:$P,1,FALSE))),AND($B63=$B62,Q62="x")),"x","")</f>
        <v/>
      </c>
      <c r="R63" s="995" t="str">
        <f>IF(OR(NOT(ISNA(VLOOKUP($A63,#REF!,1,FALSE))),AND($B63=$B62,R62="x")),"x","")</f>
        <v>x</v>
      </c>
      <c r="S63" s="990" t="str">
        <f>IF(OR(NOT(ISNA(VLOOKUP($A63,#REF!,1,FALSE))),AND($B63=$B62,S62="x")),"x","")</f>
        <v>x</v>
      </c>
      <c r="T63" s="990" t="str">
        <f>IF(OR(NOT(ISNA(VLOOKUP($A63,#REF!,1,FALSE))),AND($B63=$B62,T62="x")),"x","")</f>
        <v>x</v>
      </c>
      <c r="U63" s="990" t="str">
        <f>IF(OR(NOT(ISNA(VLOOKUP($A63,#REF!,1,FALSE))),AND($B63=$B62,U62="x")),"x","")</f>
        <v>x</v>
      </c>
      <c r="V63" s="991" t="str">
        <f>IF(OR(NOT(ISNA(VLOOKUP($A63,#REF!,1,FALSE))),AND($B63=$B62,V62="x")),"x","")</f>
        <v>x</v>
      </c>
      <c r="W63" s="996" t="str">
        <f>IF(OR(NOT(ISNA(VLOOKUP($A63,'WB005-A'!$P:$P,1,FALSE))),AND($B63=$B62,W62="x")),"x","")</f>
        <v/>
      </c>
      <c r="X63" s="993" t="str">
        <f>IF(OR(NOT(ISNA(VLOOKUP($A63,'WB005-B'!$P:$P,1,FALSE))),AND($B63=$B62,X62="x")),"x","")</f>
        <v/>
      </c>
      <c r="Y63" s="993" t="str">
        <f>IF(OR(NOT(ISNA(VLOOKUP($A63,'WB005-C'!$P:$P,1,FALSE))),AND($B63=$B62,Y62="x")),"x","")</f>
        <v/>
      </c>
      <c r="Z63" s="993" t="str">
        <f>IF(OR(NOT(ISNA(VLOOKUP($A63,'WB005-D'!$P:$P,1,FALSE))),AND($B63=$B62,Z62="x")),"x","")</f>
        <v/>
      </c>
      <c r="AA63" s="993" t="str">
        <f>IF(OR(NOT(ISNA(VLOOKUP($A63,'WB005-E'!$P:$P,1,FALSE))),AND($B63=$B62,AA62="x")),"x","")</f>
        <v/>
      </c>
      <c r="AB63" s="994" t="str">
        <f>IF(OR(NOT(ISNA(VLOOKUP($A63,'WB005-F'!$P:$P,1,FALSE))),AND($B63=$B62,AB62="x")),"x","")</f>
        <v/>
      </c>
      <c r="AC63" s="989" t="str">
        <f>IF(OR(NOT(ISNA(VLOOKUP($A63,'WB006-A'!$P:$P,1,FALSE))),AND($B63=$B62,AC62="x")),"x","")</f>
        <v>x</v>
      </c>
      <c r="AD63" s="990" t="str">
        <f>IF(OR(NOT(ISNA(VLOOKUP($A63,'WB006-B'!$P:$P,1,FALSE))),AND($B63=$B62,AD62="x")),"x","")</f>
        <v/>
      </c>
      <c r="AE63" s="992" t="str">
        <f>IF(OR(NOT(ISNA(VLOOKUP($A63,'WB007-A'!$P:$P,1,FALSE))),AND($B63=$B62,AE62="x")),"x","")</f>
        <v>x</v>
      </c>
      <c r="AF63" s="994" t="str">
        <f>IF(OR(NOT(ISNA(VLOOKUP($A63,'WB007-B'!$P:$P,1,FALSE))),AND($B63=$B62,AF62="x")),"x","")</f>
        <v/>
      </c>
      <c r="AG63" s="999" t="b">
        <f t="shared" si="0"/>
        <v>1</v>
      </c>
      <c r="AI63" s="708"/>
    </row>
    <row r="64" spans="1:35" x14ac:dyDescent="0.2">
      <c r="A64" s="927" t="s">
        <v>61</v>
      </c>
      <c r="B64" s="928" t="s">
        <v>53</v>
      </c>
      <c r="C64" s="929" t="s">
        <v>481</v>
      </c>
      <c r="D64" s="1021" t="s">
        <v>786</v>
      </c>
      <c r="E64" s="930" t="s">
        <v>371</v>
      </c>
      <c r="F64" s="988" t="str">
        <f>IF(OR(NOT(ISNA(VLOOKUP($A64,'WB001-A'!$P:$P,1,FALSE))),AND($B64=$B63,F63="x")),"x","")</f>
        <v>x</v>
      </c>
      <c r="G64" s="989" t="str">
        <f>IF(OR(NOT(ISNA(VLOOKUP($A64,'WB002-A'!$P:$P,1,FALSE))),AND($B64=$B63,G63="x")),"x","")</f>
        <v/>
      </c>
      <c r="H64" s="990" t="str">
        <f>IF(OR(NOT(ISNA(VLOOKUP($A64,'WB002-B'!$P:$P,1,FALSE))),AND($B64=$B63,H63="x")),"x","")</f>
        <v/>
      </c>
      <c r="I64" s="990" t="str">
        <f>IF(OR(NOT(ISNA(VLOOKUP($A64,'WB002-C'!$P:$P,1,FALSE))),AND($B64=$B63,I63="x")),"x","")</f>
        <v/>
      </c>
      <c r="J64" s="990" t="str">
        <f>IF(OR(NOT(ISNA(VLOOKUP($A64,'WB002-D'!$P:$P,1,FALSE))),AND($B64=$B63,J63="x")),"x","")</f>
        <v/>
      </c>
      <c r="K64" s="990" t="str">
        <f>IF(OR(NOT(ISNA(VLOOKUP($A64,'WB002-E'!$P:$P,1,FALSE))),AND($B64=$B63,K63="x")),"x","")</f>
        <v/>
      </c>
      <c r="L64" s="991" t="str">
        <f>IF(OR(NOT(ISNA(VLOOKUP($A64,'WB002-F'!$P:$P,1,FALSE))),AND($B64=$B63,L63="x")),"x","")</f>
        <v/>
      </c>
      <c r="M64" s="992" t="str">
        <f>IF(OR(NOT(ISNA(VLOOKUP($A64,'WB003-A'!$P:$P,1,FALSE))),AND($B64=$B63,M63="x")),"x","")</f>
        <v/>
      </c>
      <c r="N64" s="993" t="str">
        <f>IF(OR(NOT(ISNA(VLOOKUP($A64,'WB003-B'!$P:$P,1,FALSE))),AND($B64=$B63,N63="x")),"x","")</f>
        <v/>
      </c>
      <c r="O64" s="993" t="str">
        <f>IF(OR(NOT(ISNA(VLOOKUP($A64,'WB003-C'!$P:$P,1,FALSE))),AND($B64=$B63,O63="x")),"x","")</f>
        <v/>
      </c>
      <c r="P64" s="993" t="str">
        <f>IF(OR(NOT(ISNA(VLOOKUP($A64,'WB003-D'!$P:$P,1,FALSE))),AND($B64=$B63,P63="x")),"x","")</f>
        <v/>
      </c>
      <c r="Q64" s="994" t="str">
        <f>IF(OR(NOT(ISNA(VLOOKUP($A64,'WB003-E'!$P:$P,1,FALSE))),AND($B64=$B63,Q63="x")),"x","")</f>
        <v/>
      </c>
      <c r="R64" s="995" t="str">
        <f>IF(OR(NOT(ISNA(VLOOKUP($A64,#REF!,1,FALSE))),AND($B64=$B63,R63="x")),"x","")</f>
        <v>x</v>
      </c>
      <c r="S64" s="990" t="str">
        <f>IF(OR(NOT(ISNA(VLOOKUP($A64,#REF!,1,FALSE))),AND($B64=$B63,S63="x")),"x","")</f>
        <v>x</v>
      </c>
      <c r="T64" s="990" t="str">
        <f>IF(OR(NOT(ISNA(VLOOKUP($A64,#REF!,1,FALSE))),AND($B64=$B63,T63="x")),"x","")</f>
        <v>x</v>
      </c>
      <c r="U64" s="990" t="str">
        <f>IF(OR(NOT(ISNA(VLOOKUP($A64,#REF!,1,FALSE))),AND($B64=$B63,U63="x")),"x","")</f>
        <v>x</v>
      </c>
      <c r="V64" s="991" t="str">
        <f>IF(OR(NOT(ISNA(VLOOKUP($A64,#REF!,1,FALSE))),AND($B64=$B63,V63="x")),"x","")</f>
        <v>x</v>
      </c>
      <c r="W64" s="996" t="str">
        <f>IF(OR(NOT(ISNA(VLOOKUP($A64,'WB005-A'!$P:$P,1,FALSE))),AND($B64=$B63,W63="x")),"x","")</f>
        <v/>
      </c>
      <c r="X64" s="993" t="str">
        <f>IF(OR(NOT(ISNA(VLOOKUP($A64,'WB005-B'!$P:$P,1,FALSE))),AND($B64=$B63,X63="x")),"x","")</f>
        <v/>
      </c>
      <c r="Y64" s="993" t="str">
        <f>IF(OR(NOT(ISNA(VLOOKUP($A64,'WB005-C'!$P:$P,1,FALSE))),AND($B64=$B63,Y63="x")),"x","")</f>
        <v/>
      </c>
      <c r="Z64" s="993" t="str">
        <f>IF(OR(NOT(ISNA(VLOOKUP($A64,'WB005-D'!$P:$P,1,FALSE))),AND($B64=$B63,Z63="x")),"x","")</f>
        <v/>
      </c>
      <c r="AA64" s="993" t="str">
        <f>IF(OR(NOT(ISNA(VLOOKUP($A64,'WB005-E'!$P:$P,1,FALSE))),AND($B64=$B63,AA63="x")),"x","")</f>
        <v/>
      </c>
      <c r="AB64" s="994" t="str">
        <f>IF(OR(NOT(ISNA(VLOOKUP($A64,'WB005-F'!$P:$P,1,FALSE))),AND($B64=$B63,AB63="x")),"x","")</f>
        <v/>
      </c>
      <c r="AC64" s="989" t="str">
        <f>IF(OR(NOT(ISNA(VLOOKUP($A64,'WB006-A'!$P:$P,1,FALSE))),AND($B64=$B63,AC63="x")),"x","")</f>
        <v>x</v>
      </c>
      <c r="AD64" s="990" t="str">
        <f>IF(OR(NOT(ISNA(VLOOKUP($A64,'WB006-B'!$P:$P,1,FALSE))),AND($B64=$B63,AD63="x")),"x","")</f>
        <v/>
      </c>
      <c r="AE64" s="992" t="str">
        <f>IF(OR(NOT(ISNA(VLOOKUP($A64,'WB007-A'!$P:$P,1,FALSE))),AND($B64=$B63,AE63="x")),"x","")</f>
        <v>x</v>
      </c>
      <c r="AF64" s="994" t="str">
        <f>IF(OR(NOT(ISNA(VLOOKUP($A64,'WB007-B'!$P:$P,1,FALSE))),AND($B64=$B63,AF63="x")),"x","")</f>
        <v/>
      </c>
      <c r="AG64" s="999" t="b">
        <f t="shared" si="0"/>
        <v>1</v>
      </c>
      <c r="AI64" s="708"/>
    </row>
    <row r="65" spans="1:35" x14ac:dyDescent="0.2">
      <c r="A65" s="927" t="s">
        <v>62</v>
      </c>
      <c r="B65" s="928" t="s">
        <v>53</v>
      </c>
      <c r="C65" s="929" t="s">
        <v>479</v>
      </c>
      <c r="D65" s="1021" t="s">
        <v>786</v>
      </c>
      <c r="E65" s="930" t="s">
        <v>371</v>
      </c>
      <c r="F65" s="988" t="str">
        <f>IF(OR(NOT(ISNA(VLOOKUP($A65,'WB001-A'!$P:$P,1,FALSE))),AND($B65=$B64,F64="x")),"x","")</f>
        <v>x</v>
      </c>
      <c r="G65" s="989" t="str">
        <f>IF(OR(NOT(ISNA(VLOOKUP($A65,'WB002-A'!$P:$P,1,FALSE))),AND($B65=$B64,G64="x")),"x","")</f>
        <v/>
      </c>
      <c r="H65" s="990" t="str">
        <f>IF(OR(NOT(ISNA(VLOOKUP($A65,'WB002-B'!$P:$P,1,FALSE))),AND($B65=$B64,H64="x")),"x","")</f>
        <v/>
      </c>
      <c r="I65" s="990" t="str">
        <f>IF(OR(NOT(ISNA(VLOOKUP($A65,'WB002-C'!$P:$P,1,FALSE))),AND($B65=$B64,I64="x")),"x","")</f>
        <v/>
      </c>
      <c r="J65" s="990" t="str">
        <f>IF(OR(NOT(ISNA(VLOOKUP($A65,'WB002-D'!$P:$P,1,FALSE))),AND($B65=$B64,J64="x")),"x","")</f>
        <v/>
      </c>
      <c r="K65" s="990" t="str">
        <f>IF(OR(NOT(ISNA(VLOOKUP($A65,'WB002-E'!$P:$P,1,FALSE))),AND($B65=$B64,K64="x")),"x","")</f>
        <v/>
      </c>
      <c r="L65" s="991" t="str">
        <f>IF(OR(NOT(ISNA(VLOOKUP($A65,'WB002-F'!$P:$P,1,FALSE))),AND($B65=$B64,L64="x")),"x","")</f>
        <v/>
      </c>
      <c r="M65" s="992" t="str">
        <f>IF(OR(NOT(ISNA(VLOOKUP($A65,'WB003-A'!$P:$P,1,FALSE))),AND($B65=$B64,M64="x")),"x","")</f>
        <v/>
      </c>
      <c r="N65" s="993" t="str">
        <f>IF(OR(NOT(ISNA(VLOOKUP($A65,'WB003-B'!$P:$P,1,FALSE))),AND($B65=$B64,N64="x")),"x","")</f>
        <v/>
      </c>
      <c r="O65" s="993" t="str">
        <f>IF(OR(NOT(ISNA(VLOOKUP($A65,'WB003-C'!$P:$P,1,FALSE))),AND($B65=$B64,O64="x")),"x","")</f>
        <v/>
      </c>
      <c r="P65" s="993" t="str">
        <f>IF(OR(NOT(ISNA(VLOOKUP($A65,'WB003-D'!$P:$P,1,FALSE))),AND($B65=$B64,P64="x")),"x","")</f>
        <v/>
      </c>
      <c r="Q65" s="994" t="str">
        <f>IF(OR(NOT(ISNA(VLOOKUP($A65,'WB003-E'!$P:$P,1,FALSE))),AND($B65=$B64,Q64="x")),"x","")</f>
        <v/>
      </c>
      <c r="R65" s="995" t="str">
        <f>IF(OR(NOT(ISNA(VLOOKUP($A65,#REF!,1,FALSE))),AND($B65=$B64,R64="x")),"x","")</f>
        <v>x</v>
      </c>
      <c r="S65" s="990" t="str">
        <f>IF(OR(NOT(ISNA(VLOOKUP($A65,#REF!,1,FALSE))),AND($B65=$B64,S64="x")),"x","")</f>
        <v>x</v>
      </c>
      <c r="T65" s="990" t="str">
        <f>IF(OR(NOT(ISNA(VLOOKUP($A65,#REF!,1,FALSE))),AND($B65=$B64,T64="x")),"x","")</f>
        <v>x</v>
      </c>
      <c r="U65" s="990" t="str">
        <f>IF(OR(NOT(ISNA(VLOOKUP($A65,#REF!,1,FALSE))),AND($B65=$B64,U64="x")),"x","")</f>
        <v>x</v>
      </c>
      <c r="V65" s="991" t="str">
        <f>IF(OR(NOT(ISNA(VLOOKUP($A65,#REF!,1,FALSE))),AND($B65=$B64,V64="x")),"x","")</f>
        <v>x</v>
      </c>
      <c r="W65" s="996" t="str">
        <f>IF(OR(NOT(ISNA(VLOOKUP($A65,'WB005-A'!$P:$P,1,FALSE))),AND($B65=$B64,W64="x")),"x","")</f>
        <v/>
      </c>
      <c r="X65" s="993" t="str">
        <f>IF(OR(NOT(ISNA(VLOOKUP($A65,'WB005-B'!$P:$P,1,FALSE))),AND($B65=$B64,X64="x")),"x","")</f>
        <v/>
      </c>
      <c r="Y65" s="993" t="str">
        <f>IF(OR(NOT(ISNA(VLOOKUP($A65,'WB005-C'!$P:$P,1,FALSE))),AND($B65=$B64,Y64="x")),"x","")</f>
        <v/>
      </c>
      <c r="Z65" s="993" t="str">
        <f>IF(OR(NOT(ISNA(VLOOKUP($A65,'WB005-D'!$P:$P,1,FALSE))),AND($B65=$B64,Z64="x")),"x","")</f>
        <v/>
      </c>
      <c r="AA65" s="993" t="str">
        <f>IF(OR(NOT(ISNA(VLOOKUP($A65,'WB005-E'!$P:$P,1,FALSE))),AND($B65=$B64,AA64="x")),"x","")</f>
        <v/>
      </c>
      <c r="AB65" s="994" t="str">
        <f>IF(OR(NOT(ISNA(VLOOKUP($A65,'WB005-F'!$P:$P,1,FALSE))),AND($B65=$B64,AB64="x")),"x","")</f>
        <v/>
      </c>
      <c r="AC65" s="989" t="str">
        <f>IF(OR(NOT(ISNA(VLOOKUP($A65,'WB006-A'!$P:$P,1,FALSE))),AND($B65=$B64,AC64="x")),"x","")</f>
        <v>x</v>
      </c>
      <c r="AD65" s="990" t="str">
        <f>IF(OR(NOT(ISNA(VLOOKUP($A65,'WB006-B'!$P:$P,1,FALSE))),AND($B65=$B64,AD64="x")),"x","")</f>
        <v/>
      </c>
      <c r="AE65" s="992" t="str">
        <f>IF(OR(NOT(ISNA(VLOOKUP($A65,'WB007-A'!$P:$P,1,FALSE))),AND($B65=$B64,AE64="x")),"x","")</f>
        <v>x</v>
      </c>
      <c r="AF65" s="994" t="str">
        <f>IF(OR(NOT(ISNA(VLOOKUP($A65,'WB007-B'!$P:$P,1,FALSE))),AND($B65=$B64,AF64="x")),"x","")</f>
        <v/>
      </c>
      <c r="AG65" s="999" t="b">
        <f t="shared" si="0"/>
        <v>1</v>
      </c>
      <c r="AI65" s="708"/>
    </row>
    <row r="66" spans="1:35" x14ac:dyDescent="0.2">
      <c r="A66" s="927" t="s">
        <v>428</v>
      </c>
      <c r="B66" s="928" t="s">
        <v>89</v>
      </c>
      <c r="C66" s="929"/>
      <c r="D66" s="1021">
        <v>757.68914157902987</v>
      </c>
      <c r="E66" s="930" t="s">
        <v>363</v>
      </c>
      <c r="F66" s="988" t="str">
        <f>IF(OR(NOT(ISNA(VLOOKUP($A66,'WB001-A'!$P:$P,1,FALSE))),AND($B66=$B65,F65="x")),"x","")</f>
        <v>x</v>
      </c>
      <c r="G66" s="989" t="str">
        <f>IF(OR(NOT(ISNA(VLOOKUP($A66,'WB002-A'!$P:$P,1,FALSE))),AND($B66=$B65,G65="x")),"x","")</f>
        <v/>
      </c>
      <c r="H66" s="990" t="str">
        <f>IF(OR(NOT(ISNA(VLOOKUP($A66,'WB002-B'!$P:$P,1,FALSE))),AND($B66=$B65,H65="x")),"x","")</f>
        <v/>
      </c>
      <c r="I66" s="990" t="str">
        <f>IF(OR(NOT(ISNA(VLOOKUP($A66,'WB002-C'!$P:$P,1,FALSE))),AND($B66=$B65,I65="x")),"x","")</f>
        <v/>
      </c>
      <c r="J66" s="990" t="str">
        <f>IF(OR(NOT(ISNA(VLOOKUP($A66,'WB002-D'!$P:$P,1,FALSE))),AND($B66=$B65,J65="x")),"x","")</f>
        <v/>
      </c>
      <c r="K66" s="990" t="str">
        <f>IF(OR(NOT(ISNA(VLOOKUP($A66,'WB002-E'!$P:$P,1,FALSE))),AND($B66=$B65,K65="x")),"x","")</f>
        <v/>
      </c>
      <c r="L66" s="991" t="str">
        <f>IF(OR(NOT(ISNA(VLOOKUP($A66,'WB002-F'!$P:$P,1,FALSE))),AND($B66=$B65,L65="x")),"x","")</f>
        <v>x</v>
      </c>
      <c r="M66" s="992" t="str">
        <f>IF(OR(NOT(ISNA(VLOOKUP($A66,'WB003-A'!$P:$P,1,FALSE))),AND($B66=$B65,M65="x")),"x","")</f>
        <v/>
      </c>
      <c r="N66" s="993" t="str">
        <f>IF(OR(NOT(ISNA(VLOOKUP($A66,'WB003-B'!$P:$P,1,FALSE))),AND($B66=$B65,N65="x")),"x","")</f>
        <v/>
      </c>
      <c r="O66" s="993" t="str">
        <f>IF(OR(NOT(ISNA(VLOOKUP($A66,'WB003-C'!$P:$P,1,FALSE))),AND($B66=$B65,O65="x")),"x","")</f>
        <v/>
      </c>
      <c r="P66" s="993" t="str">
        <f>IF(OR(NOT(ISNA(VLOOKUP($A66,'WB003-D'!$P:$P,1,FALSE))),AND($B66=$B65,P65="x")),"x","")</f>
        <v/>
      </c>
      <c r="Q66" s="994" t="str">
        <f>IF(OR(NOT(ISNA(VLOOKUP($A66,'WB003-E'!$P:$P,1,FALSE))),AND($B66=$B65,Q65="x")),"x","")</f>
        <v>x</v>
      </c>
      <c r="R66" s="995" t="str">
        <f>IF(OR(NOT(ISNA(VLOOKUP($A66,#REF!,1,FALSE))),AND($B66=$B65,R65="x")),"x","")</f>
        <v>x</v>
      </c>
      <c r="S66" s="990" t="str">
        <f>IF(OR(NOT(ISNA(VLOOKUP($A66,#REF!,1,FALSE))),AND($B66=$B65,S65="x")),"x","")</f>
        <v>x</v>
      </c>
      <c r="T66" s="990" t="str">
        <f>IF(OR(NOT(ISNA(VLOOKUP($A66,#REF!,1,FALSE))),AND($B66=$B65,T65="x")),"x","")</f>
        <v>x</v>
      </c>
      <c r="U66" s="990" t="str">
        <f>IF(OR(NOT(ISNA(VLOOKUP($A66,#REF!,1,FALSE))),AND($B66=$B65,U65="x")),"x","")</f>
        <v>x</v>
      </c>
      <c r="V66" s="991" t="str">
        <f>IF(OR(NOT(ISNA(VLOOKUP($A66,#REF!,1,FALSE))),AND($B66=$B65,V65="x")),"x","")</f>
        <v>x</v>
      </c>
      <c r="W66" s="996" t="str">
        <f>IF(OR(NOT(ISNA(VLOOKUP($A66,'WB005-A'!$P:$P,1,FALSE))),AND($B66=$B65,W65="x")),"x","")</f>
        <v/>
      </c>
      <c r="X66" s="993" t="str">
        <f>IF(OR(NOT(ISNA(VLOOKUP($A66,'WB005-B'!$P:$P,1,FALSE))),AND($B66=$B65,X65="x")),"x","")</f>
        <v/>
      </c>
      <c r="Y66" s="993" t="str">
        <f>IF(OR(NOT(ISNA(VLOOKUP($A66,'WB005-C'!$P:$P,1,FALSE))),AND($B66=$B65,Y65="x")),"x","")</f>
        <v/>
      </c>
      <c r="Z66" s="993" t="str">
        <f>IF(OR(NOT(ISNA(VLOOKUP($A66,'WB005-D'!$P:$P,1,FALSE))),AND($B66=$B65,Z65="x")),"x","")</f>
        <v/>
      </c>
      <c r="AA66" s="993" t="str">
        <f>IF(OR(NOT(ISNA(VLOOKUP($A66,'WB005-E'!$P:$P,1,FALSE))),AND($B66=$B65,AA65="x")),"x","")</f>
        <v/>
      </c>
      <c r="AB66" s="994" t="str">
        <f>IF(OR(NOT(ISNA(VLOOKUP($A66,'WB005-F'!$P:$P,1,FALSE))),AND($B66=$B65,AB65="x")),"x","")</f>
        <v>x</v>
      </c>
      <c r="AC66" s="989" t="str">
        <f>IF(OR(NOT(ISNA(VLOOKUP($A66,'WB006-A'!$P:$P,1,FALSE))),AND($B66=$B65,AC65="x")),"x","")</f>
        <v>x</v>
      </c>
      <c r="AD66" s="990" t="str">
        <f>IF(OR(NOT(ISNA(VLOOKUP($A66,'WB006-B'!$P:$P,1,FALSE))),AND($B66=$B65,AD65="x")),"x","")</f>
        <v/>
      </c>
      <c r="AE66" s="992" t="str">
        <f>IF(OR(NOT(ISNA(VLOOKUP($A66,'WB007-A'!$P:$P,1,FALSE))),AND($B66=$B65,AE65="x")),"x","")</f>
        <v>x</v>
      </c>
      <c r="AF66" s="994" t="str">
        <f>IF(OR(NOT(ISNA(VLOOKUP($A66,'WB007-B'!$P:$P,1,FALSE))),AND($B66=$B65,AF65="x")),"x","")</f>
        <v/>
      </c>
      <c r="AG66" s="998" t="b">
        <f t="shared" si="0"/>
        <v>1</v>
      </c>
      <c r="AI66" s="708"/>
    </row>
    <row r="67" spans="1:35" x14ac:dyDescent="0.2">
      <c r="A67" s="927" t="s">
        <v>431</v>
      </c>
      <c r="B67" s="928" t="s">
        <v>92</v>
      </c>
      <c r="C67" s="929"/>
      <c r="D67" s="1022">
        <v>0.1</v>
      </c>
      <c r="E67" s="930" t="s">
        <v>429</v>
      </c>
      <c r="F67" s="988" t="str">
        <f>IF(OR(NOT(ISNA(VLOOKUP($A67,'WB001-A'!$P:$P,1,FALSE))),AND($B67=$B66,F66="x")),"x","")</f>
        <v>x</v>
      </c>
      <c r="G67" s="989" t="str">
        <f>IF(OR(NOT(ISNA(VLOOKUP($A67,'WB002-A'!$P:$P,1,FALSE))),AND($B67=$B66,G66="x")),"x","")</f>
        <v/>
      </c>
      <c r="H67" s="990" t="str">
        <f>IF(OR(NOT(ISNA(VLOOKUP($A67,'WB002-B'!$P:$P,1,FALSE))),AND($B67=$B66,H66="x")),"x","")</f>
        <v/>
      </c>
      <c r="I67" s="990" t="str">
        <f>IF(OR(NOT(ISNA(VLOOKUP($A67,'WB002-C'!$P:$P,1,FALSE))),AND($B67=$B66,I66="x")),"x","")</f>
        <v/>
      </c>
      <c r="J67" s="990" t="str">
        <f>IF(OR(NOT(ISNA(VLOOKUP($A67,'WB002-D'!$P:$P,1,FALSE))),AND($B67=$B66,J66="x")),"x","")</f>
        <v/>
      </c>
      <c r="K67" s="990" t="str">
        <f>IF(OR(NOT(ISNA(VLOOKUP($A67,'WB002-E'!$P:$P,1,FALSE))),AND($B67=$B66,K66="x")),"x","")</f>
        <v/>
      </c>
      <c r="L67" s="991" t="str">
        <f>IF(OR(NOT(ISNA(VLOOKUP($A67,'WB002-F'!$P:$P,1,FALSE))),AND($B67=$B66,L66="x")),"x","")</f>
        <v/>
      </c>
      <c r="M67" s="992" t="str">
        <f>IF(OR(NOT(ISNA(VLOOKUP($A67,'WB003-A'!$P:$P,1,FALSE))),AND($B67=$B66,M66="x")),"x","")</f>
        <v/>
      </c>
      <c r="N67" s="993" t="str">
        <f>IF(OR(NOT(ISNA(VLOOKUP($A67,'WB003-B'!$P:$P,1,FALSE))),AND($B67=$B66,N66="x")),"x","")</f>
        <v/>
      </c>
      <c r="O67" s="993" t="str">
        <f>IF(OR(NOT(ISNA(VLOOKUP($A67,'WB003-C'!$P:$P,1,FALSE))),AND($B67=$B66,O66="x")),"x","")</f>
        <v/>
      </c>
      <c r="P67" s="993" t="str">
        <f>IF(OR(NOT(ISNA(VLOOKUP($A67,'WB003-D'!$P:$P,1,FALSE))),AND($B67=$B66,P66="x")),"x","")</f>
        <v/>
      </c>
      <c r="Q67" s="994" t="str">
        <f>IF(OR(NOT(ISNA(VLOOKUP($A67,'WB003-E'!$P:$P,1,FALSE))),AND($B67=$B66,Q66="x")),"x","")</f>
        <v/>
      </c>
      <c r="R67" s="995" t="str">
        <f>IF(OR(NOT(ISNA(VLOOKUP($A67,#REF!,1,FALSE))),AND($B67=$B66,R66="x")),"x","")</f>
        <v>x</v>
      </c>
      <c r="S67" s="990" t="str">
        <f>IF(OR(NOT(ISNA(VLOOKUP($A67,#REF!,1,FALSE))),AND($B67=$B66,S66="x")),"x","")</f>
        <v>x</v>
      </c>
      <c r="T67" s="990" t="str">
        <f>IF(OR(NOT(ISNA(VLOOKUP($A67,#REF!,1,FALSE))),AND($B67=$B66,T66="x")),"x","")</f>
        <v>x</v>
      </c>
      <c r="U67" s="990" t="str">
        <f>IF(OR(NOT(ISNA(VLOOKUP($A67,#REF!,1,FALSE))),AND($B67=$B66,U66="x")),"x","")</f>
        <v>x</v>
      </c>
      <c r="V67" s="991" t="str">
        <f>IF(OR(NOT(ISNA(VLOOKUP($A67,#REF!,1,FALSE))),AND($B67=$B66,V66="x")),"x","")</f>
        <v>x</v>
      </c>
      <c r="W67" s="996" t="str">
        <f>IF(OR(NOT(ISNA(VLOOKUP($A67,'WB005-A'!$P:$P,1,FALSE))),AND($B67=$B66,W66="x")),"x","")</f>
        <v/>
      </c>
      <c r="X67" s="993" t="str">
        <f>IF(OR(NOT(ISNA(VLOOKUP($A67,'WB005-B'!$P:$P,1,FALSE))),AND($B67=$B66,X66="x")),"x","")</f>
        <v/>
      </c>
      <c r="Y67" s="993" t="str">
        <f>IF(OR(NOT(ISNA(VLOOKUP($A67,'WB005-C'!$P:$P,1,FALSE))),AND($B67=$B66,Y66="x")),"x","")</f>
        <v/>
      </c>
      <c r="Z67" s="993" t="str">
        <f>IF(OR(NOT(ISNA(VLOOKUP($A67,'WB005-D'!$P:$P,1,FALSE))),AND($B67=$B66,Z66="x")),"x","")</f>
        <v/>
      </c>
      <c r="AA67" s="993" t="str">
        <f>IF(OR(NOT(ISNA(VLOOKUP($A67,'WB005-E'!$P:$P,1,FALSE))),AND($B67=$B66,AA66="x")),"x","")</f>
        <v/>
      </c>
      <c r="AB67" s="994" t="str">
        <f>IF(OR(NOT(ISNA(VLOOKUP($A67,'WB005-F'!$P:$P,1,FALSE))),AND($B67=$B66,AB66="x")),"x","")</f>
        <v/>
      </c>
      <c r="AC67" s="989" t="str">
        <f>IF(OR(NOT(ISNA(VLOOKUP($A67,'WB006-A'!$P:$P,1,FALSE))),AND($B67=$B66,AC66="x")),"x","")</f>
        <v>x</v>
      </c>
      <c r="AD67" s="990" t="str">
        <f>IF(OR(NOT(ISNA(VLOOKUP($A67,'WB006-B'!$P:$P,1,FALSE))),AND($B67=$B66,AD66="x")),"x","")</f>
        <v/>
      </c>
      <c r="AE67" s="992" t="str">
        <f>IF(OR(NOT(ISNA(VLOOKUP($A67,'WB007-A'!$P:$P,1,FALSE))),AND($B67=$B66,AE66="x")),"x","")</f>
        <v>x</v>
      </c>
      <c r="AF67" s="994" t="str">
        <f>IF(OR(NOT(ISNA(VLOOKUP($A67,'WB007-B'!$P:$P,1,FALSE))),AND($B67=$B66,AF66="x")),"x","")</f>
        <v/>
      </c>
      <c r="AG67" s="998" t="b">
        <f t="shared" si="0"/>
        <v>1</v>
      </c>
      <c r="AI67" s="708"/>
    </row>
    <row r="68" spans="1:35" x14ac:dyDescent="0.2">
      <c r="A68" s="927" t="s">
        <v>433</v>
      </c>
      <c r="B68" s="928" t="s">
        <v>676</v>
      </c>
      <c r="C68" s="929"/>
      <c r="D68" s="1022">
        <v>0.1</v>
      </c>
      <c r="E68" s="930" t="s">
        <v>429</v>
      </c>
      <c r="F68" s="988" t="str">
        <f>IF(OR(NOT(ISNA(VLOOKUP($A68,'WB001-A'!$P:$P,1,FALSE))),AND($B68=$B67,F67="x")),"x","")</f>
        <v>x</v>
      </c>
      <c r="G68" s="989" t="str">
        <f>IF(OR(NOT(ISNA(VLOOKUP($A68,'WB002-A'!$P:$P,1,FALSE))),AND($B68=$B67,G67="x")),"x","")</f>
        <v/>
      </c>
      <c r="H68" s="990" t="str">
        <f>IF(OR(NOT(ISNA(VLOOKUP($A68,'WB002-B'!$P:$P,1,FALSE))),AND($B68=$B67,H67="x")),"x","")</f>
        <v/>
      </c>
      <c r="I68" s="990" t="str">
        <f>IF(OR(NOT(ISNA(VLOOKUP($A68,'WB002-C'!$P:$P,1,FALSE))),AND($B68=$B67,I67="x")),"x","")</f>
        <v/>
      </c>
      <c r="J68" s="990" t="str">
        <f>IF(OR(NOT(ISNA(VLOOKUP($A68,'WB002-D'!$P:$P,1,FALSE))),AND($B68=$B67,J67="x")),"x","")</f>
        <v/>
      </c>
      <c r="K68" s="990" t="str">
        <f>IF(OR(NOT(ISNA(VLOOKUP($A68,'WB002-E'!$P:$P,1,FALSE))),AND($B68=$B67,K67="x")),"x","")</f>
        <v/>
      </c>
      <c r="L68" s="991" t="str">
        <f>IF(OR(NOT(ISNA(VLOOKUP($A68,'WB002-F'!$P:$P,1,FALSE))),AND($B68=$B67,L67="x")),"x","")</f>
        <v/>
      </c>
      <c r="M68" s="992" t="str">
        <f>IF(OR(NOT(ISNA(VLOOKUP($A68,'WB003-A'!$P:$P,1,FALSE))),AND($B68=$B67,M67="x")),"x","")</f>
        <v/>
      </c>
      <c r="N68" s="993" t="str">
        <f>IF(OR(NOT(ISNA(VLOOKUP($A68,'WB003-B'!$P:$P,1,FALSE))),AND($B68=$B67,N67="x")),"x","")</f>
        <v/>
      </c>
      <c r="O68" s="993" t="str">
        <f>IF(OR(NOT(ISNA(VLOOKUP($A68,'WB003-C'!$P:$P,1,FALSE))),AND($B68=$B67,O67="x")),"x","")</f>
        <v/>
      </c>
      <c r="P68" s="993" t="str">
        <f>IF(OR(NOT(ISNA(VLOOKUP($A68,'WB003-D'!$P:$P,1,FALSE))),AND($B68=$B67,P67="x")),"x","")</f>
        <v/>
      </c>
      <c r="Q68" s="994" t="str">
        <f>IF(OR(NOT(ISNA(VLOOKUP($A68,'WB003-E'!$P:$P,1,FALSE))),AND($B68=$B67,Q67="x")),"x","")</f>
        <v/>
      </c>
      <c r="R68" s="995" t="str">
        <f>IF(OR(NOT(ISNA(VLOOKUP($A68,#REF!,1,FALSE))),AND($B68=$B67,R67="x")),"x","")</f>
        <v>x</v>
      </c>
      <c r="S68" s="990" t="str">
        <f>IF(OR(NOT(ISNA(VLOOKUP($A68,#REF!,1,FALSE))),AND($B68=$B67,S67="x")),"x","")</f>
        <v>x</v>
      </c>
      <c r="T68" s="990" t="str">
        <f>IF(OR(NOT(ISNA(VLOOKUP($A68,#REF!,1,FALSE))),AND($B68=$B67,T67="x")),"x","")</f>
        <v>x</v>
      </c>
      <c r="U68" s="990" t="str">
        <f>IF(OR(NOT(ISNA(VLOOKUP($A68,#REF!,1,FALSE))),AND($B68=$B67,U67="x")),"x","")</f>
        <v>x</v>
      </c>
      <c r="V68" s="991" t="str">
        <f>IF(OR(NOT(ISNA(VLOOKUP($A68,#REF!,1,FALSE))),AND($B68=$B67,V67="x")),"x","")</f>
        <v>x</v>
      </c>
      <c r="W68" s="996" t="str">
        <f>IF(OR(NOT(ISNA(VLOOKUP($A68,'WB005-A'!$P:$P,1,FALSE))),AND($B68=$B67,W67="x")),"x","")</f>
        <v/>
      </c>
      <c r="X68" s="993" t="str">
        <f>IF(OR(NOT(ISNA(VLOOKUP($A68,'WB005-B'!$P:$P,1,FALSE))),AND($B68=$B67,X67="x")),"x","")</f>
        <v/>
      </c>
      <c r="Y68" s="993" t="str">
        <f>IF(OR(NOT(ISNA(VLOOKUP($A68,'WB005-C'!$P:$P,1,FALSE))),AND($B68=$B67,Y67="x")),"x","")</f>
        <v/>
      </c>
      <c r="Z68" s="993" t="str">
        <f>IF(OR(NOT(ISNA(VLOOKUP($A68,'WB005-D'!$P:$P,1,FALSE))),AND($B68=$B67,Z67="x")),"x","")</f>
        <v/>
      </c>
      <c r="AA68" s="993" t="str">
        <f>IF(OR(NOT(ISNA(VLOOKUP($A68,'WB005-E'!$P:$P,1,FALSE))),AND($B68=$B67,AA67="x")),"x","")</f>
        <v/>
      </c>
      <c r="AB68" s="994" t="str">
        <f>IF(OR(NOT(ISNA(VLOOKUP($A68,'WB005-F'!$P:$P,1,FALSE))),AND($B68=$B67,AB67="x")),"x","")</f>
        <v/>
      </c>
      <c r="AC68" s="989" t="str">
        <f>IF(OR(NOT(ISNA(VLOOKUP($A68,'WB006-A'!$P:$P,1,FALSE))),AND($B68=$B67,AC67="x")),"x","")</f>
        <v>x</v>
      </c>
      <c r="AD68" s="990" t="str">
        <f>IF(OR(NOT(ISNA(VLOOKUP($A68,'WB006-B'!$P:$P,1,FALSE))),AND($B68=$B67,AD67="x")),"x","")</f>
        <v/>
      </c>
      <c r="AE68" s="992" t="str">
        <f>IF(OR(NOT(ISNA(VLOOKUP($A68,'WB007-A'!$P:$P,1,FALSE))),AND($B68=$B67,AE67="x")),"x","")</f>
        <v>x</v>
      </c>
      <c r="AF68" s="994" t="str">
        <f>IF(OR(NOT(ISNA(VLOOKUP($A68,'WB007-B'!$P:$P,1,FALSE))),AND($B68=$B67,AF67="x")),"x","")</f>
        <v/>
      </c>
      <c r="AG68" s="998" t="b">
        <f t="shared" si="0"/>
        <v>1</v>
      </c>
      <c r="AI68" s="708"/>
    </row>
    <row r="69" spans="1:35" ht="22.5" x14ac:dyDescent="0.2">
      <c r="A69" s="927" t="s">
        <v>38</v>
      </c>
      <c r="B69" s="928" t="s">
        <v>503</v>
      </c>
      <c r="C69" s="929"/>
      <c r="D69" s="1021">
        <v>984.9958840527388</v>
      </c>
      <c r="E69" s="930"/>
      <c r="F69" s="988" t="str">
        <f>IF(OR(NOT(ISNA(VLOOKUP($A69,'WB001-A'!$P:$P,1,FALSE))),AND($B69=$B68,F68="x")),"x","")</f>
        <v/>
      </c>
      <c r="G69" s="989" t="str">
        <f>IF(OR(NOT(ISNA(VLOOKUP($A69,'WB002-A'!$P:$P,1,FALSE))),AND($B69=$B68,G68="x")),"x","")</f>
        <v/>
      </c>
      <c r="H69" s="990" t="str">
        <f>IF(OR(NOT(ISNA(VLOOKUP($A69,'WB002-B'!$P:$P,1,FALSE))),AND($B69=$B68,H68="x")),"x","")</f>
        <v/>
      </c>
      <c r="I69" s="990" t="str">
        <f>IF(OR(NOT(ISNA(VLOOKUP($A69,'WB002-C'!$P:$P,1,FALSE))),AND($B69=$B68,I68="x")),"x","")</f>
        <v/>
      </c>
      <c r="J69" s="990" t="str">
        <f>IF(OR(NOT(ISNA(VLOOKUP($A69,'WB002-D'!$P:$P,1,FALSE))),AND($B69=$B68,J68="x")),"x","")</f>
        <v/>
      </c>
      <c r="K69" s="990" t="str">
        <f>IF(OR(NOT(ISNA(VLOOKUP($A69,'WB002-E'!$P:$P,1,FALSE))),AND($B69=$B68,K68="x")),"x","")</f>
        <v/>
      </c>
      <c r="L69" s="991" t="str">
        <f>IF(OR(NOT(ISNA(VLOOKUP($A69,'WB002-F'!$P:$P,1,FALSE))),AND($B69=$B68,L68="x")),"x","")</f>
        <v/>
      </c>
      <c r="M69" s="992" t="str">
        <f>IF(OR(NOT(ISNA(VLOOKUP($A69,'WB003-A'!$P:$P,1,FALSE))),AND($B69=$B68,M68="x")),"x","")</f>
        <v/>
      </c>
      <c r="N69" s="993" t="str">
        <f>IF(OR(NOT(ISNA(VLOOKUP($A69,'WB003-B'!$P:$P,1,FALSE))),AND($B69=$B68,N68="x")),"x","")</f>
        <v/>
      </c>
      <c r="O69" s="993" t="str">
        <f>IF(OR(NOT(ISNA(VLOOKUP($A69,'WB003-C'!$P:$P,1,FALSE))),AND($B69=$B68,O68="x")),"x","")</f>
        <v/>
      </c>
      <c r="P69" s="993" t="str">
        <f>IF(OR(NOT(ISNA(VLOOKUP($A69,'WB003-D'!$P:$P,1,FALSE))),AND($B69=$B68,P68="x")),"x","")</f>
        <v/>
      </c>
      <c r="Q69" s="994" t="str">
        <f>IF(OR(NOT(ISNA(VLOOKUP($A69,'WB003-E'!$P:$P,1,FALSE))),AND($B69=$B68,Q68="x")),"x","")</f>
        <v/>
      </c>
      <c r="R69" s="995" t="str">
        <f>IF(OR(NOT(ISNA(VLOOKUP($A69,#REF!,1,FALSE))),AND($B69=$B68,R68="x")),"x","")</f>
        <v>x</v>
      </c>
      <c r="S69" s="990" t="str">
        <f>IF(OR(NOT(ISNA(VLOOKUP($A69,#REF!,1,FALSE))),AND($B69=$B68,S68="x")),"x","")</f>
        <v>x</v>
      </c>
      <c r="T69" s="990" t="str">
        <f>IF(OR(NOT(ISNA(VLOOKUP($A69,#REF!,1,FALSE))),AND($B69=$B68,T68="x")),"x","")</f>
        <v>x</v>
      </c>
      <c r="U69" s="990" t="str">
        <f>IF(OR(NOT(ISNA(VLOOKUP($A69,#REF!,1,FALSE))),AND($B69=$B68,U68="x")),"x","")</f>
        <v>x</v>
      </c>
      <c r="V69" s="991" t="str">
        <f>IF(OR(NOT(ISNA(VLOOKUP($A69,#REF!,1,FALSE))),AND($B69=$B68,V68="x")),"x","")</f>
        <v>x</v>
      </c>
      <c r="W69" s="996" t="str">
        <f>IF(OR(NOT(ISNA(VLOOKUP($A69,'WB005-A'!$P:$P,1,FALSE))),AND($B69=$B68,W68="x")),"x","")</f>
        <v/>
      </c>
      <c r="X69" s="993" t="str">
        <f>IF(OR(NOT(ISNA(VLOOKUP($A69,'WB005-B'!$P:$P,1,FALSE))),AND($B69=$B68,X68="x")),"x","")</f>
        <v/>
      </c>
      <c r="Y69" s="993" t="str">
        <f>IF(OR(NOT(ISNA(VLOOKUP($A69,'WB005-C'!$P:$P,1,FALSE))),AND($B69=$B68,Y68="x")),"x","")</f>
        <v/>
      </c>
      <c r="Z69" s="993" t="str">
        <f>IF(OR(NOT(ISNA(VLOOKUP($A69,'WB005-D'!$P:$P,1,FALSE))),AND($B69=$B68,Z68="x")),"x","")</f>
        <v/>
      </c>
      <c r="AA69" s="993" t="str">
        <f>IF(OR(NOT(ISNA(VLOOKUP($A69,'WB005-E'!$P:$P,1,FALSE))),AND($B69=$B68,AA68="x")),"x","")</f>
        <v/>
      </c>
      <c r="AB69" s="994" t="str">
        <f>IF(OR(NOT(ISNA(VLOOKUP($A69,'WB005-F'!$P:$P,1,FALSE))),AND($B69=$B68,AB68="x")),"x","")</f>
        <v/>
      </c>
      <c r="AC69" s="989" t="str">
        <f>IF(OR(NOT(ISNA(VLOOKUP($A69,'WB006-A'!$P:$P,1,FALSE))),AND($B69=$B68,AC68="x")),"x","")</f>
        <v/>
      </c>
      <c r="AD69" s="990" t="str">
        <f>IF(OR(NOT(ISNA(VLOOKUP($A69,'WB006-B'!$P:$P,1,FALSE))),AND($B69=$B68,AD68="x")),"x","")</f>
        <v/>
      </c>
      <c r="AE69" s="992" t="str">
        <f>IF(OR(NOT(ISNA(VLOOKUP($A69,'WB007-A'!$P:$P,1,FALSE))),AND($B69=$B68,AE68="x")),"x","")</f>
        <v/>
      </c>
      <c r="AF69" s="994" t="str">
        <f>IF(OR(NOT(ISNA(VLOOKUP($A69,'WB007-B'!$P:$P,1,FALSE))),AND($B69=$B68,AF68="x")),"x","")</f>
        <v/>
      </c>
      <c r="AG69" s="998" t="b">
        <f t="shared" ref="AG69:AG132" si="1">IF(COUNTIF(F69:AF69,"x")&gt;0,TRUE,FALSE)</f>
        <v>1</v>
      </c>
      <c r="AI69" s="708"/>
    </row>
    <row r="70" spans="1:35" ht="45" x14ac:dyDescent="0.2">
      <c r="A70" s="927" t="s">
        <v>600</v>
      </c>
      <c r="B70" s="928" t="s">
        <v>186</v>
      </c>
      <c r="C70" s="929"/>
      <c r="D70" s="1021" t="s">
        <v>786</v>
      </c>
      <c r="E70" s="930" t="s">
        <v>363</v>
      </c>
      <c r="F70" s="988" t="str">
        <f>IF(OR(NOT(ISNA(VLOOKUP($A70,'WB001-A'!$P:$P,1,FALSE))),AND($B70=$B69,F69="x")),"x","")</f>
        <v/>
      </c>
      <c r="G70" s="989" t="str">
        <f>IF(OR(NOT(ISNA(VLOOKUP($A70,'WB002-A'!$P:$P,1,FALSE))),AND($B70=$B69,G69="x")),"x","")</f>
        <v/>
      </c>
      <c r="H70" s="990" t="str">
        <f>IF(OR(NOT(ISNA(VLOOKUP($A70,'WB002-B'!$P:$P,1,FALSE))),AND($B70=$B69,H69="x")),"x","")</f>
        <v/>
      </c>
      <c r="I70" s="990" t="str">
        <f>IF(OR(NOT(ISNA(VLOOKUP($A70,'WB002-C'!$P:$P,1,FALSE))),AND($B70=$B69,I69="x")),"x","")</f>
        <v>x</v>
      </c>
      <c r="J70" s="990" t="str">
        <f>IF(OR(NOT(ISNA(VLOOKUP($A70,'WB002-D'!$P:$P,1,FALSE))),AND($B70=$B69,J69="x")),"x","")</f>
        <v/>
      </c>
      <c r="K70" s="990" t="str">
        <f>IF(OR(NOT(ISNA(VLOOKUP($A70,'WB002-E'!$P:$P,1,FALSE))),AND($B70=$B69,K69="x")),"x","")</f>
        <v/>
      </c>
      <c r="L70" s="991" t="str">
        <f>IF(OR(NOT(ISNA(VLOOKUP($A70,'WB002-F'!$P:$P,1,FALSE))),AND($B70=$B69,L69="x")),"x","")</f>
        <v/>
      </c>
      <c r="M70" s="992" t="str">
        <f>IF(OR(NOT(ISNA(VLOOKUP($A70,'WB003-A'!$P:$P,1,FALSE))),AND($B70=$B69,M69="x")),"x","")</f>
        <v/>
      </c>
      <c r="N70" s="993" t="str">
        <f>IF(OR(NOT(ISNA(VLOOKUP($A70,'WB003-B'!$P:$P,1,FALSE))),AND($B70=$B69,N69="x")),"x","")</f>
        <v>x</v>
      </c>
      <c r="O70" s="993" t="str">
        <f>IF(OR(NOT(ISNA(VLOOKUP($A70,'WB003-C'!$P:$P,1,FALSE))),AND($B70=$B69,O69="x")),"x","")</f>
        <v/>
      </c>
      <c r="P70" s="993" t="str">
        <f>IF(OR(NOT(ISNA(VLOOKUP($A70,'WB003-D'!$P:$P,1,FALSE))),AND($B70=$B69,P69="x")),"x","")</f>
        <v/>
      </c>
      <c r="Q70" s="994" t="str">
        <f>IF(OR(NOT(ISNA(VLOOKUP($A70,'WB003-E'!$P:$P,1,FALSE))),AND($B70=$B69,Q69="x")),"x","")</f>
        <v/>
      </c>
      <c r="R70" s="995" t="str">
        <f>IF(OR(NOT(ISNA(VLOOKUP($A70,#REF!,1,FALSE))),AND($B70=$B69,R69="x")),"x","")</f>
        <v>x</v>
      </c>
      <c r="S70" s="990" t="str">
        <f>IF(OR(NOT(ISNA(VLOOKUP($A70,#REF!,1,FALSE))),AND($B70=$B69,S69="x")),"x","")</f>
        <v>x</v>
      </c>
      <c r="T70" s="990" t="str">
        <f>IF(OR(NOT(ISNA(VLOOKUP($A70,#REF!,1,FALSE))),AND($B70=$B69,T69="x")),"x","")</f>
        <v>x</v>
      </c>
      <c r="U70" s="990" t="str">
        <f>IF(OR(NOT(ISNA(VLOOKUP($A70,#REF!,1,FALSE))),AND($B70=$B69,U69="x")),"x","")</f>
        <v>x</v>
      </c>
      <c r="V70" s="991" t="str">
        <f>IF(OR(NOT(ISNA(VLOOKUP($A70,#REF!,1,FALSE))),AND($B70=$B69,V69="x")),"x","")</f>
        <v>x</v>
      </c>
      <c r="W70" s="996" t="str">
        <f>IF(OR(NOT(ISNA(VLOOKUP($A70,'WB005-A'!$P:$P,1,FALSE))),AND($B70=$B69,W69="x")),"x","")</f>
        <v/>
      </c>
      <c r="X70" s="993" t="str">
        <f>IF(OR(NOT(ISNA(VLOOKUP($A70,'WB005-B'!$P:$P,1,FALSE))),AND($B70=$B69,X69="x")),"x","")</f>
        <v/>
      </c>
      <c r="Y70" s="993" t="str">
        <f>IF(OR(NOT(ISNA(VLOOKUP($A70,'WB005-C'!$P:$P,1,FALSE))),AND($B70=$B69,Y69="x")),"x","")</f>
        <v>x</v>
      </c>
      <c r="Z70" s="993" t="str">
        <f>IF(OR(NOT(ISNA(VLOOKUP($A70,'WB005-D'!$P:$P,1,FALSE))),AND($B70=$B69,Z69="x")),"x","")</f>
        <v/>
      </c>
      <c r="AA70" s="993" t="str">
        <f>IF(OR(NOT(ISNA(VLOOKUP($A70,'WB005-E'!$P:$P,1,FALSE))),AND($B70=$B69,AA69="x")),"x","")</f>
        <v/>
      </c>
      <c r="AB70" s="994" t="str">
        <f>IF(OR(NOT(ISNA(VLOOKUP($A70,'WB005-F'!$P:$P,1,FALSE))),AND($B70=$B69,AB69="x")),"x","")</f>
        <v/>
      </c>
      <c r="AC70" s="989" t="str">
        <f>IF(OR(NOT(ISNA(VLOOKUP($A70,'WB006-A'!$P:$P,1,FALSE))),AND($B70=$B69,AC69="x")),"x","")</f>
        <v/>
      </c>
      <c r="AD70" s="990" t="str">
        <f>IF(OR(NOT(ISNA(VLOOKUP($A70,'WB006-B'!$P:$P,1,FALSE))),AND($B70=$B69,AD69="x")),"x","")</f>
        <v/>
      </c>
      <c r="AE70" s="992" t="str">
        <f>IF(OR(NOT(ISNA(VLOOKUP($A70,'WB007-A'!$P:$P,1,FALSE))),AND($B70=$B69,AE69="x")),"x","")</f>
        <v/>
      </c>
      <c r="AF70" s="994" t="str">
        <f>IF(OR(NOT(ISNA(VLOOKUP($A70,'WB007-B'!$P:$P,1,FALSE))),AND($B70=$B69,AF69="x")),"x","")</f>
        <v>x</v>
      </c>
      <c r="AG70" s="1000" t="b">
        <f t="shared" si="1"/>
        <v>1</v>
      </c>
      <c r="AI70" s="708"/>
    </row>
    <row r="71" spans="1:35" ht="22.5" x14ac:dyDescent="0.2">
      <c r="A71" s="927" t="s">
        <v>607</v>
      </c>
      <c r="B71" s="928" t="s">
        <v>608</v>
      </c>
      <c r="C71" s="929"/>
      <c r="D71" s="1021">
        <v>3030.7565663161195</v>
      </c>
      <c r="E71" s="930"/>
      <c r="F71" s="988" t="str">
        <f>IF(OR(NOT(ISNA(VLOOKUP($A71,'WB001-A'!$P:$P,1,FALSE))),AND($B71=$B70,F70="x")),"x","")</f>
        <v/>
      </c>
      <c r="G71" s="989" t="str">
        <f>IF(OR(NOT(ISNA(VLOOKUP($A71,'WB002-A'!$P:$P,1,FALSE))),AND($B71=$B70,G70="x")),"x","")</f>
        <v/>
      </c>
      <c r="H71" s="990" t="str">
        <f>IF(OR(NOT(ISNA(VLOOKUP($A71,'WB002-B'!$P:$P,1,FALSE))),AND($B71=$B70,H70="x")),"x","")</f>
        <v/>
      </c>
      <c r="I71" s="990" t="str">
        <f>IF(OR(NOT(ISNA(VLOOKUP($A71,'WB002-C'!$P:$P,1,FALSE))),AND($B71=$B70,I70="x")),"x","")</f>
        <v/>
      </c>
      <c r="J71" s="990" t="str">
        <f>IF(OR(NOT(ISNA(VLOOKUP($A71,'WB002-D'!$P:$P,1,FALSE))),AND($B71=$B70,J70="x")),"x","")</f>
        <v/>
      </c>
      <c r="K71" s="990" t="str">
        <f>IF(OR(NOT(ISNA(VLOOKUP($A71,'WB002-E'!$P:$P,1,FALSE))),AND($B71=$B70,K70="x")),"x","")</f>
        <v/>
      </c>
      <c r="L71" s="991" t="str">
        <f>IF(OR(NOT(ISNA(VLOOKUP($A71,'WB002-F'!$P:$P,1,FALSE))),AND($B71=$B70,L70="x")),"x","")</f>
        <v/>
      </c>
      <c r="M71" s="992" t="str">
        <f>IF(OR(NOT(ISNA(VLOOKUP($A71,'WB003-A'!$P:$P,1,FALSE))),AND($B71=$B70,M70="x")),"x","")</f>
        <v/>
      </c>
      <c r="N71" s="993" t="str">
        <f>IF(OR(NOT(ISNA(VLOOKUP($A71,'WB003-B'!$P:$P,1,FALSE))),AND($B71=$B70,N70="x")),"x","")</f>
        <v/>
      </c>
      <c r="O71" s="993" t="str">
        <f>IF(OR(NOT(ISNA(VLOOKUP($A71,'WB003-C'!$P:$P,1,FALSE))),AND($B71=$B70,O70="x")),"x","")</f>
        <v/>
      </c>
      <c r="P71" s="993" t="str">
        <f>IF(OR(NOT(ISNA(VLOOKUP($A71,'WB003-D'!$P:$P,1,FALSE))),AND($B71=$B70,P70="x")),"x","")</f>
        <v/>
      </c>
      <c r="Q71" s="994" t="str">
        <f>IF(OR(NOT(ISNA(VLOOKUP($A71,'WB003-E'!$P:$P,1,FALSE))),AND($B71=$B70,Q70="x")),"x","")</f>
        <v/>
      </c>
      <c r="R71" s="995" t="str">
        <f>IF(OR(NOT(ISNA(VLOOKUP($A71,#REF!,1,FALSE))),AND($B71=$B70,R70="x")),"x","")</f>
        <v>x</v>
      </c>
      <c r="S71" s="990" t="str">
        <f>IF(OR(NOT(ISNA(VLOOKUP($A71,#REF!,1,FALSE))),AND($B71=$B70,S70="x")),"x","")</f>
        <v>x</v>
      </c>
      <c r="T71" s="990" t="str">
        <f>IF(OR(NOT(ISNA(VLOOKUP($A71,#REF!,1,FALSE))),AND($B71=$B70,T70="x")),"x","")</f>
        <v>x</v>
      </c>
      <c r="U71" s="990" t="str">
        <f>IF(OR(NOT(ISNA(VLOOKUP($A71,#REF!,1,FALSE))),AND($B71=$B70,U70="x")),"x","")</f>
        <v>x</v>
      </c>
      <c r="V71" s="991" t="str">
        <f>IF(OR(NOT(ISNA(VLOOKUP($A71,#REF!,1,FALSE))),AND($B71=$B70,V70="x")),"x","")</f>
        <v>x</v>
      </c>
      <c r="W71" s="996" t="str">
        <f>IF(OR(NOT(ISNA(VLOOKUP($A71,'WB005-A'!$P:$P,1,FALSE))),AND($B71=$B70,W70="x")),"x","")</f>
        <v/>
      </c>
      <c r="X71" s="993" t="str">
        <f>IF(OR(NOT(ISNA(VLOOKUP($A71,'WB005-B'!$P:$P,1,FALSE))),AND($B71=$B70,X70="x")),"x","")</f>
        <v/>
      </c>
      <c r="Y71" s="993" t="str">
        <f>IF(OR(NOT(ISNA(VLOOKUP($A71,'WB005-C'!$P:$P,1,FALSE))),AND($B71=$B70,Y70="x")),"x","")</f>
        <v/>
      </c>
      <c r="Z71" s="993" t="str">
        <f>IF(OR(NOT(ISNA(VLOOKUP($A71,'WB005-D'!$P:$P,1,FALSE))),AND($B71=$B70,Z70="x")),"x","")</f>
        <v/>
      </c>
      <c r="AA71" s="993" t="str">
        <f>IF(OR(NOT(ISNA(VLOOKUP($A71,'WB005-E'!$P:$P,1,FALSE))),AND($B71=$B70,AA70="x")),"x","")</f>
        <v/>
      </c>
      <c r="AB71" s="994" t="str">
        <f>IF(OR(NOT(ISNA(VLOOKUP($A71,'WB005-F'!$P:$P,1,FALSE))),AND($B71=$B70,AB70="x")),"x","")</f>
        <v/>
      </c>
      <c r="AC71" s="989" t="str">
        <f>IF(OR(NOT(ISNA(VLOOKUP($A71,'WB006-A'!$P:$P,1,FALSE))),AND($B71=$B70,AC70="x")),"x","")</f>
        <v/>
      </c>
      <c r="AD71" s="990" t="str">
        <f>IF(OR(NOT(ISNA(VLOOKUP($A71,'WB006-B'!$P:$P,1,FALSE))),AND($B71=$B70,AD70="x")),"x","")</f>
        <v/>
      </c>
      <c r="AE71" s="992" t="str">
        <f>IF(OR(NOT(ISNA(VLOOKUP($A71,'WB007-A'!$P:$P,1,FALSE))),AND($B71=$B70,AE70="x")),"x","")</f>
        <v/>
      </c>
      <c r="AF71" s="994" t="str">
        <f>IF(OR(NOT(ISNA(VLOOKUP($A71,'WB007-B'!$P:$P,1,FALSE))),AND($B71=$B70,AF70="x")),"x","")</f>
        <v/>
      </c>
      <c r="AG71" s="1000" t="b">
        <f t="shared" si="1"/>
        <v>1</v>
      </c>
      <c r="AI71" s="708"/>
    </row>
    <row r="72" spans="1:35" ht="22.5" x14ac:dyDescent="0.2">
      <c r="A72" s="927" t="s">
        <v>609</v>
      </c>
      <c r="B72" s="928" t="s">
        <v>625</v>
      </c>
      <c r="C72" s="929"/>
      <c r="D72" s="1021" t="s">
        <v>448</v>
      </c>
      <c r="E72" s="930"/>
      <c r="F72" s="988" t="str">
        <f>IF(OR(NOT(ISNA(VLOOKUP($A72,'WB001-A'!$P:$P,1,FALSE))),AND($B72=$B71,F71="x")),"x","")</f>
        <v/>
      </c>
      <c r="G72" s="989" t="str">
        <f>IF(OR(NOT(ISNA(VLOOKUP($A72,'WB002-A'!$P:$P,1,FALSE))),AND($B72=$B71,G71="x")),"x","")</f>
        <v/>
      </c>
      <c r="H72" s="990" t="str">
        <f>IF(OR(NOT(ISNA(VLOOKUP($A72,'WB002-B'!$P:$P,1,FALSE))),AND($B72=$B71,H71="x")),"x","")</f>
        <v/>
      </c>
      <c r="I72" s="990" t="str">
        <f>IF(OR(NOT(ISNA(VLOOKUP($A72,'WB002-C'!$P:$P,1,FALSE))),AND($B72=$B71,I71="x")),"x","")</f>
        <v/>
      </c>
      <c r="J72" s="990" t="str">
        <f>IF(OR(NOT(ISNA(VLOOKUP($A72,'WB002-D'!$P:$P,1,FALSE))),AND($B72=$B71,J71="x")),"x","")</f>
        <v/>
      </c>
      <c r="K72" s="990" t="str">
        <f>IF(OR(NOT(ISNA(VLOOKUP($A72,'WB002-E'!$P:$P,1,FALSE))),AND($B72=$B71,K71="x")),"x","")</f>
        <v/>
      </c>
      <c r="L72" s="991" t="str">
        <f>IF(OR(NOT(ISNA(VLOOKUP($A72,'WB002-F'!$P:$P,1,FALSE))),AND($B72=$B71,L71="x")),"x","")</f>
        <v/>
      </c>
      <c r="M72" s="992" t="str">
        <f>IF(OR(NOT(ISNA(VLOOKUP($A72,'WB003-A'!$P:$P,1,FALSE))),AND($B72=$B71,M71="x")),"x","")</f>
        <v/>
      </c>
      <c r="N72" s="993" t="str">
        <f>IF(OR(NOT(ISNA(VLOOKUP($A72,'WB003-B'!$P:$P,1,FALSE))),AND($B72=$B71,N71="x")),"x","")</f>
        <v/>
      </c>
      <c r="O72" s="993" t="str">
        <f>IF(OR(NOT(ISNA(VLOOKUP($A72,'WB003-C'!$P:$P,1,FALSE))),AND($B72=$B71,O71="x")),"x","")</f>
        <v/>
      </c>
      <c r="P72" s="993" t="str">
        <f>IF(OR(NOT(ISNA(VLOOKUP($A72,'WB003-D'!$P:$P,1,FALSE))),AND($B72=$B71,P71="x")),"x","")</f>
        <v/>
      </c>
      <c r="Q72" s="994" t="str">
        <f>IF(OR(NOT(ISNA(VLOOKUP($A72,'WB003-E'!$P:$P,1,FALSE))),AND($B72=$B71,Q71="x")),"x","")</f>
        <v/>
      </c>
      <c r="R72" s="995" t="str">
        <f>IF(OR(NOT(ISNA(VLOOKUP($A72,#REF!,1,FALSE))),AND($B72=$B71,R71="x")),"x","")</f>
        <v>x</v>
      </c>
      <c r="S72" s="990" t="str">
        <f>IF(OR(NOT(ISNA(VLOOKUP($A72,#REF!,1,FALSE))),AND($B72=$B71,S71="x")),"x","")</f>
        <v>x</v>
      </c>
      <c r="T72" s="990" t="str">
        <f>IF(OR(NOT(ISNA(VLOOKUP($A72,#REF!,1,FALSE))),AND($B72=$B71,T71="x")),"x","")</f>
        <v>x</v>
      </c>
      <c r="U72" s="990" t="str">
        <f>IF(OR(NOT(ISNA(VLOOKUP($A72,#REF!,1,FALSE))),AND($B72=$B71,U71="x")),"x","")</f>
        <v>x</v>
      </c>
      <c r="V72" s="991" t="str">
        <f>IF(OR(NOT(ISNA(VLOOKUP($A72,#REF!,1,FALSE))),AND($B72=$B71,V71="x")),"x","")</f>
        <v>x</v>
      </c>
      <c r="W72" s="996" t="str">
        <f>IF(OR(NOT(ISNA(VLOOKUP($A72,'WB005-A'!$P:$P,1,FALSE))),AND($B72=$B71,W71="x")),"x","")</f>
        <v/>
      </c>
      <c r="X72" s="993" t="str">
        <f>IF(OR(NOT(ISNA(VLOOKUP($A72,'WB005-B'!$P:$P,1,FALSE))),AND($B72=$B71,X71="x")),"x","")</f>
        <v/>
      </c>
      <c r="Y72" s="993" t="str">
        <f>IF(OR(NOT(ISNA(VLOOKUP($A72,'WB005-C'!$P:$P,1,FALSE))),AND($B72=$B71,Y71="x")),"x","")</f>
        <v/>
      </c>
      <c r="Z72" s="993" t="str">
        <f>IF(OR(NOT(ISNA(VLOOKUP($A72,'WB005-D'!$P:$P,1,FALSE))),AND($B72=$B71,Z71="x")),"x","")</f>
        <v/>
      </c>
      <c r="AA72" s="993" t="str">
        <f>IF(OR(NOT(ISNA(VLOOKUP($A72,'WB005-E'!$P:$P,1,FALSE))),AND($B72=$B71,AA71="x")),"x","")</f>
        <v/>
      </c>
      <c r="AB72" s="994" t="str">
        <f>IF(OR(NOT(ISNA(VLOOKUP($A72,'WB005-F'!$P:$P,1,FALSE))),AND($B72=$B71,AB71="x")),"x","")</f>
        <v/>
      </c>
      <c r="AC72" s="989" t="str">
        <f>IF(OR(NOT(ISNA(VLOOKUP($A72,'WB006-A'!$P:$P,1,FALSE))),AND($B72=$B71,AC71="x")),"x","")</f>
        <v/>
      </c>
      <c r="AD72" s="990" t="str">
        <f>IF(OR(NOT(ISNA(VLOOKUP($A72,'WB006-B'!$P:$P,1,FALSE))),AND($B72=$B71,AD71="x")),"x","")</f>
        <v/>
      </c>
      <c r="AE72" s="992" t="str">
        <f>IF(OR(NOT(ISNA(VLOOKUP($A72,'WB007-A'!$P:$P,1,FALSE))),AND($B72=$B71,AE71="x")),"x","")</f>
        <v/>
      </c>
      <c r="AF72" s="994" t="str">
        <f>IF(OR(NOT(ISNA(VLOOKUP($A72,'WB007-B'!$P:$P,1,FALSE))),AND($B72=$B71,AF71="x")),"x","")</f>
        <v/>
      </c>
      <c r="AG72" s="998" t="b">
        <f t="shared" si="1"/>
        <v>1</v>
      </c>
      <c r="AI72" s="708"/>
    </row>
    <row r="73" spans="1:35" ht="22.5" x14ac:dyDescent="0.2">
      <c r="A73" s="927" t="s">
        <v>626</v>
      </c>
      <c r="B73" s="928" t="s">
        <v>625</v>
      </c>
      <c r="C73" s="929" t="s">
        <v>306</v>
      </c>
      <c r="D73" s="1021">
        <v>4.1816992145635057</v>
      </c>
      <c r="E73" s="930"/>
      <c r="F73" s="988" t="str">
        <f>IF(OR(NOT(ISNA(VLOOKUP($A73,'WB001-A'!$P:$P,1,FALSE))),AND($B73=$B72,F72="x")),"x","")</f>
        <v/>
      </c>
      <c r="G73" s="989" t="str">
        <f>IF(OR(NOT(ISNA(VLOOKUP($A73,'WB002-A'!$P:$P,1,FALSE))),AND($B73=$B72,G72="x")),"x","")</f>
        <v/>
      </c>
      <c r="H73" s="990" t="str">
        <f>IF(OR(NOT(ISNA(VLOOKUP($A73,'WB002-B'!$P:$P,1,FALSE))),AND($B73=$B72,H72="x")),"x","")</f>
        <v/>
      </c>
      <c r="I73" s="990" t="str">
        <f>IF(OR(NOT(ISNA(VLOOKUP($A73,'WB002-C'!$P:$P,1,FALSE))),AND($B73=$B72,I72="x")),"x","")</f>
        <v/>
      </c>
      <c r="J73" s="990" t="str">
        <f>IF(OR(NOT(ISNA(VLOOKUP($A73,'WB002-D'!$P:$P,1,FALSE))),AND($B73=$B72,J72="x")),"x","")</f>
        <v/>
      </c>
      <c r="K73" s="990" t="str">
        <f>IF(OR(NOT(ISNA(VLOOKUP($A73,'WB002-E'!$P:$P,1,FALSE))),AND($B73=$B72,K72="x")),"x","")</f>
        <v/>
      </c>
      <c r="L73" s="991" t="str">
        <f>IF(OR(NOT(ISNA(VLOOKUP($A73,'WB002-F'!$P:$P,1,FALSE))),AND($B73=$B72,L72="x")),"x","")</f>
        <v/>
      </c>
      <c r="M73" s="992" t="str">
        <f>IF(OR(NOT(ISNA(VLOOKUP($A73,'WB003-A'!$P:$P,1,FALSE))),AND($B73=$B72,M72="x")),"x","")</f>
        <v/>
      </c>
      <c r="N73" s="993" t="str">
        <f>IF(OR(NOT(ISNA(VLOOKUP($A73,'WB003-B'!$P:$P,1,FALSE))),AND($B73=$B72,N72="x")),"x","")</f>
        <v/>
      </c>
      <c r="O73" s="993" t="str">
        <f>IF(OR(NOT(ISNA(VLOOKUP($A73,'WB003-C'!$P:$P,1,FALSE))),AND($B73=$B72,O72="x")),"x","")</f>
        <v/>
      </c>
      <c r="P73" s="993" t="str">
        <f>IF(OR(NOT(ISNA(VLOOKUP($A73,'WB003-D'!$P:$P,1,FALSE))),AND($B73=$B72,P72="x")),"x","")</f>
        <v/>
      </c>
      <c r="Q73" s="994" t="str">
        <f>IF(OR(NOT(ISNA(VLOOKUP($A73,'WB003-E'!$P:$P,1,FALSE))),AND($B73=$B72,Q72="x")),"x","")</f>
        <v/>
      </c>
      <c r="R73" s="995" t="str">
        <f>IF(OR(NOT(ISNA(VLOOKUP($A73,#REF!,1,FALSE))),AND($B73=$B72,R72="x")),"x","")</f>
        <v>x</v>
      </c>
      <c r="S73" s="990" t="str">
        <f>IF(OR(NOT(ISNA(VLOOKUP($A73,#REF!,1,FALSE))),AND($B73=$B72,S72="x")),"x","")</f>
        <v>x</v>
      </c>
      <c r="T73" s="990" t="str">
        <f>IF(OR(NOT(ISNA(VLOOKUP($A73,#REF!,1,FALSE))),AND($B73=$B72,T72="x")),"x","")</f>
        <v>x</v>
      </c>
      <c r="U73" s="990" t="str">
        <f>IF(OR(NOT(ISNA(VLOOKUP($A73,#REF!,1,FALSE))),AND($B73=$B72,U72="x")),"x","")</f>
        <v>x</v>
      </c>
      <c r="V73" s="991" t="str">
        <f>IF(OR(NOT(ISNA(VLOOKUP($A73,#REF!,1,FALSE))),AND($B73=$B72,V72="x")),"x","")</f>
        <v>x</v>
      </c>
      <c r="W73" s="996" t="str">
        <f>IF(OR(NOT(ISNA(VLOOKUP($A73,'WB005-A'!$P:$P,1,FALSE))),AND($B73=$B72,W72="x")),"x","")</f>
        <v/>
      </c>
      <c r="X73" s="993" t="str">
        <f>IF(OR(NOT(ISNA(VLOOKUP($A73,'WB005-B'!$P:$P,1,FALSE))),AND($B73=$B72,X72="x")),"x","")</f>
        <v/>
      </c>
      <c r="Y73" s="993" t="str">
        <f>IF(OR(NOT(ISNA(VLOOKUP($A73,'WB005-C'!$P:$P,1,FALSE))),AND($B73=$B72,Y72="x")),"x","")</f>
        <v/>
      </c>
      <c r="Z73" s="993" t="str">
        <f>IF(OR(NOT(ISNA(VLOOKUP($A73,'WB005-D'!$P:$P,1,FALSE))),AND($B73=$B72,Z72="x")),"x","")</f>
        <v/>
      </c>
      <c r="AA73" s="993" t="str">
        <f>IF(OR(NOT(ISNA(VLOOKUP($A73,'WB005-E'!$P:$P,1,FALSE))),AND($B73=$B72,AA72="x")),"x","")</f>
        <v/>
      </c>
      <c r="AB73" s="994" t="str">
        <f>IF(OR(NOT(ISNA(VLOOKUP($A73,'WB005-F'!$P:$P,1,FALSE))),AND($B73=$B72,AB72="x")),"x","")</f>
        <v/>
      </c>
      <c r="AC73" s="989" t="str">
        <f>IF(OR(NOT(ISNA(VLOOKUP($A73,'WB006-A'!$P:$P,1,FALSE))),AND($B73=$B72,AC72="x")),"x","")</f>
        <v/>
      </c>
      <c r="AD73" s="990" t="str">
        <f>IF(OR(NOT(ISNA(VLOOKUP($A73,'WB006-B'!$P:$P,1,FALSE))),AND($B73=$B72,AD72="x")),"x","")</f>
        <v/>
      </c>
      <c r="AE73" s="992" t="str">
        <f>IF(OR(NOT(ISNA(VLOOKUP($A73,'WB007-A'!$P:$P,1,FALSE))),AND($B73=$B72,AE72="x")),"x","")</f>
        <v/>
      </c>
      <c r="AF73" s="994" t="str">
        <f>IF(OR(NOT(ISNA(VLOOKUP($A73,'WB007-B'!$P:$P,1,FALSE))),AND($B73=$B72,AF72="x")),"x","")</f>
        <v/>
      </c>
      <c r="AG73" s="1000" t="b">
        <f t="shared" si="1"/>
        <v>1</v>
      </c>
      <c r="AI73" s="708"/>
    </row>
    <row r="74" spans="1:35" ht="22.5" x14ac:dyDescent="0.2">
      <c r="A74" s="927" t="s">
        <v>627</v>
      </c>
      <c r="B74" s="928" t="s">
        <v>625</v>
      </c>
      <c r="C74" s="929" t="s">
        <v>307</v>
      </c>
      <c r="D74" s="1021">
        <v>5.0179697096564686</v>
      </c>
      <c r="E74" s="930"/>
      <c r="F74" s="988" t="str">
        <f>IF(OR(NOT(ISNA(VLOOKUP($A74,'WB001-A'!$P:$P,1,FALSE))),AND($B74=$B73,F73="x")),"x","")</f>
        <v/>
      </c>
      <c r="G74" s="989" t="str">
        <f>IF(OR(NOT(ISNA(VLOOKUP($A74,'WB002-A'!$P:$P,1,FALSE))),AND($B74=$B73,G73="x")),"x","")</f>
        <v/>
      </c>
      <c r="H74" s="990" t="str">
        <f>IF(OR(NOT(ISNA(VLOOKUP($A74,'WB002-B'!$P:$P,1,FALSE))),AND($B74=$B73,H73="x")),"x","")</f>
        <v/>
      </c>
      <c r="I74" s="990" t="str">
        <f>IF(OR(NOT(ISNA(VLOOKUP($A74,'WB002-C'!$P:$P,1,FALSE))),AND($B74=$B73,I73="x")),"x","")</f>
        <v/>
      </c>
      <c r="J74" s="990" t="str">
        <f>IF(OR(NOT(ISNA(VLOOKUP($A74,'WB002-D'!$P:$P,1,FALSE))),AND($B74=$B73,J73="x")),"x","")</f>
        <v/>
      </c>
      <c r="K74" s="990" t="str">
        <f>IF(OR(NOT(ISNA(VLOOKUP($A74,'WB002-E'!$P:$P,1,FALSE))),AND($B74=$B73,K73="x")),"x","")</f>
        <v/>
      </c>
      <c r="L74" s="991" t="str">
        <f>IF(OR(NOT(ISNA(VLOOKUP($A74,'WB002-F'!$P:$P,1,FALSE))),AND($B74=$B73,L73="x")),"x","")</f>
        <v/>
      </c>
      <c r="M74" s="992" t="str">
        <f>IF(OR(NOT(ISNA(VLOOKUP($A74,'WB003-A'!$P:$P,1,FALSE))),AND($B74=$B73,M73="x")),"x","")</f>
        <v/>
      </c>
      <c r="N74" s="993" t="str">
        <f>IF(OR(NOT(ISNA(VLOOKUP($A74,'WB003-B'!$P:$P,1,FALSE))),AND($B74=$B73,N73="x")),"x","")</f>
        <v/>
      </c>
      <c r="O74" s="993" t="str">
        <f>IF(OR(NOT(ISNA(VLOOKUP($A74,'WB003-C'!$P:$P,1,FALSE))),AND($B74=$B73,O73="x")),"x","")</f>
        <v/>
      </c>
      <c r="P74" s="993" t="str">
        <f>IF(OR(NOT(ISNA(VLOOKUP($A74,'WB003-D'!$P:$P,1,FALSE))),AND($B74=$B73,P73="x")),"x","")</f>
        <v/>
      </c>
      <c r="Q74" s="994" t="str">
        <f>IF(OR(NOT(ISNA(VLOOKUP($A74,'WB003-E'!$P:$P,1,FALSE))),AND($B74=$B73,Q73="x")),"x","")</f>
        <v/>
      </c>
      <c r="R74" s="995" t="str">
        <f>IF(OR(NOT(ISNA(VLOOKUP($A74,#REF!,1,FALSE))),AND($B74=$B73,R73="x")),"x","")</f>
        <v>x</v>
      </c>
      <c r="S74" s="990" t="str">
        <f>IF(OR(NOT(ISNA(VLOOKUP($A74,#REF!,1,FALSE))),AND($B74=$B73,S73="x")),"x","")</f>
        <v>x</v>
      </c>
      <c r="T74" s="990" t="str">
        <f>IF(OR(NOT(ISNA(VLOOKUP($A74,#REF!,1,FALSE))),AND($B74=$B73,T73="x")),"x","")</f>
        <v>x</v>
      </c>
      <c r="U74" s="990" t="str">
        <f>IF(OR(NOT(ISNA(VLOOKUP($A74,#REF!,1,FALSE))),AND($B74=$B73,U73="x")),"x","")</f>
        <v>x</v>
      </c>
      <c r="V74" s="991" t="str">
        <f>IF(OR(NOT(ISNA(VLOOKUP($A74,#REF!,1,FALSE))),AND($B74=$B73,V73="x")),"x","")</f>
        <v>x</v>
      </c>
      <c r="W74" s="996" t="str">
        <f>IF(OR(NOT(ISNA(VLOOKUP($A74,'WB005-A'!$P:$P,1,FALSE))),AND($B74=$B73,W73="x")),"x","")</f>
        <v/>
      </c>
      <c r="X74" s="993" t="str">
        <f>IF(OR(NOT(ISNA(VLOOKUP($A74,'WB005-B'!$P:$P,1,FALSE))),AND($B74=$B73,X73="x")),"x","")</f>
        <v/>
      </c>
      <c r="Y74" s="993" t="str">
        <f>IF(OR(NOT(ISNA(VLOOKUP($A74,'WB005-C'!$P:$P,1,FALSE))),AND($B74=$B73,Y73="x")),"x","")</f>
        <v/>
      </c>
      <c r="Z74" s="993" t="str">
        <f>IF(OR(NOT(ISNA(VLOOKUP($A74,'WB005-D'!$P:$P,1,FALSE))),AND($B74=$B73,Z73="x")),"x","")</f>
        <v/>
      </c>
      <c r="AA74" s="993" t="str">
        <f>IF(OR(NOT(ISNA(VLOOKUP($A74,'WB005-E'!$P:$P,1,FALSE))),AND($B74=$B73,AA73="x")),"x","")</f>
        <v/>
      </c>
      <c r="AB74" s="994" t="str">
        <f>IF(OR(NOT(ISNA(VLOOKUP($A74,'WB005-F'!$P:$P,1,FALSE))),AND($B74=$B73,AB73="x")),"x","")</f>
        <v/>
      </c>
      <c r="AC74" s="989" t="str">
        <f>IF(OR(NOT(ISNA(VLOOKUP($A74,'WB006-A'!$P:$P,1,FALSE))),AND($B74=$B73,AC73="x")),"x","")</f>
        <v/>
      </c>
      <c r="AD74" s="990" t="str">
        <f>IF(OR(NOT(ISNA(VLOOKUP($A74,'WB006-B'!$P:$P,1,FALSE))),AND($B74=$B73,AD73="x")),"x","")</f>
        <v/>
      </c>
      <c r="AE74" s="992" t="str">
        <f>IF(OR(NOT(ISNA(VLOOKUP($A74,'WB007-A'!$P:$P,1,FALSE))),AND($B74=$B73,AE73="x")),"x","")</f>
        <v/>
      </c>
      <c r="AF74" s="994" t="str">
        <f>IF(OR(NOT(ISNA(VLOOKUP($A74,'WB007-B'!$P:$P,1,FALSE))),AND($B74=$B73,AF73="x")),"x","")</f>
        <v/>
      </c>
      <c r="AG74" s="1000" t="b">
        <f t="shared" si="1"/>
        <v>1</v>
      </c>
      <c r="AI74" s="708"/>
    </row>
    <row r="75" spans="1:35" ht="22.5" x14ac:dyDescent="0.2">
      <c r="A75" s="927" t="s">
        <v>628</v>
      </c>
      <c r="B75" s="928" t="s">
        <v>625</v>
      </c>
      <c r="C75" s="929" t="s">
        <v>308</v>
      </c>
      <c r="D75" s="1021">
        <v>7.6651493585954142</v>
      </c>
      <c r="E75" s="930"/>
      <c r="F75" s="988" t="str">
        <f>IF(OR(NOT(ISNA(VLOOKUP($A75,'WB001-A'!$P:$P,1,FALSE))),AND($B75=$B74,F74="x")),"x","")</f>
        <v/>
      </c>
      <c r="G75" s="989" t="str">
        <f>IF(OR(NOT(ISNA(VLOOKUP($A75,'WB002-A'!$P:$P,1,FALSE))),AND($B75=$B74,G74="x")),"x","")</f>
        <v/>
      </c>
      <c r="H75" s="990" t="str">
        <f>IF(OR(NOT(ISNA(VLOOKUP($A75,'WB002-B'!$P:$P,1,FALSE))),AND($B75=$B74,H74="x")),"x","")</f>
        <v/>
      </c>
      <c r="I75" s="990" t="str">
        <f>IF(OR(NOT(ISNA(VLOOKUP($A75,'WB002-C'!$P:$P,1,FALSE))),AND($B75=$B74,I74="x")),"x","")</f>
        <v/>
      </c>
      <c r="J75" s="990" t="str">
        <f>IF(OR(NOT(ISNA(VLOOKUP($A75,'WB002-D'!$P:$P,1,FALSE))),AND($B75=$B74,J74="x")),"x","")</f>
        <v/>
      </c>
      <c r="K75" s="990" t="str">
        <f>IF(OR(NOT(ISNA(VLOOKUP($A75,'WB002-E'!$P:$P,1,FALSE))),AND($B75=$B74,K74="x")),"x","")</f>
        <v/>
      </c>
      <c r="L75" s="991" t="str">
        <f>IF(OR(NOT(ISNA(VLOOKUP($A75,'WB002-F'!$P:$P,1,FALSE))),AND($B75=$B74,L74="x")),"x","")</f>
        <v/>
      </c>
      <c r="M75" s="992" t="str">
        <f>IF(OR(NOT(ISNA(VLOOKUP($A75,'WB003-A'!$P:$P,1,FALSE))),AND($B75=$B74,M74="x")),"x","")</f>
        <v/>
      </c>
      <c r="N75" s="993" t="str">
        <f>IF(OR(NOT(ISNA(VLOOKUP($A75,'WB003-B'!$P:$P,1,FALSE))),AND($B75=$B74,N74="x")),"x","")</f>
        <v/>
      </c>
      <c r="O75" s="993" t="str">
        <f>IF(OR(NOT(ISNA(VLOOKUP($A75,'WB003-C'!$P:$P,1,FALSE))),AND($B75=$B74,O74="x")),"x","")</f>
        <v/>
      </c>
      <c r="P75" s="993" t="str">
        <f>IF(OR(NOT(ISNA(VLOOKUP($A75,'WB003-D'!$P:$P,1,FALSE))),AND($B75=$B74,P74="x")),"x","")</f>
        <v/>
      </c>
      <c r="Q75" s="994" t="str">
        <f>IF(OR(NOT(ISNA(VLOOKUP($A75,'WB003-E'!$P:$P,1,FALSE))),AND($B75=$B74,Q74="x")),"x","")</f>
        <v/>
      </c>
      <c r="R75" s="995" t="str">
        <f>IF(OR(NOT(ISNA(VLOOKUP($A75,#REF!,1,FALSE))),AND($B75=$B74,R74="x")),"x","")</f>
        <v>x</v>
      </c>
      <c r="S75" s="990" t="str">
        <f>IF(OR(NOT(ISNA(VLOOKUP($A75,#REF!,1,FALSE))),AND($B75=$B74,S74="x")),"x","")</f>
        <v>x</v>
      </c>
      <c r="T75" s="990" t="str">
        <f>IF(OR(NOT(ISNA(VLOOKUP($A75,#REF!,1,FALSE))),AND($B75=$B74,T74="x")),"x","")</f>
        <v>x</v>
      </c>
      <c r="U75" s="990" t="str">
        <f>IF(OR(NOT(ISNA(VLOOKUP($A75,#REF!,1,FALSE))),AND($B75=$B74,U74="x")),"x","")</f>
        <v>x</v>
      </c>
      <c r="V75" s="991" t="str">
        <f>IF(OR(NOT(ISNA(VLOOKUP($A75,#REF!,1,FALSE))),AND($B75=$B74,V74="x")),"x","")</f>
        <v>x</v>
      </c>
      <c r="W75" s="996" t="str">
        <f>IF(OR(NOT(ISNA(VLOOKUP($A75,'WB005-A'!$P:$P,1,FALSE))),AND($B75=$B74,W74="x")),"x","")</f>
        <v/>
      </c>
      <c r="X75" s="993" t="str">
        <f>IF(OR(NOT(ISNA(VLOOKUP($A75,'WB005-B'!$P:$P,1,FALSE))),AND($B75=$B74,X74="x")),"x","")</f>
        <v/>
      </c>
      <c r="Y75" s="993" t="str">
        <f>IF(OR(NOT(ISNA(VLOOKUP($A75,'WB005-C'!$P:$P,1,FALSE))),AND($B75=$B74,Y74="x")),"x","")</f>
        <v/>
      </c>
      <c r="Z75" s="993" t="str">
        <f>IF(OR(NOT(ISNA(VLOOKUP($A75,'WB005-D'!$P:$P,1,FALSE))),AND($B75=$B74,Z74="x")),"x","")</f>
        <v/>
      </c>
      <c r="AA75" s="993" t="str">
        <f>IF(OR(NOT(ISNA(VLOOKUP($A75,'WB005-E'!$P:$P,1,FALSE))),AND($B75=$B74,AA74="x")),"x","")</f>
        <v/>
      </c>
      <c r="AB75" s="994" t="str">
        <f>IF(OR(NOT(ISNA(VLOOKUP($A75,'WB005-F'!$P:$P,1,FALSE))),AND($B75=$B74,AB74="x")),"x","")</f>
        <v/>
      </c>
      <c r="AC75" s="989" t="str">
        <f>IF(OR(NOT(ISNA(VLOOKUP($A75,'WB006-A'!$P:$P,1,FALSE))),AND($B75=$B74,AC74="x")),"x","")</f>
        <v/>
      </c>
      <c r="AD75" s="990" t="str">
        <f>IF(OR(NOT(ISNA(VLOOKUP($A75,'WB006-B'!$P:$P,1,FALSE))),AND($B75=$B74,AD74="x")),"x","")</f>
        <v/>
      </c>
      <c r="AE75" s="992" t="str">
        <f>IF(OR(NOT(ISNA(VLOOKUP($A75,'WB007-A'!$P:$P,1,FALSE))),AND($B75=$B74,AE74="x")),"x","")</f>
        <v/>
      </c>
      <c r="AF75" s="994" t="str">
        <f>IF(OR(NOT(ISNA(VLOOKUP($A75,'WB007-B'!$P:$P,1,FALSE))),AND($B75=$B74,AF74="x")),"x","")</f>
        <v/>
      </c>
      <c r="AG75" s="1000" t="b">
        <f t="shared" si="1"/>
        <v>1</v>
      </c>
      <c r="AI75" s="708"/>
    </row>
    <row r="76" spans="1:35" ht="22.5" x14ac:dyDescent="0.2">
      <c r="A76" s="927" t="s">
        <v>629</v>
      </c>
      <c r="B76" s="928" t="s">
        <v>625</v>
      </c>
      <c r="C76" s="929" t="s">
        <v>593</v>
      </c>
      <c r="D76" s="1021">
        <v>10.554641847667984</v>
      </c>
      <c r="E76" s="930"/>
      <c r="F76" s="988" t="str">
        <f>IF(OR(NOT(ISNA(VLOOKUP($A76,'WB001-A'!$P:$P,1,FALSE))),AND($B76=$B75,F75="x")),"x","")</f>
        <v/>
      </c>
      <c r="G76" s="989" t="str">
        <f>IF(OR(NOT(ISNA(VLOOKUP($A76,'WB002-A'!$P:$P,1,FALSE))),AND($B76=$B75,G75="x")),"x","")</f>
        <v/>
      </c>
      <c r="H76" s="990" t="str">
        <f>IF(OR(NOT(ISNA(VLOOKUP($A76,'WB002-B'!$P:$P,1,FALSE))),AND($B76=$B75,H75="x")),"x","")</f>
        <v/>
      </c>
      <c r="I76" s="990" t="str">
        <f>IF(OR(NOT(ISNA(VLOOKUP($A76,'WB002-C'!$P:$P,1,FALSE))),AND($B76=$B75,I75="x")),"x","")</f>
        <v/>
      </c>
      <c r="J76" s="990" t="str">
        <f>IF(OR(NOT(ISNA(VLOOKUP($A76,'WB002-D'!$P:$P,1,FALSE))),AND($B76=$B75,J75="x")),"x","")</f>
        <v/>
      </c>
      <c r="K76" s="990" t="str">
        <f>IF(OR(NOT(ISNA(VLOOKUP($A76,'WB002-E'!$P:$P,1,FALSE))),AND($B76=$B75,K75="x")),"x","")</f>
        <v/>
      </c>
      <c r="L76" s="991" t="str">
        <f>IF(OR(NOT(ISNA(VLOOKUP($A76,'WB002-F'!$P:$P,1,FALSE))),AND($B76=$B75,L75="x")),"x","")</f>
        <v/>
      </c>
      <c r="M76" s="992" t="str">
        <f>IF(OR(NOT(ISNA(VLOOKUP($A76,'WB003-A'!$P:$P,1,FALSE))),AND($B76=$B75,M75="x")),"x","")</f>
        <v/>
      </c>
      <c r="N76" s="993" t="str">
        <f>IF(OR(NOT(ISNA(VLOOKUP($A76,'WB003-B'!$P:$P,1,FALSE))),AND($B76=$B75,N75="x")),"x","")</f>
        <v/>
      </c>
      <c r="O76" s="993" t="str">
        <f>IF(OR(NOT(ISNA(VLOOKUP($A76,'WB003-C'!$P:$P,1,FALSE))),AND($B76=$B75,O75="x")),"x","")</f>
        <v/>
      </c>
      <c r="P76" s="993" t="str">
        <f>IF(OR(NOT(ISNA(VLOOKUP($A76,'WB003-D'!$P:$P,1,FALSE))),AND($B76=$B75,P75="x")),"x","")</f>
        <v/>
      </c>
      <c r="Q76" s="994" t="str">
        <f>IF(OR(NOT(ISNA(VLOOKUP($A76,'WB003-E'!$P:$P,1,FALSE))),AND($B76=$B75,Q75="x")),"x","")</f>
        <v/>
      </c>
      <c r="R76" s="995" t="str">
        <f>IF(OR(NOT(ISNA(VLOOKUP($A76,#REF!,1,FALSE))),AND($B76=$B75,R75="x")),"x","")</f>
        <v>x</v>
      </c>
      <c r="S76" s="990" t="str">
        <f>IF(OR(NOT(ISNA(VLOOKUP($A76,#REF!,1,FALSE))),AND($B76=$B75,S75="x")),"x","")</f>
        <v>x</v>
      </c>
      <c r="T76" s="990" t="str">
        <f>IF(OR(NOT(ISNA(VLOOKUP($A76,#REF!,1,FALSE))),AND($B76=$B75,T75="x")),"x","")</f>
        <v>x</v>
      </c>
      <c r="U76" s="990" t="str">
        <f>IF(OR(NOT(ISNA(VLOOKUP($A76,#REF!,1,FALSE))),AND($B76=$B75,U75="x")),"x","")</f>
        <v>x</v>
      </c>
      <c r="V76" s="991" t="str">
        <f>IF(OR(NOT(ISNA(VLOOKUP($A76,#REF!,1,FALSE))),AND($B76=$B75,V75="x")),"x","")</f>
        <v>x</v>
      </c>
      <c r="W76" s="996" t="str">
        <f>IF(OR(NOT(ISNA(VLOOKUP($A76,'WB005-A'!$P:$P,1,FALSE))),AND($B76=$B75,W75="x")),"x","")</f>
        <v/>
      </c>
      <c r="X76" s="993" t="str">
        <f>IF(OR(NOT(ISNA(VLOOKUP($A76,'WB005-B'!$P:$P,1,FALSE))),AND($B76=$B75,X75="x")),"x","")</f>
        <v/>
      </c>
      <c r="Y76" s="993" t="str">
        <f>IF(OR(NOT(ISNA(VLOOKUP($A76,'WB005-C'!$P:$P,1,FALSE))),AND($B76=$B75,Y75="x")),"x","")</f>
        <v/>
      </c>
      <c r="Z76" s="993" t="str">
        <f>IF(OR(NOT(ISNA(VLOOKUP($A76,'WB005-D'!$P:$P,1,FALSE))),AND($B76=$B75,Z75="x")),"x","")</f>
        <v/>
      </c>
      <c r="AA76" s="993" t="str">
        <f>IF(OR(NOT(ISNA(VLOOKUP($A76,'WB005-E'!$P:$P,1,FALSE))),AND($B76=$B75,AA75="x")),"x","")</f>
        <v/>
      </c>
      <c r="AB76" s="994" t="str">
        <f>IF(OR(NOT(ISNA(VLOOKUP($A76,'WB005-F'!$P:$P,1,FALSE))),AND($B76=$B75,AB75="x")),"x","")</f>
        <v/>
      </c>
      <c r="AC76" s="989" t="str">
        <f>IF(OR(NOT(ISNA(VLOOKUP($A76,'WB006-A'!$P:$P,1,FALSE))),AND($B76=$B75,AC75="x")),"x","")</f>
        <v/>
      </c>
      <c r="AD76" s="990" t="str">
        <f>IF(OR(NOT(ISNA(VLOOKUP($A76,'WB006-B'!$P:$P,1,FALSE))),AND($B76=$B75,AD75="x")),"x","")</f>
        <v/>
      </c>
      <c r="AE76" s="992" t="str">
        <f>IF(OR(NOT(ISNA(VLOOKUP($A76,'WB007-A'!$P:$P,1,FALSE))),AND($B76=$B75,AE75="x")),"x","")</f>
        <v/>
      </c>
      <c r="AF76" s="994" t="str">
        <f>IF(OR(NOT(ISNA(VLOOKUP($A76,'WB007-B'!$P:$P,1,FALSE))),AND($B76=$B75,AF75="x")),"x","")</f>
        <v/>
      </c>
      <c r="AG76" s="1000" t="b">
        <f t="shared" si="1"/>
        <v>1</v>
      </c>
      <c r="AI76" s="708"/>
    </row>
    <row r="77" spans="1:35" x14ac:dyDescent="0.2">
      <c r="A77" s="927" t="s">
        <v>636</v>
      </c>
      <c r="B77" s="928" t="s">
        <v>637</v>
      </c>
      <c r="C77" s="929"/>
      <c r="D77" s="1021" t="s">
        <v>448</v>
      </c>
      <c r="E77" s="930" t="s">
        <v>377</v>
      </c>
      <c r="F77" s="988" t="str">
        <f>IF(OR(NOT(ISNA(VLOOKUP($A77,'WB001-A'!$P:$P,1,FALSE))),AND($B77=$B76,F76="x")),"x","")</f>
        <v/>
      </c>
      <c r="G77" s="989" t="str">
        <f>IF(OR(NOT(ISNA(VLOOKUP($A77,'WB002-A'!$P:$P,1,FALSE))),AND($B77=$B76,G76="x")),"x","")</f>
        <v/>
      </c>
      <c r="H77" s="990" t="str">
        <f>IF(OR(NOT(ISNA(VLOOKUP($A77,'WB002-B'!$P:$P,1,FALSE))),AND($B77=$B76,H76="x")),"x","")</f>
        <v>x</v>
      </c>
      <c r="I77" s="990" t="str">
        <f>IF(OR(NOT(ISNA(VLOOKUP($A77,'WB002-C'!$P:$P,1,FALSE))),AND($B77=$B76,I76="x")),"x","")</f>
        <v/>
      </c>
      <c r="J77" s="990" t="str">
        <f>IF(OR(NOT(ISNA(VLOOKUP($A77,'WB002-D'!$P:$P,1,FALSE))),AND($B77=$B76,J76="x")),"x","")</f>
        <v/>
      </c>
      <c r="K77" s="990" t="str">
        <f>IF(OR(NOT(ISNA(VLOOKUP($A77,'WB002-E'!$P:$P,1,FALSE))),AND($B77=$B76,K76="x")),"x","")</f>
        <v>x</v>
      </c>
      <c r="L77" s="991" t="str">
        <f>IF(OR(NOT(ISNA(VLOOKUP($A77,'WB002-F'!$P:$P,1,FALSE))),AND($B77=$B76,L76="x")),"x","")</f>
        <v/>
      </c>
      <c r="M77" s="992" t="str">
        <f>IF(OR(NOT(ISNA(VLOOKUP($A77,'WB003-A'!$P:$P,1,FALSE))),AND($B77=$B76,M76="x")),"x","")</f>
        <v/>
      </c>
      <c r="N77" s="993" t="str">
        <f>IF(OR(NOT(ISNA(VLOOKUP($A77,'WB003-B'!$P:$P,1,FALSE))),AND($B77=$B76,N76="x")),"x","")</f>
        <v/>
      </c>
      <c r="O77" s="993" t="str">
        <f>IF(OR(NOT(ISNA(VLOOKUP($A77,'WB003-C'!$P:$P,1,FALSE))),AND($B77=$B76,O76="x")),"x","")</f>
        <v/>
      </c>
      <c r="P77" s="993" t="str">
        <f>IF(OR(NOT(ISNA(VLOOKUP($A77,'WB003-D'!$P:$P,1,FALSE))),AND($B77=$B76,P76="x")),"x","")</f>
        <v>x</v>
      </c>
      <c r="Q77" s="994" t="str">
        <f>IF(OR(NOT(ISNA(VLOOKUP($A77,'WB003-E'!$P:$P,1,FALSE))),AND($B77=$B76,Q76="x")),"x","")</f>
        <v/>
      </c>
      <c r="R77" s="995" t="str">
        <f>IF(OR(NOT(ISNA(VLOOKUP($A77,#REF!,1,FALSE))),AND($B77=$B76,R76="x")),"x","")</f>
        <v>x</v>
      </c>
      <c r="S77" s="990" t="str">
        <f>IF(OR(NOT(ISNA(VLOOKUP($A77,#REF!,1,FALSE))),AND($B77=$B76,S76="x")),"x","")</f>
        <v>x</v>
      </c>
      <c r="T77" s="990" t="str">
        <f>IF(OR(NOT(ISNA(VLOOKUP($A77,#REF!,1,FALSE))),AND($B77=$B76,T76="x")),"x","")</f>
        <v>x</v>
      </c>
      <c r="U77" s="990" t="str">
        <f>IF(OR(NOT(ISNA(VLOOKUP($A77,#REF!,1,FALSE))),AND($B77=$B76,U76="x")),"x","")</f>
        <v>x</v>
      </c>
      <c r="V77" s="991" t="str">
        <f>IF(OR(NOT(ISNA(VLOOKUP($A77,#REF!,1,FALSE))),AND($B77=$B76,V76="x")),"x","")</f>
        <v>x</v>
      </c>
      <c r="W77" s="996" t="str">
        <f>IF(OR(NOT(ISNA(VLOOKUP($A77,'WB005-A'!$P:$P,1,FALSE))),AND($B77=$B76,W76="x")),"x","")</f>
        <v/>
      </c>
      <c r="X77" s="993" t="str">
        <f>IF(OR(NOT(ISNA(VLOOKUP($A77,'WB005-B'!$P:$P,1,FALSE))),AND($B77=$B76,X76="x")),"x","")</f>
        <v>x</v>
      </c>
      <c r="Y77" s="993" t="str">
        <f>IF(OR(NOT(ISNA(VLOOKUP($A77,'WB005-C'!$P:$P,1,FALSE))),AND($B77=$B76,Y76="x")),"x","")</f>
        <v/>
      </c>
      <c r="Z77" s="993" t="str">
        <f>IF(OR(NOT(ISNA(VLOOKUP($A77,'WB005-D'!$P:$P,1,FALSE))),AND($B77=$B76,Z76="x")),"x","")</f>
        <v/>
      </c>
      <c r="AA77" s="993" t="str">
        <f>IF(OR(NOT(ISNA(VLOOKUP($A77,'WB005-E'!$P:$P,1,FALSE))),AND($B77=$B76,AA76="x")),"x","")</f>
        <v>x</v>
      </c>
      <c r="AB77" s="994" t="str">
        <f>IF(OR(NOT(ISNA(VLOOKUP($A77,'WB005-F'!$P:$P,1,FALSE))),AND($B77=$B76,AB76="x")),"x","")</f>
        <v/>
      </c>
      <c r="AC77" s="989" t="str">
        <f>IF(OR(NOT(ISNA(VLOOKUP($A77,'WB006-A'!$P:$P,1,FALSE))),AND($B77=$B76,AC76="x")),"x","")</f>
        <v/>
      </c>
      <c r="AD77" s="990" t="str">
        <f>IF(OR(NOT(ISNA(VLOOKUP($A77,'WB006-B'!$P:$P,1,FALSE))),AND($B77=$B76,AD76="x")),"x","")</f>
        <v/>
      </c>
      <c r="AE77" s="992" t="str">
        <f>IF(OR(NOT(ISNA(VLOOKUP($A77,'WB007-A'!$P:$P,1,FALSE))),AND($B77=$B76,AE76="x")),"x","")</f>
        <v/>
      </c>
      <c r="AF77" s="994" t="str">
        <f>IF(OR(NOT(ISNA(VLOOKUP($A77,'WB007-B'!$P:$P,1,FALSE))),AND($B77=$B76,AF76="x")),"x","")</f>
        <v/>
      </c>
      <c r="AG77" s="998" t="b">
        <f t="shared" si="1"/>
        <v>1</v>
      </c>
      <c r="AI77" s="708"/>
    </row>
    <row r="78" spans="1:35" x14ac:dyDescent="0.2">
      <c r="A78" s="927" t="s">
        <v>638</v>
      </c>
      <c r="B78" s="928" t="s">
        <v>637</v>
      </c>
      <c r="C78" s="929" t="s">
        <v>306</v>
      </c>
      <c r="D78" s="1021">
        <v>5.0052752059878109</v>
      </c>
      <c r="E78" s="930" t="s">
        <v>377</v>
      </c>
      <c r="F78" s="988" t="str">
        <f>IF(OR(NOT(ISNA(VLOOKUP($A78,'WB001-A'!$P:$P,1,FALSE))),AND($B78=$B77,F77="x")),"x","")</f>
        <v/>
      </c>
      <c r="G78" s="989" t="str">
        <f>IF(OR(NOT(ISNA(VLOOKUP($A78,'WB002-A'!$P:$P,1,FALSE))),AND($B78=$B77,G77="x")),"x","")</f>
        <v/>
      </c>
      <c r="H78" s="990" t="str">
        <f>IF(OR(NOT(ISNA(VLOOKUP($A78,'WB002-B'!$P:$P,1,FALSE))),AND($B78=$B77,H77="x")),"x","")</f>
        <v>x</v>
      </c>
      <c r="I78" s="990" t="str">
        <f>IF(OR(NOT(ISNA(VLOOKUP($A78,'WB002-C'!$P:$P,1,FALSE))),AND($B78=$B77,I77="x")),"x","")</f>
        <v/>
      </c>
      <c r="J78" s="990" t="str">
        <f>IF(OR(NOT(ISNA(VLOOKUP($A78,'WB002-D'!$P:$P,1,FALSE))),AND($B78=$B77,J77="x")),"x","")</f>
        <v/>
      </c>
      <c r="K78" s="990" t="str">
        <f>IF(OR(NOT(ISNA(VLOOKUP($A78,'WB002-E'!$P:$P,1,FALSE))),AND($B78=$B77,K77="x")),"x","")</f>
        <v>x</v>
      </c>
      <c r="L78" s="991" t="str">
        <f>IF(OR(NOT(ISNA(VLOOKUP($A78,'WB002-F'!$P:$P,1,FALSE))),AND($B78=$B77,L77="x")),"x","")</f>
        <v/>
      </c>
      <c r="M78" s="992" t="str">
        <f>IF(OR(NOT(ISNA(VLOOKUP($A78,'WB003-A'!$P:$P,1,FALSE))),AND($B78=$B77,M77="x")),"x","")</f>
        <v/>
      </c>
      <c r="N78" s="993" t="str">
        <f>IF(OR(NOT(ISNA(VLOOKUP($A78,'WB003-B'!$P:$P,1,FALSE))),AND($B78=$B77,N77="x")),"x","")</f>
        <v/>
      </c>
      <c r="O78" s="993" t="str">
        <f>IF(OR(NOT(ISNA(VLOOKUP($A78,'WB003-C'!$P:$P,1,FALSE))),AND($B78=$B77,O77="x")),"x","")</f>
        <v/>
      </c>
      <c r="P78" s="993" t="str">
        <f>IF(OR(NOT(ISNA(VLOOKUP($A78,'WB003-D'!$P:$P,1,FALSE))),AND($B78=$B77,P77="x")),"x","")</f>
        <v>x</v>
      </c>
      <c r="Q78" s="994" t="str">
        <f>IF(OR(NOT(ISNA(VLOOKUP($A78,'WB003-E'!$P:$P,1,FALSE))),AND($B78=$B77,Q77="x")),"x","")</f>
        <v/>
      </c>
      <c r="R78" s="995" t="str">
        <f>IF(OR(NOT(ISNA(VLOOKUP($A78,#REF!,1,FALSE))),AND($B78=$B77,R77="x")),"x","")</f>
        <v>x</v>
      </c>
      <c r="S78" s="990" t="str">
        <f>IF(OR(NOT(ISNA(VLOOKUP($A78,#REF!,1,FALSE))),AND($B78=$B77,S77="x")),"x","")</f>
        <v>x</v>
      </c>
      <c r="T78" s="990" t="str">
        <f>IF(OR(NOT(ISNA(VLOOKUP($A78,#REF!,1,FALSE))),AND($B78=$B77,T77="x")),"x","")</f>
        <v>x</v>
      </c>
      <c r="U78" s="990" t="str">
        <f>IF(OR(NOT(ISNA(VLOOKUP($A78,#REF!,1,FALSE))),AND($B78=$B77,U77="x")),"x","")</f>
        <v>x</v>
      </c>
      <c r="V78" s="991" t="str">
        <f>IF(OR(NOT(ISNA(VLOOKUP($A78,#REF!,1,FALSE))),AND($B78=$B77,V77="x")),"x","")</f>
        <v>x</v>
      </c>
      <c r="W78" s="996" t="str">
        <f>IF(OR(NOT(ISNA(VLOOKUP($A78,'WB005-A'!$P:$P,1,FALSE))),AND($B78=$B77,W77="x")),"x","")</f>
        <v/>
      </c>
      <c r="X78" s="993" t="str">
        <f>IF(OR(NOT(ISNA(VLOOKUP($A78,'WB005-B'!$P:$P,1,FALSE))),AND($B78=$B77,X77="x")),"x","")</f>
        <v>x</v>
      </c>
      <c r="Y78" s="993" t="str">
        <f>IF(OR(NOT(ISNA(VLOOKUP($A78,'WB005-C'!$P:$P,1,FALSE))),AND($B78=$B77,Y77="x")),"x","")</f>
        <v/>
      </c>
      <c r="Z78" s="993" t="str">
        <f>IF(OR(NOT(ISNA(VLOOKUP($A78,'WB005-D'!$P:$P,1,FALSE))),AND($B78=$B77,Z77="x")),"x","")</f>
        <v/>
      </c>
      <c r="AA78" s="993" t="str">
        <f>IF(OR(NOT(ISNA(VLOOKUP($A78,'WB005-E'!$P:$P,1,FALSE))),AND($B78=$B77,AA77="x")),"x","")</f>
        <v>x</v>
      </c>
      <c r="AB78" s="994" t="str">
        <f>IF(OR(NOT(ISNA(VLOOKUP($A78,'WB005-F'!$P:$P,1,FALSE))),AND($B78=$B77,AB77="x")),"x","")</f>
        <v/>
      </c>
      <c r="AC78" s="989" t="str">
        <f>IF(OR(NOT(ISNA(VLOOKUP($A78,'WB006-A'!$P:$P,1,FALSE))),AND($B78=$B77,AC77="x")),"x","")</f>
        <v/>
      </c>
      <c r="AD78" s="990" t="str">
        <f>IF(OR(NOT(ISNA(VLOOKUP($A78,'WB006-B'!$P:$P,1,FALSE))),AND($B78=$B77,AD77="x")),"x","")</f>
        <v/>
      </c>
      <c r="AE78" s="992" t="str">
        <f>IF(OR(NOT(ISNA(VLOOKUP($A78,'WB007-A'!$P:$P,1,FALSE))),AND($B78=$B77,AE77="x")),"x","")</f>
        <v/>
      </c>
      <c r="AF78" s="994" t="str">
        <f>IF(OR(NOT(ISNA(VLOOKUP($A78,'WB007-B'!$P:$P,1,FALSE))),AND($B78=$B77,AF77="x")),"x","")</f>
        <v/>
      </c>
      <c r="AG78" s="1000" t="b">
        <f t="shared" si="1"/>
        <v>1</v>
      </c>
      <c r="AI78" s="708"/>
    </row>
    <row r="79" spans="1:35" x14ac:dyDescent="0.2">
      <c r="A79" s="927" t="s">
        <v>639</v>
      </c>
      <c r="B79" s="928" t="s">
        <v>637</v>
      </c>
      <c r="C79" s="929" t="s">
        <v>307</v>
      </c>
      <c r="D79" s="1021">
        <v>6.7033593097771398</v>
      </c>
      <c r="E79" s="930" t="s">
        <v>377</v>
      </c>
      <c r="F79" s="988" t="str">
        <f>IF(OR(NOT(ISNA(VLOOKUP($A79,'WB001-A'!$P:$P,1,FALSE))),AND($B79=$B78,F78="x")),"x","")</f>
        <v/>
      </c>
      <c r="G79" s="989" t="str">
        <f>IF(OR(NOT(ISNA(VLOOKUP($A79,'WB002-A'!$P:$P,1,FALSE))),AND($B79=$B78,G78="x")),"x","")</f>
        <v/>
      </c>
      <c r="H79" s="990" t="str">
        <f>IF(OR(NOT(ISNA(VLOOKUP($A79,'WB002-B'!$P:$P,1,FALSE))),AND($B79=$B78,H78="x")),"x","")</f>
        <v>x</v>
      </c>
      <c r="I79" s="990" t="str">
        <f>IF(OR(NOT(ISNA(VLOOKUP($A79,'WB002-C'!$P:$P,1,FALSE))),AND($B79=$B78,I78="x")),"x","")</f>
        <v/>
      </c>
      <c r="J79" s="990" t="str">
        <f>IF(OR(NOT(ISNA(VLOOKUP($A79,'WB002-D'!$P:$P,1,FALSE))),AND($B79=$B78,J78="x")),"x","")</f>
        <v/>
      </c>
      <c r="K79" s="990" t="str">
        <f>IF(OR(NOT(ISNA(VLOOKUP($A79,'WB002-E'!$P:$P,1,FALSE))),AND($B79=$B78,K78="x")),"x","")</f>
        <v>x</v>
      </c>
      <c r="L79" s="991" t="str">
        <f>IF(OR(NOT(ISNA(VLOOKUP($A79,'WB002-F'!$P:$P,1,FALSE))),AND($B79=$B78,L78="x")),"x","")</f>
        <v/>
      </c>
      <c r="M79" s="992" t="str">
        <f>IF(OR(NOT(ISNA(VLOOKUP($A79,'WB003-A'!$P:$P,1,FALSE))),AND($B79=$B78,M78="x")),"x","")</f>
        <v/>
      </c>
      <c r="N79" s="993" t="str">
        <f>IF(OR(NOT(ISNA(VLOOKUP($A79,'WB003-B'!$P:$P,1,FALSE))),AND($B79=$B78,N78="x")),"x","")</f>
        <v/>
      </c>
      <c r="O79" s="993" t="str">
        <f>IF(OR(NOT(ISNA(VLOOKUP($A79,'WB003-C'!$P:$P,1,FALSE))),AND($B79=$B78,O78="x")),"x","")</f>
        <v/>
      </c>
      <c r="P79" s="993" t="str">
        <f>IF(OR(NOT(ISNA(VLOOKUP($A79,'WB003-D'!$P:$P,1,FALSE))),AND($B79=$B78,P78="x")),"x","")</f>
        <v>x</v>
      </c>
      <c r="Q79" s="994" t="str">
        <f>IF(OR(NOT(ISNA(VLOOKUP($A79,'WB003-E'!$P:$P,1,FALSE))),AND($B79=$B78,Q78="x")),"x","")</f>
        <v/>
      </c>
      <c r="R79" s="995" t="str">
        <f>IF(OR(NOT(ISNA(VLOOKUP($A79,#REF!,1,FALSE))),AND($B79=$B78,R78="x")),"x","")</f>
        <v>x</v>
      </c>
      <c r="S79" s="990" t="str">
        <f>IF(OR(NOT(ISNA(VLOOKUP($A79,#REF!,1,FALSE))),AND($B79=$B78,S78="x")),"x","")</f>
        <v>x</v>
      </c>
      <c r="T79" s="990" t="str">
        <f>IF(OR(NOT(ISNA(VLOOKUP($A79,#REF!,1,FALSE))),AND($B79=$B78,T78="x")),"x","")</f>
        <v>x</v>
      </c>
      <c r="U79" s="990" t="str">
        <f>IF(OR(NOT(ISNA(VLOOKUP($A79,#REF!,1,FALSE))),AND($B79=$B78,U78="x")),"x","")</f>
        <v>x</v>
      </c>
      <c r="V79" s="991" t="str">
        <f>IF(OR(NOT(ISNA(VLOOKUP($A79,#REF!,1,FALSE))),AND($B79=$B78,V78="x")),"x","")</f>
        <v>x</v>
      </c>
      <c r="W79" s="996" t="str">
        <f>IF(OR(NOT(ISNA(VLOOKUP($A79,'WB005-A'!$P:$P,1,FALSE))),AND($B79=$B78,W78="x")),"x","")</f>
        <v/>
      </c>
      <c r="X79" s="993" t="str">
        <f>IF(OR(NOT(ISNA(VLOOKUP($A79,'WB005-B'!$P:$P,1,FALSE))),AND($B79=$B78,X78="x")),"x","")</f>
        <v>x</v>
      </c>
      <c r="Y79" s="993" t="str">
        <f>IF(OR(NOT(ISNA(VLOOKUP($A79,'WB005-C'!$P:$P,1,FALSE))),AND($B79=$B78,Y78="x")),"x","")</f>
        <v/>
      </c>
      <c r="Z79" s="993" t="str">
        <f>IF(OR(NOT(ISNA(VLOOKUP($A79,'WB005-D'!$P:$P,1,FALSE))),AND($B79=$B78,Z78="x")),"x","")</f>
        <v/>
      </c>
      <c r="AA79" s="993" t="str">
        <f>IF(OR(NOT(ISNA(VLOOKUP($A79,'WB005-E'!$P:$P,1,FALSE))),AND($B79=$B78,AA78="x")),"x","")</f>
        <v>x</v>
      </c>
      <c r="AB79" s="994" t="str">
        <f>IF(OR(NOT(ISNA(VLOOKUP($A79,'WB005-F'!$P:$P,1,FALSE))),AND($B79=$B78,AB78="x")),"x","")</f>
        <v/>
      </c>
      <c r="AC79" s="989" t="str">
        <f>IF(OR(NOT(ISNA(VLOOKUP($A79,'WB006-A'!$P:$P,1,FALSE))),AND($B79=$B78,AC78="x")),"x","")</f>
        <v/>
      </c>
      <c r="AD79" s="990" t="str">
        <f>IF(OR(NOT(ISNA(VLOOKUP($A79,'WB006-B'!$P:$P,1,FALSE))),AND($B79=$B78,AD78="x")),"x","")</f>
        <v/>
      </c>
      <c r="AE79" s="992" t="str">
        <f>IF(OR(NOT(ISNA(VLOOKUP($A79,'WB007-A'!$P:$P,1,FALSE))),AND($B79=$B78,AE78="x")),"x","")</f>
        <v/>
      </c>
      <c r="AF79" s="994" t="str">
        <f>IF(OR(NOT(ISNA(VLOOKUP($A79,'WB007-B'!$P:$P,1,FALSE))),AND($B79=$B78,AF78="x")),"x","")</f>
        <v/>
      </c>
      <c r="AG79" s="1000" t="b">
        <f t="shared" si="1"/>
        <v>1</v>
      </c>
      <c r="AI79" s="708"/>
    </row>
    <row r="80" spans="1:35" x14ac:dyDescent="0.2">
      <c r="A80" s="927" t="s">
        <v>640</v>
      </c>
      <c r="B80" s="928" t="s">
        <v>637</v>
      </c>
      <c r="C80" s="929" t="s">
        <v>308</v>
      </c>
      <c r="D80" s="1021">
        <v>8.8314849754415334</v>
      </c>
      <c r="E80" s="930" t="s">
        <v>377</v>
      </c>
      <c r="F80" s="988" t="str">
        <f>IF(OR(NOT(ISNA(VLOOKUP($A80,'WB001-A'!$P:$P,1,FALSE))),AND($B80=$B79,F79="x")),"x","")</f>
        <v/>
      </c>
      <c r="G80" s="989" t="str">
        <f>IF(OR(NOT(ISNA(VLOOKUP($A80,'WB002-A'!$P:$P,1,FALSE))),AND($B80=$B79,G79="x")),"x","")</f>
        <v/>
      </c>
      <c r="H80" s="990" t="str">
        <f>IF(OR(NOT(ISNA(VLOOKUP($A80,'WB002-B'!$P:$P,1,FALSE))),AND($B80=$B79,H79="x")),"x","")</f>
        <v>x</v>
      </c>
      <c r="I80" s="990" t="str">
        <f>IF(OR(NOT(ISNA(VLOOKUP($A80,'WB002-C'!$P:$P,1,FALSE))),AND($B80=$B79,I79="x")),"x","")</f>
        <v/>
      </c>
      <c r="J80" s="990" t="str">
        <f>IF(OR(NOT(ISNA(VLOOKUP($A80,'WB002-D'!$P:$P,1,FALSE))),AND($B80=$B79,J79="x")),"x","")</f>
        <v/>
      </c>
      <c r="K80" s="990" t="str">
        <f>IF(OR(NOT(ISNA(VLOOKUP($A80,'WB002-E'!$P:$P,1,FALSE))),AND($B80=$B79,K79="x")),"x","")</f>
        <v>x</v>
      </c>
      <c r="L80" s="991" t="str">
        <f>IF(OR(NOT(ISNA(VLOOKUP($A80,'WB002-F'!$P:$P,1,FALSE))),AND($B80=$B79,L79="x")),"x","")</f>
        <v/>
      </c>
      <c r="M80" s="992" t="str">
        <f>IF(OR(NOT(ISNA(VLOOKUP($A80,'WB003-A'!$P:$P,1,FALSE))),AND($B80=$B79,M79="x")),"x","")</f>
        <v/>
      </c>
      <c r="N80" s="993" t="str">
        <f>IF(OR(NOT(ISNA(VLOOKUP($A80,'WB003-B'!$P:$P,1,FALSE))),AND($B80=$B79,N79="x")),"x","")</f>
        <v/>
      </c>
      <c r="O80" s="993" t="str">
        <f>IF(OR(NOT(ISNA(VLOOKUP($A80,'WB003-C'!$P:$P,1,FALSE))),AND($B80=$B79,O79="x")),"x","")</f>
        <v/>
      </c>
      <c r="P80" s="993" t="str">
        <f>IF(OR(NOT(ISNA(VLOOKUP($A80,'WB003-D'!$P:$P,1,FALSE))),AND($B80=$B79,P79="x")),"x","")</f>
        <v>x</v>
      </c>
      <c r="Q80" s="994" t="str">
        <f>IF(OR(NOT(ISNA(VLOOKUP($A80,'WB003-E'!$P:$P,1,FALSE))),AND($B80=$B79,Q79="x")),"x","")</f>
        <v/>
      </c>
      <c r="R80" s="995" t="str">
        <f>IF(OR(NOT(ISNA(VLOOKUP($A80,#REF!,1,FALSE))),AND($B80=$B79,R79="x")),"x","")</f>
        <v>x</v>
      </c>
      <c r="S80" s="990" t="str">
        <f>IF(OR(NOT(ISNA(VLOOKUP($A80,#REF!,1,FALSE))),AND($B80=$B79,S79="x")),"x","")</f>
        <v>x</v>
      </c>
      <c r="T80" s="990" t="str">
        <f>IF(OR(NOT(ISNA(VLOOKUP($A80,#REF!,1,FALSE))),AND($B80=$B79,T79="x")),"x","")</f>
        <v>x</v>
      </c>
      <c r="U80" s="990" t="str">
        <f>IF(OR(NOT(ISNA(VLOOKUP($A80,#REF!,1,FALSE))),AND($B80=$B79,U79="x")),"x","")</f>
        <v>x</v>
      </c>
      <c r="V80" s="991" t="str">
        <f>IF(OR(NOT(ISNA(VLOOKUP($A80,#REF!,1,FALSE))),AND($B80=$B79,V79="x")),"x","")</f>
        <v>x</v>
      </c>
      <c r="W80" s="996" t="str">
        <f>IF(OR(NOT(ISNA(VLOOKUP($A80,'WB005-A'!$P:$P,1,FALSE))),AND($B80=$B79,W79="x")),"x","")</f>
        <v/>
      </c>
      <c r="X80" s="993" t="str">
        <f>IF(OR(NOT(ISNA(VLOOKUP($A80,'WB005-B'!$P:$P,1,FALSE))),AND($B80=$B79,X79="x")),"x","")</f>
        <v>x</v>
      </c>
      <c r="Y80" s="993" t="str">
        <f>IF(OR(NOT(ISNA(VLOOKUP($A80,'WB005-C'!$P:$P,1,FALSE))),AND($B80=$B79,Y79="x")),"x","")</f>
        <v/>
      </c>
      <c r="Z80" s="993" t="str">
        <f>IF(OR(NOT(ISNA(VLOOKUP($A80,'WB005-D'!$P:$P,1,FALSE))),AND($B80=$B79,Z79="x")),"x","")</f>
        <v/>
      </c>
      <c r="AA80" s="993" t="str">
        <f>IF(OR(NOT(ISNA(VLOOKUP($A80,'WB005-E'!$P:$P,1,FALSE))),AND($B80=$B79,AA79="x")),"x","")</f>
        <v>x</v>
      </c>
      <c r="AB80" s="994" t="str">
        <f>IF(OR(NOT(ISNA(VLOOKUP($A80,'WB005-F'!$P:$P,1,FALSE))),AND($B80=$B79,AB79="x")),"x","")</f>
        <v/>
      </c>
      <c r="AC80" s="989" t="str">
        <f>IF(OR(NOT(ISNA(VLOOKUP($A80,'WB006-A'!$P:$P,1,FALSE))),AND($B80=$B79,AC79="x")),"x","")</f>
        <v/>
      </c>
      <c r="AD80" s="990" t="str">
        <f>IF(OR(NOT(ISNA(VLOOKUP($A80,'WB006-B'!$P:$P,1,FALSE))),AND($B80=$B79,AD79="x")),"x","")</f>
        <v/>
      </c>
      <c r="AE80" s="992" t="str">
        <f>IF(OR(NOT(ISNA(VLOOKUP($A80,'WB007-A'!$P:$P,1,FALSE))),AND($B80=$B79,AE79="x")),"x","")</f>
        <v/>
      </c>
      <c r="AF80" s="994" t="str">
        <f>IF(OR(NOT(ISNA(VLOOKUP($A80,'WB007-B'!$P:$P,1,FALSE))),AND($B80=$B79,AF79="x")),"x","")</f>
        <v/>
      </c>
      <c r="AG80" s="1000" t="b">
        <f t="shared" si="1"/>
        <v>1</v>
      </c>
      <c r="AI80" s="708"/>
    </row>
    <row r="81" spans="1:35" x14ac:dyDescent="0.2">
      <c r="A81" s="927" t="s">
        <v>641</v>
      </c>
      <c r="B81" s="928" t="s">
        <v>637</v>
      </c>
      <c r="C81" s="929" t="s">
        <v>593</v>
      </c>
      <c r="D81" s="1021">
        <v>11.720977464514105</v>
      </c>
      <c r="E81" s="930" t="s">
        <v>377</v>
      </c>
      <c r="F81" s="988" t="str">
        <f>IF(OR(NOT(ISNA(VLOOKUP($A81,'WB001-A'!$P:$P,1,FALSE))),AND($B81=$B80,F80="x")),"x","")</f>
        <v/>
      </c>
      <c r="G81" s="989" t="str">
        <f>IF(OR(NOT(ISNA(VLOOKUP($A81,'WB002-A'!$P:$P,1,FALSE))),AND($B81=$B80,G80="x")),"x","")</f>
        <v/>
      </c>
      <c r="H81" s="990" t="str">
        <f>IF(OR(NOT(ISNA(VLOOKUP($A81,'WB002-B'!$P:$P,1,FALSE))),AND($B81=$B80,H80="x")),"x","")</f>
        <v>x</v>
      </c>
      <c r="I81" s="990" t="str">
        <f>IF(OR(NOT(ISNA(VLOOKUP($A81,'WB002-C'!$P:$P,1,FALSE))),AND($B81=$B80,I80="x")),"x","")</f>
        <v/>
      </c>
      <c r="J81" s="990" t="str">
        <f>IF(OR(NOT(ISNA(VLOOKUP($A81,'WB002-D'!$P:$P,1,FALSE))),AND($B81=$B80,J80="x")),"x","")</f>
        <v/>
      </c>
      <c r="K81" s="990" t="str">
        <f>IF(OR(NOT(ISNA(VLOOKUP($A81,'WB002-E'!$P:$P,1,FALSE))),AND($B81=$B80,K80="x")),"x","")</f>
        <v>x</v>
      </c>
      <c r="L81" s="991" t="str">
        <f>IF(OR(NOT(ISNA(VLOOKUP($A81,'WB002-F'!$P:$P,1,FALSE))),AND($B81=$B80,L80="x")),"x","")</f>
        <v/>
      </c>
      <c r="M81" s="992" t="str">
        <f>IF(OR(NOT(ISNA(VLOOKUP($A81,'WB003-A'!$P:$P,1,FALSE))),AND($B81=$B80,M80="x")),"x","")</f>
        <v/>
      </c>
      <c r="N81" s="993" t="str">
        <f>IF(OR(NOT(ISNA(VLOOKUP($A81,'WB003-B'!$P:$P,1,FALSE))),AND($B81=$B80,N80="x")),"x","")</f>
        <v/>
      </c>
      <c r="O81" s="993" t="str">
        <f>IF(OR(NOT(ISNA(VLOOKUP($A81,'WB003-C'!$P:$P,1,FALSE))),AND($B81=$B80,O80="x")),"x","")</f>
        <v/>
      </c>
      <c r="P81" s="993" t="str">
        <f>IF(OR(NOT(ISNA(VLOOKUP($A81,'WB003-D'!$P:$P,1,FALSE))),AND($B81=$B80,P80="x")),"x","")</f>
        <v>x</v>
      </c>
      <c r="Q81" s="994" t="str">
        <f>IF(OR(NOT(ISNA(VLOOKUP($A81,'WB003-E'!$P:$P,1,FALSE))),AND($B81=$B80,Q80="x")),"x","")</f>
        <v/>
      </c>
      <c r="R81" s="995" t="str">
        <f>IF(OR(NOT(ISNA(VLOOKUP($A81,#REF!,1,FALSE))),AND($B81=$B80,R80="x")),"x","")</f>
        <v>x</v>
      </c>
      <c r="S81" s="990" t="str">
        <f>IF(OR(NOT(ISNA(VLOOKUP($A81,#REF!,1,FALSE))),AND($B81=$B80,S80="x")),"x","")</f>
        <v>x</v>
      </c>
      <c r="T81" s="990" t="str">
        <f>IF(OR(NOT(ISNA(VLOOKUP($A81,#REF!,1,FALSE))),AND($B81=$B80,T80="x")),"x","")</f>
        <v>x</v>
      </c>
      <c r="U81" s="990" t="str">
        <f>IF(OR(NOT(ISNA(VLOOKUP($A81,#REF!,1,FALSE))),AND($B81=$B80,U80="x")),"x","")</f>
        <v>x</v>
      </c>
      <c r="V81" s="991" t="str">
        <f>IF(OR(NOT(ISNA(VLOOKUP($A81,#REF!,1,FALSE))),AND($B81=$B80,V80="x")),"x","")</f>
        <v>x</v>
      </c>
      <c r="W81" s="996" t="str">
        <f>IF(OR(NOT(ISNA(VLOOKUP($A81,'WB005-A'!$P:$P,1,FALSE))),AND($B81=$B80,W80="x")),"x","")</f>
        <v/>
      </c>
      <c r="X81" s="993" t="str">
        <f>IF(OR(NOT(ISNA(VLOOKUP($A81,'WB005-B'!$P:$P,1,FALSE))),AND($B81=$B80,X80="x")),"x","")</f>
        <v>x</v>
      </c>
      <c r="Y81" s="993" t="str">
        <f>IF(OR(NOT(ISNA(VLOOKUP($A81,'WB005-C'!$P:$P,1,FALSE))),AND($B81=$B80,Y80="x")),"x","")</f>
        <v/>
      </c>
      <c r="Z81" s="993" t="str">
        <f>IF(OR(NOT(ISNA(VLOOKUP($A81,'WB005-D'!$P:$P,1,FALSE))),AND($B81=$B80,Z80="x")),"x","")</f>
        <v/>
      </c>
      <c r="AA81" s="993" t="str">
        <f>IF(OR(NOT(ISNA(VLOOKUP($A81,'WB005-E'!$P:$P,1,FALSE))),AND($B81=$B80,AA80="x")),"x","")</f>
        <v>x</v>
      </c>
      <c r="AB81" s="994" t="str">
        <f>IF(OR(NOT(ISNA(VLOOKUP($A81,'WB005-F'!$P:$P,1,FALSE))),AND($B81=$B80,AB80="x")),"x","")</f>
        <v/>
      </c>
      <c r="AC81" s="989" t="str">
        <f>IF(OR(NOT(ISNA(VLOOKUP($A81,'WB006-A'!$P:$P,1,FALSE))),AND($B81=$B80,AC80="x")),"x","")</f>
        <v/>
      </c>
      <c r="AD81" s="990" t="str">
        <f>IF(OR(NOT(ISNA(VLOOKUP($A81,'WB006-B'!$P:$P,1,FALSE))),AND($B81=$B80,AD80="x")),"x","")</f>
        <v/>
      </c>
      <c r="AE81" s="992" t="str">
        <f>IF(OR(NOT(ISNA(VLOOKUP($A81,'WB007-A'!$P:$P,1,FALSE))),AND($B81=$B80,AE80="x")),"x","")</f>
        <v/>
      </c>
      <c r="AF81" s="994" t="str">
        <f>IF(OR(NOT(ISNA(VLOOKUP($A81,'WB007-B'!$P:$P,1,FALSE))),AND($B81=$B80,AF80="x")),"x","")</f>
        <v/>
      </c>
      <c r="AG81" s="1000" t="b">
        <f t="shared" si="1"/>
        <v>1</v>
      </c>
      <c r="AI81" s="708"/>
    </row>
    <row r="82" spans="1:35" ht="45" x14ac:dyDescent="0.2">
      <c r="A82" s="927" t="s">
        <v>647</v>
      </c>
      <c r="B82" s="928" t="s">
        <v>623</v>
      </c>
      <c r="C82" s="929"/>
      <c r="D82" s="1021">
        <v>3030.7565663161195</v>
      </c>
      <c r="E82" s="930" t="s">
        <v>624</v>
      </c>
      <c r="F82" s="988" t="str">
        <f>IF(OR(NOT(ISNA(VLOOKUP($A82,'WB001-A'!$P:$P,1,FALSE))),AND($B82=$B81,F81="x")),"x","")</f>
        <v/>
      </c>
      <c r="G82" s="989" t="str">
        <f>IF(OR(NOT(ISNA(VLOOKUP($A82,'WB002-A'!$P:$P,1,FALSE))),AND($B82=$B81,G81="x")),"x","")</f>
        <v/>
      </c>
      <c r="H82" s="990" t="str">
        <f>IF(OR(NOT(ISNA(VLOOKUP($A82,'WB002-B'!$P:$P,1,FALSE))),AND($B82=$B81,H81="x")),"x","")</f>
        <v/>
      </c>
      <c r="I82" s="990" t="str">
        <f>IF(OR(NOT(ISNA(VLOOKUP($A82,'WB002-C'!$P:$P,1,FALSE))),AND($B82=$B81,I81="x")),"x","")</f>
        <v/>
      </c>
      <c r="J82" s="990" t="str">
        <f>IF(OR(NOT(ISNA(VLOOKUP($A82,'WB002-D'!$P:$P,1,FALSE))),AND($B82=$B81,J81="x")),"x","")</f>
        <v/>
      </c>
      <c r="K82" s="990" t="str">
        <f>IF(OR(NOT(ISNA(VLOOKUP($A82,'WB002-E'!$P:$P,1,FALSE))),AND($B82=$B81,K81="x")),"x","")</f>
        <v/>
      </c>
      <c r="L82" s="991" t="str">
        <f>IF(OR(NOT(ISNA(VLOOKUP($A82,'WB002-F'!$P:$P,1,FALSE))),AND($B82=$B81,L81="x")),"x","")</f>
        <v/>
      </c>
      <c r="M82" s="992" t="str">
        <f>IF(OR(NOT(ISNA(VLOOKUP($A82,'WB003-A'!$P:$P,1,FALSE))),AND($B82=$B81,M81="x")),"x","")</f>
        <v/>
      </c>
      <c r="N82" s="993" t="str">
        <f>IF(OR(NOT(ISNA(VLOOKUP($A82,'WB003-B'!$P:$P,1,FALSE))),AND($B82=$B81,N81="x")),"x","")</f>
        <v/>
      </c>
      <c r="O82" s="993" t="str">
        <f>IF(OR(NOT(ISNA(VLOOKUP($A82,'WB003-C'!$P:$P,1,FALSE))),AND($B82=$B81,O81="x")),"x","")</f>
        <v/>
      </c>
      <c r="P82" s="993" t="str">
        <f>IF(OR(NOT(ISNA(VLOOKUP($A82,'WB003-D'!$P:$P,1,FALSE))),AND($B82=$B81,P81="x")),"x","")</f>
        <v>x</v>
      </c>
      <c r="Q82" s="994" t="str">
        <f>IF(OR(NOT(ISNA(VLOOKUP($A82,'WB003-E'!$P:$P,1,FALSE))),AND($B82=$B81,Q81="x")),"x","")</f>
        <v/>
      </c>
      <c r="R82" s="995" t="str">
        <f>IF(OR(NOT(ISNA(VLOOKUP($A82,#REF!,1,FALSE))),AND($B82=$B81,R81="x")),"x","")</f>
        <v>x</v>
      </c>
      <c r="S82" s="990" t="str">
        <f>IF(OR(NOT(ISNA(VLOOKUP($A82,#REF!,1,FALSE))),AND($B82=$B81,S81="x")),"x","")</f>
        <v>x</v>
      </c>
      <c r="T82" s="990" t="str">
        <f>IF(OR(NOT(ISNA(VLOOKUP($A82,#REF!,1,FALSE))),AND($B82=$B81,T81="x")),"x","")</f>
        <v>x</v>
      </c>
      <c r="U82" s="990" t="str">
        <f>IF(OR(NOT(ISNA(VLOOKUP($A82,#REF!,1,FALSE))),AND($B82=$B81,U81="x")),"x","")</f>
        <v>x</v>
      </c>
      <c r="V82" s="991" t="str">
        <f>IF(OR(NOT(ISNA(VLOOKUP($A82,#REF!,1,FALSE))),AND($B82=$B81,V81="x")),"x","")</f>
        <v>x</v>
      </c>
      <c r="W82" s="996" t="str">
        <f>IF(OR(NOT(ISNA(VLOOKUP($A82,'WB005-A'!$P:$P,1,FALSE))),AND($B82=$B81,W81="x")),"x","")</f>
        <v/>
      </c>
      <c r="X82" s="993" t="str">
        <f>IF(OR(NOT(ISNA(VLOOKUP($A82,'WB005-B'!$P:$P,1,FALSE))),AND($B82=$B81,X81="x")),"x","")</f>
        <v/>
      </c>
      <c r="Y82" s="993" t="str">
        <f>IF(OR(NOT(ISNA(VLOOKUP($A82,'WB005-C'!$P:$P,1,FALSE))),AND($B82=$B81,Y81="x")),"x","")</f>
        <v/>
      </c>
      <c r="Z82" s="993" t="str">
        <f>IF(OR(NOT(ISNA(VLOOKUP($A82,'WB005-D'!$P:$P,1,FALSE))),AND($B82=$B81,Z81="x")),"x","")</f>
        <v/>
      </c>
      <c r="AA82" s="993" t="str">
        <f>IF(OR(NOT(ISNA(VLOOKUP($A82,'WB005-E'!$P:$P,1,FALSE))),AND($B82=$B81,AA81="x")),"x","")</f>
        <v/>
      </c>
      <c r="AB82" s="994" t="str">
        <f>IF(OR(NOT(ISNA(VLOOKUP($A82,'WB005-F'!$P:$P,1,FALSE))),AND($B82=$B81,AB81="x")),"x","")</f>
        <v/>
      </c>
      <c r="AC82" s="989" t="str">
        <f>IF(OR(NOT(ISNA(VLOOKUP($A82,'WB006-A'!$P:$P,1,FALSE))),AND($B82=$B81,AC81="x")),"x","")</f>
        <v/>
      </c>
      <c r="AD82" s="990" t="str">
        <f>IF(OR(NOT(ISNA(VLOOKUP($A82,'WB006-B'!$P:$P,1,FALSE))),AND($B82=$B81,AD81="x")),"x","")</f>
        <v/>
      </c>
      <c r="AE82" s="992" t="str">
        <f>IF(OR(NOT(ISNA(VLOOKUP($A82,'WB007-A'!$P:$P,1,FALSE))),AND($B82=$B81,AE81="x")),"x","")</f>
        <v/>
      </c>
      <c r="AF82" s="994" t="str">
        <f>IF(OR(NOT(ISNA(VLOOKUP($A82,'WB007-B'!$P:$P,1,FALSE))),AND($B82=$B81,AF81="x")),"x","")</f>
        <v/>
      </c>
      <c r="AG82" s="1000" t="b">
        <f t="shared" si="1"/>
        <v>1</v>
      </c>
      <c r="AI82" s="708"/>
    </row>
    <row r="83" spans="1:35" ht="45" x14ac:dyDescent="0.2">
      <c r="A83" s="927" t="s">
        <v>587</v>
      </c>
      <c r="B83" s="928" t="s">
        <v>623</v>
      </c>
      <c r="C83" s="929"/>
      <c r="D83" s="1021">
        <v>3030.7565663161195</v>
      </c>
      <c r="E83" s="930" t="s">
        <v>624</v>
      </c>
      <c r="F83" s="988" t="str">
        <f>IF(OR(NOT(ISNA(VLOOKUP($A83,'WB001-A'!$P:$P,1,FALSE))),AND($B83=$B82,F82="x")),"x","")</f>
        <v/>
      </c>
      <c r="G83" s="989" t="str">
        <f>IF(OR(NOT(ISNA(VLOOKUP($A83,'WB002-A'!$P:$P,1,FALSE))),AND($B83=$B82,G82="x")),"x","")</f>
        <v>x</v>
      </c>
      <c r="H83" s="990" t="str">
        <f>IF(OR(NOT(ISNA(VLOOKUP($A83,'WB002-B'!$P:$P,1,FALSE))),AND($B83=$B82,H82="x")),"x","")</f>
        <v>x</v>
      </c>
      <c r="I83" s="990" t="str">
        <f>IF(OR(NOT(ISNA(VLOOKUP($A83,'WB002-C'!$P:$P,1,FALSE))),AND($B83=$B82,I82="x")),"x","")</f>
        <v>x</v>
      </c>
      <c r="J83" s="990" t="str">
        <f>IF(OR(NOT(ISNA(VLOOKUP($A83,'WB002-D'!$P:$P,1,FALSE))),AND($B83=$B82,J82="x")),"x","")</f>
        <v>x</v>
      </c>
      <c r="K83" s="990" t="str">
        <f>IF(OR(NOT(ISNA(VLOOKUP($A83,'WB002-E'!$P:$P,1,FALSE))),AND($B83=$B82,K82="x")),"x","")</f>
        <v>x</v>
      </c>
      <c r="L83" s="991" t="str">
        <f>IF(OR(NOT(ISNA(VLOOKUP($A83,'WB002-F'!$P:$P,1,FALSE))),AND($B83=$B82,L82="x")),"x","")</f>
        <v/>
      </c>
      <c r="M83" s="992" t="str">
        <f>IF(OR(NOT(ISNA(VLOOKUP($A83,'WB003-A'!$P:$P,1,FALSE))),AND($B83=$B82,M82="x")),"x","")</f>
        <v>x</v>
      </c>
      <c r="N83" s="993" t="str">
        <f>IF(OR(NOT(ISNA(VLOOKUP($A83,'WB003-B'!$P:$P,1,FALSE))),AND($B83=$B82,N82="x")),"x","")</f>
        <v>x</v>
      </c>
      <c r="O83" s="993" t="str">
        <f>IF(OR(NOT(ISNA(VLOOKUP($A83,'WB003-C'!$P:$P,1,FALSE))),AND($B83=$B82,O82="x")),"x","")</f>
        <v>x</v>
      </c>
      <c r="P83" s="993" t="str">
        <f>IF(OR(NOT(ISNA(VLOOKUP($A83,'WB003-D'!$P:$P,1,FALSE))),AND($B83=$B82,P82="x")),"x","")</f>
        <v>x</v>
      </c>
      <c r="Q83" s="994" t="str">
        <f>IF(OR(NOT(ISNA(VLOOKUP($A83,'WB003-E'!$P:$P,1,FALSE))),AND($B83=$B82,Q82="x")),"x","")</f>
        <v/>
      </c>
      <c r="R83" s="995" t="str">
        <f>IF(OR(NOT(ISNA(VLOOKUP($A83,#REF!,1,FALSE))),AND($B83=$B82,R82="x")),"x","")</f>
        <v>x</v>
      </c>
      <c r="S83" s="990" t="str">
        <f>IF(OR(NOT(ISNA(VLOOKUP($A83,#REF!,1,FALSE))),AND($B83=$B82,S82="x")),"x","")</f>
        <v>x</v>
      </c>
      <c r="T83" s="990" t="str">
        <f>IF(OR(NOT(ISNA(VLOOKUP($A83,#REF!,1,FALSE))),AND($B83=$B82,T82="x")),"x","")</f>
        <v>x</v>
      </c>
      <c r="U83" s="990" t="str">
        <f>IF(OR(NOT(ISNA(VLOOKUP($A83,#REF!,1,FALSE))),AND($B83=$B82,U82="x")),"x","")</f>
        <v>x</v>
      </c>
      <c r="V83" s="991" t="str">
        <f>IF(OR(NOT(ISNA(VLOOKUP($A83,#REF!,1,FALSE))),AND($B83=$B82,V82="x")),"x","")</f>
        <v>x</v>
      </c>
      <c r="W83" s="996" t="str">
        <f>IF(OR(NOT(ISNA(VLOOKUP($A83,'WB005-A'!$P:$P,1,FALSE))),AND($B83=$B82,W82="x")),"x","")</f>
        <v>x</v>
      </c>
      <c r="X83" s="993" t="str">
        <f>IF(OR(NOT(ISNA(VLOOKUP($A83,'WB005-B'!$P:$P,1,FALSE))),AND($B83=$B82,X82="x")),"x","")</f>
        <v>x</v>
      </c>
      <c r="Y83" s="993" t="str">
        <f>IF(OR(NOT(ISNA(VLOOKUP($A83,'WB005-C'!$P:$P,1,FALSE))),AND($B83=$B82,Y82="x")),"x","")</f>
        <v>x</v>
      </c>
      <c r="Z83" s="993" t="str">
        <f>IF(OR(NOT(ISNA(VLOOKUP($A83,'WB005-D'!$P:$P,1,FALSE))),AND($B83=$B82,Z82="x")),"x","")</f>
        <v>x</v>
      </c>
      <c r="AA83" s="993" t="str">
        <f>IF(OR(NOT(ISNA(VLOOKUP($A83,'WB005-E'!$P:$P,1,FALSE))),AND($B83=$B82,AA82="x")),"x","")</f>
        <v>x</v>
      </c>
      <c r="AB83" s="994" t="str">
        <f>IF(OR(NOT(ISNA(VLOOKUP($A83,'WB005-F'!$P:$P,1,FALSE))),AND($B83=$B82,AB82="x")),"x","")</f>
        <v/>
      </c>
      <c r="AC83" s="989" t="str">
        <f>IF(OR(NOT(ISNA(VLOOKUP($A83,'WB006-A'!$P:$P,1,FALSE))),AND($B83=$B82,AC82="x")),"x","")</f>
        <v/>
      </c>
      <c r="AD83" s="990" t="str">
        <f>IF(OR(NOT(ISNA(VLOOKUP($A83,'WB006-B'!$P:$P,1,FALSE))),AND($B83=$B82,AD82="x")),"x","")</f>
        <v>x</v>
      </c>
      <c r="AE83" s="992" t="str">
        <f>IF(OR(NOT(ISNA(VLOOKUP($A83,'WB007-A'!$P:$P,1,FALSE))),AND($B83=$B82,AE82="x")),"x","")</f>
        <v/>
      </c>
      <c r="AF83" s="994" t="str">
        <f>IF(OR(NOT(ISNA(VLOOKUP($A83,'WB007-B'!$P:$P,1,FALSE))),AND($B83=$B82,AF82="x")),"x","")</f>
        <v>x</v>
      </c>
      <c r="AG83" s="1000" t="b">
        <f t="shared" si="1"/>
        <v>1</v>
      </c>
      <c r="AI83" s="708"/>
    </row>
    <row r="84" spans="1:35" x14ac:dyDescent="0.2">
      <c r="A84" s="927" t="s">
        <v>583</v>
      </c>
      <c r="B84" s="928" t="s">
        <v>666</v>
      </c>
      <c r="C84" s="929"/>
      <c r="D84" s="1021">
        <v>12.123026265264475</v>
      </c>
      <c r="E84" s="930" t="s">
        <v>388</v>
      </c>
      <c r="F84" s="988" t="str">
        <f>IF(OR(NOT(ISNA(VLOOKUP($A84,'WB001-A'!$P:$P,1,FALSE))),AND($B84=$B83,F83="x")),"x","")</f>
        <v/>
      </c>
      <c r="G84" s="989" t="str">
        <f>IF(OR(NOT(ISNA(VLOOKUP($A84,'WB002-A'!$P:$P,1,FALSE))),AND($B84=$B83,G83="x")),"x","")</f>
        <v>x</v>
      </c>
      <c r="H84" s="990" t="str">
        <f>IF(OR(NOT(ISNA(VLOOKUP($A84,'WB002-B'!$P:$P,1,FALSE))),AND($B84=$B83,H83="x")),"x","")</f>
        <v>x</v>
      </c>
      <c r="I84" s="990" t="str">
        <f>IF(OR(NOT(ISNA(VLOOKUP($A84,'WB002-C'!$P:$P,1,FALSE))),AND($B84=$B83,I83="x")),"x","")</f>
        <v>x</v>
      </c>
      <c r="J84" s="990" t="str">
        <f>IF(OR(NOT(ISNA(VLOOKUP($A84,'WB002-D'!$P:$P,1,FALSE))),AND($B84=$B83,J83="x")),"x","")</f>
        <v>x</v>
      </c>
      <c r="K84" s="990" t="str">
        <f>IF(OR(NOT(ISNA(VLOOKUP($A84,'WB002-E'!$P:$P,1,FALSE))),AND($B84=$B83,K83="x")),"x","")</f>
        <v>x</v>
      </c>
      <c r="L84" s="991" t="str">
        <f>IF(OR(NOT(ISNA(VLOOKUP($A84,'WB002-F'!$P:$P,1,FALSE))),AND($B84=$B83,L83="x")),"x","")</f>
        <v/>
      </c>
      <c r="M84" s="992" t="str">
        <f>IF(OR(NOT(ISNA(VLOOKUP($A84,'WB003-A'!$P:$P,1,FALSE))),AND($B84=$B83,M83="x")),"x","")</f>
        <v>x</v>
      </c>
      <c r="N84" s="993" t="str">
        <f>IF(OR(NOT(ISNA(VLOOKUP($A84,'WB003-B'!$P:$P,1,FALSE))),AND($B84=$B83,N83="x")),"x","")</f>
        <v>x</v>
      </c>
      <c r="O84" s="993" t="str">
        <f>IF(OR(NOT(ISNA(VLOOKUP($A84,'WB003-C'!$P:$P,1,FALSE))),AND($B84=$B83,O83="x")),"x","")</f>
        <v>x</v>
      </c>
      <c r="P84" s="993" t="str">
        <f>IF(OR(NOT(ISNA(VLOOKUP($A84,'WB003-D'!$P:$P,1,FALSE))),AND($B84=$B83,P83="x")),"x","")</f>
        <v>x</v>
      </c>
      <c r="Q84" s="994" t="str">
        <f>IF(OR(NOT(ISNA(VLOOKUP($A84,'WB003-E'!$P:$P,1,FALSE))),AND($B84=$B83,Q83="x")),"x","")</f>
        <v/>
      </c>
      <c r="R84" s="995" t="str">
        <f>IF(OR(NOT(ISNA(VLOOKUP($A84,#REF!,1,FALSE))),AND($B84=$B83,R83="x")),"x","")</f>
        <v>x</v>
      </c>
      <c r="S84" s="990" t="str">
        <f>IF(OR(NOT(ISNA(VLOOKUP($A84,#REF!,1,FALSE))),AND($B84=$B83,S83="x")),"x","")</f>
        <v>x</v>
      </c>
      <c r="T84" s="990" t="str">
        <f>IF(OR(NOT(ISNA(VLOOKUP($A84,#REF!,1,FALSE))),AND($B84=$B83,T83="x")),"x","")</f>
        <v>x</v>
      </c>
      <c r="U84" s="990" t="str">
        <f>IF(OR(NOT(ISNA(VLOOKUP($A84,#REF!,1,FALSE))),AND($B84=$B83,U83="x")),"x","")</f>
        <v>x</v>
      </c>
      <c r="V84" s="991" t="str">
        <f>IF(OR(NOT(ISNA(VLOOKUP($A84,#REF!,1,FALSE))),AND($B84=$B83,V83="x")),"x","")</f>
        <v>x</v>
      </c>
      <c r="W84" s="996" t="str">
        <f>IF(OR(NOT(ISNA(VLOOKUP($A84,'WB005-A'!$P:$P,1,FALSE))),AND($B84=$B83,W83="x")),"x","")</f>
        <v>x</v>
      </c>
      <c r="X84" s="993" t="str">
        <f>IF(OR(NOT(ISNA(VLOOKUP($A84,'WB005-B'!$P:$P,1,FALSE))),AND($B84=$B83,X83="x")),"x","")</f>
        <v>x</v>
      </c>
      <c r="Y84" s="993" t="str">
        <f>IF(OR(NOT(ISNA(VLOOKUP($A84,'WB005-C'!$P:$P,1,FALSE))),AND($B84=$B83,Y83="x")),"x","")</f>
        <v>x</v>
      </c>
      <c r="Z84" s="993" t="str">
        <f>IF(OR(NOT(ISNA(VLOOKUP($A84,'WB005-D'!$P:$P,1,FALSE))),AND($B84=$B83,Z83="x")),"x","")</f>
        <v>x</v>
      </c>
      <c r="AA84" s="993" t="str">
        <f>IF(OR(NOT(ISNA(VLOOKUP($A84,'WB005-E'!$P:$P,1,FALSE))),AND($B84=$B83,AA83="x")),"x","")</f>
        <v>x</v>
      </c>
      <c r="AB84" s="994" t="str">
        <f>IF(OR(NOT(ISNA(VLOOKUP($A84,'WB005-F'!$P:$P,1,FALSE))),AND($B84=$B83,AB83="x")),"x","")</f>
        <v/>
      </c>
      <c r="AC84" s="989" t="str">
        <f>IF(OR(NOT(ISNA(VLOOKUP($A84,'WB006-A'!$P:$P,1,FALSE))),AND($B84=$B83,AC83="x")),"x","")</f>
        <v>x</v>
      </c>
      <c r="AD84" s="990" t="str">
        <f>IF(OR(NOT(ISNA(VLOOKUP($A84,'WB006-B'!$P:$P,1,FALSE))),AND($B84=$B83,AD83="x")),"x","")</f>
        <v/>
      </c>
      <c r="AE84" s="992" t="str">
        <f>IF(OR(NOT(ISNA(VLOOKUP($A84,'WB007-A'!$P:$P,1,FALSE))),AND($B84=$B83,AE83="x")),"x","")</f>
        <v>x</v>
      </c>
      <c r="AF84" s="994" t="str">
        <f>IF(OR(NOT(ISNA(VLOOKUP($A84,'WB007-B'!$P:$P,1,FALSE))),AND($B84=$B83,AF83="x")),"x","")</f>
        <v/>
      </c>
      <c r="AG84" s="1000" t="b">
        <f t="shared" si="1"/>
        <v>1</v>
      </c>
      <c r="AI84" s="708"/>
    </row>
    <row r="85" spans="1:35" ht="22.5" x14ac:dyDescent="0.2">
      <c r="A85" s="927" t="s">
        <v>667</v>
      </c>
      <c r="B85" s="928" t="s">
        <v>458</v>
      </c>
      <c r="C85" s="929"/>
      <c r="D85" s="1021">
        <v>87.134251281588419</v>
      </c>
      <c r="E85" s="930" t="s">
        <v>388</v>
      </c>
      <c r="F85" s="988" t="str">
        <f>IF(OR(NOT(ISNA(VLOOKUP($A85,'WB001-A'!$P:$P,1,FALSE))),AND($B85=$B84,F84="x")),"x","")</f>
        <v/>
      </c>
      <c r="G85" s="989" t="str">
        <f>IF(OR(NOT(ISNA(VLOOKUP($A85,'WB002-A'!$P:$P,1,FALSE))),AND($B85=$B84,G84="x")),"x","")</f>
        <v/>
      </c>
      <c r="H85" s="990" t="str">
        <f>IF(OR(NOT(ISNA(VLOOKUP($A85,'WB002-B'!$P:$P,1,FALSE))),AND($B85=$B84,H84="x")),"x","")</f>
        <v/>
      </c>
      <c r="I85" s="990" t="str">
        <f>IF(OR(NOT(ISNA(VLOOKUP($A85,'WB002-C'!$P:$P,1,FALSE))),AND($B85=$B84,I84="x")),"x","")</f>
        <v/>
      </c>
      <c r="J85" s="990" t="str">
        <f>IF(OR(NOT(ISNA(VLOOKUP($A85,'WB002-D'!$P:$P,1,FALSE))),AND($B85=$B84,J84="x")),"x","")</f>
        <v/>
      </c>
      <c r="K85" s="990" t="str">
        <f>IF(OR(NOT(ISNA(VLOOKUP($A85,'WB002-E'!$P:$P,1,FALSE))),AND($B85=$B84,K84="x")),"x","")</f>
        <v>x</v>
      </c>
      <c r="L85" s="991" t="str">
        <f>IF(OR(NOT(ISNA(VLOOKUP($A85,'WB002-F'!$P:$P,1,FALSE))),AND($B85=$B84,L84="x")),"x","")</f>
        <v/>
      </c>
      <c r="M85" s="992" t="str">
        <f>IF(OR(NOT(ISNA(VLOOKUP($A85,'WB003-A'!$P:$P,1,FALSE))),AND($B85=$B84,M84="x")),"x","")</f>
        <v/>
      </c>
      <c r="N85" s="993" t="str">
        <f>IF(OR(NOT(ISNA(VLOOKUP($A85,'WB003-B'!$P:$P,1,FALSE))),AND($B85=$B84,N84="x")),"x","")</f>
        <v/>
      </c>
      <c r="O85" s="993" t="str">
        <f>IF(OR(NOT(ISNA(VLOOKUP($A85,'WB003-C'!$P:$P,1,FALSE))),AND($B85=$B84,O84="x")),"x","")</f>
        <v/>
      </c>
      <c r="P85" s="993" t="str">
        <f>IF(OR(NOT(ISNA(VLOOKUP($A85,'WB003-D'!$P:$P,1,FALSE))),AND($B85=$B84,P84="x")),"x","")</f>
        <v>x</v>
      </c>
      <c r="Q85" s="994" t="str">
        <f>IF(OR(NOT(ISNA(VLOOKUP($A85,'WB003-E'!$P:$P,1,FALSE))),AND($B85=$B84,Q84="x")),"x","")</f>
        <v/>
      </c>
      <c r="R85" s="995" t="str">
        <f>IF(OR(NOT(ISNA(VLOOKUP($A85,#REF!,1,FALSE))),AND($B85=$B84,R84="x")),"x","")</f>
        <v>x</v>
      </c>
      <c r="S85" s="990" t="str">
        <f>IF(OR(NOT(ISNA(VLOOKUP($A85,#REF!,1,FALSE))),AND($B85=$B84,S84="x")),"x","")</f>
        <v>x</v>
      </c>
      <c r="T85" s="990" t="str">
        <f>IF(OR(NOT(ISNA(VLOOKUP($A85,#REF!,1,FALSE))),AND($B85=$B84,T84="x")),"x","")</f>
        <v>x</v>
      </c>
      <c r="U85" s="990" t="str">
        <f>IF(OR(NOT(ISNA(VLOOKUP($A85,#REF!,1,FALSE))),AND($B85=$B84,U84="x")),"x","")</f>
        <v>x</v>
      </c>
      <c r="V85" s="991" t="str">
        <f>IF(OR(NOT(ISNA(VLOOKUP($A85,#REF!,1,FALSE))),AND($B85=$B84,V84="x")),"x","")</f>
        <v>x</v>
      </c>
      <c r="W85" s="996" t="str">
        <f>IF(OR(NOT(ISNA(VLOOKUP($A85,'WB005-A'!$P:$P,1,FALSE))),AND($B85=$B84,W84="x")),"x","")</f>
        <v/>
      </c>
      <c r="X85" s="993" t="str">
        <f>IF(OR(NOT(ISNA(VLOOKUP($A85,'WB005-B'!$P:$P,1,FALSE))),AND($B85=$B84,X84="x")),"x","")</f>
        <v/>
      </c>
      <c r="Y85" s="993" t="str">
        <f>IF(OR(NOT(ISNA(VLOOKUP($A85,'WB005-C'!$P:$P,1,FALSE))),AND($B85=$B84,Y84="x")),"x","")</f>
        <v/>
      </c>
      <c r="Z85" s="993" t="str">
        <f>IF(OR(NOT(ISNA(VLOOKUP($A85,'WB005-D'!$P:$P,1,FALSE))),AND($B85=$B84,Z84="x")),"x","")</f>
        <v/>
      </c>
      <c r="AA85" s="993" t="str">
        <f>IF(OR(NOT(ISNA(VLOOKUP($A85,'WB005-E'!$P:$P,1,FALSE))),AND($B85=$B84,AA84="x")),"x","")</f>
        <v>x</v>
      </c>
      <c r="AB85" s="994" t="str">
        <f>IF(OR(NOT(ISNA(VLOOKUP($A85,'WB005-F'!$P:$P,1,FALSE))),AND($B85=$B84,AB84="x")),"x","")</f>
        <v/>
      </c>
      <c r="AC85" s="989" t="str">
        <f>IF(OR(NOT(ISNA(VLOOKUP($A85,'WB006-A'!$P:$P,1,FALSE))),AND($B85=$B84,AC84="x")),"x","")</f>
        <v/>
      </c>
      <c r="AD85" s="990" t="str">
        <f>IF(OR(NOT(ISNA(VLOOKUP($A85,'WB006-B'!$P:$P,1,FALSE))),AND($B85=$B84,AD84="x")),"x","")</f>
        <v/>
      </c>
      <c r="AE85" s="992" t="str">
        <f>IF(OR(NOT(ISNA(VLOOKUP($A85,'WB007-A'!$P:$P,1,FALSE))),AND($B85=$B84,AE84="x")),"x","")</f>
        <v/>
      </c>
      <c r="AF85" s="994" t="str">
        <f>IF(OR(NOT(ISNA(VLOOKUP($A85,'WB007-B'!$P:$P,1,FALSE))),AND($B85=$B84,AF84="x")),"x","")</f>
        <v/>
      </c>
      <c r="AG85" s="1000" t="b">
        <f t="shared" si="1"/>
        <v>1</v>
      </c>
      <c r="AI85" s="708"/>
    </row>
    <row r="86" spans="1:35" ht="22.5" x14ac:dyDescent="0.2">
      <c r="A86" s="927" t="s">
        <v>669</v>
      </c>
      <c r="B86" s="928" t="s">
        <v>670</v>
      </c>
      <c r="C86" s="929"/>
      <c r="D86" s="1021" t="s">
        <v>785</v>
      </c>
      <c r="E86" s="930" t="s">
        <v>447</v>
      </c>
      <c r="F86" s="988" t="str">
        <f>IF(OR(NOT(ISNA(VLOOKUP($A86,'WB001-A'!$P:$P,1,FALSE))),AND($B86=$B85,F85="x")),"x","")</f>
        <v/>
      </c>
      <c r="G86" s="989" t="str">
        <f>IF(OR(NOT(ISNA(VLOOKUP($A86,'WB002-A'!$P:$P,1,FALSE))),AND($B86=$B85,G85="x")),"x","")</f>
        <v/>
      </c>
      <c r="H86" s="990" t="str">
        <f>IF(OR(NOT(ISNA(VLOOKUP($A86,'WB002-B'!$P:$P,1,FALSE))),AND($B86=$B85,H85="x")),"x","")</f>
        <v/>
      </c>
      <c r="I86" s="990" t="str">
        <f>IF(OR(NOT(ISNA(VLOOKUP($A86,'WB002-C'!$P:$P,1,FALSE))),AND($B86=$B85,I85="x")),"x","")</f>
        <v/>
      </c>
      <c r="J86" s="990" t="str">
        <f>IF(OR(NOT(ISNA(VLOOKUP($A86,'WB002-D'!$P:$P,1,FALSE))),AND($B86=$B85,J85="x")),"x","")</f>
        <v/>
      </c>
      <c r="K86" s="990" t="str">
        <f>IF(OR(NOT(ISNA(VLOOKUP($A86,'WB002-E'!$P:$P,1,FALSE))),AND($B86=$B85,K85="x")),"x","")</f>
        <v/>
      </c>
      <c r="L86" s="991" t="str">
        <f>IF(OR(NOT(ISNA(VLOOKUP($A86,'WB002-F'!$P:$P,1,FALSE))),AND($B86=$B85,L85="x")),"x","")</f>
        <v/>
      </c>
      <c r="M86" s="992" t="str">
        <f>IF(OR(NOT(ISNA(VLOOKUP($A86,'WB003-A'!$P:$P,1,FALSE))),AND($B86=$B85,M85="x")),"x","")</f>
        <v/>
      </c>
      <c r="N86" s="993" t="str">
        <f>IF(OR(NOT(ISNA(VLOOKUP($A86,'WB003-B'!$P:$P,1,FALSE))),AND($B86=$B85,N85="x")),"x","")</f>
        <v/>
      </c>
      <c r="O86" s="993" t="str">
        <f>IF(OR(NOT(ISNA(VLOOKUP($A86,'WB003-C'!$P:$P,1,FALSE))),AND($B86=$B85,O85="x")),"x","")</f>
        <v/>
      </c>
      <c r="P86" s="993" t="str">
        <f>IF(OR(NOT(ISNA(VLOOKUP($A86,'WB003-D'!$P:$P,1,FALSE))),AND($B86=$B85,P85="x")),"x","")</f>
        <v/>
      </c>
      <c r="Q86" s="994" t="str">
        <f>IF(OR(NOT(ISNA(VLOOKUP($A86,'WB003-E'!$P:$P,1,FALSE))),AND($B86=$B85,Q85="x")),"x","")</f>
        <v/>
      </c>
      <c r="R86" s="995" t="str">
        <f>IF(OR(NOT(ISNA(VLOOKUP($A86,#REF!,1,FALSE))),AND($B86=$B85,R85="x")),"x","")</f>
        <v>x</v>
      </c>
      <c r="S86" s="990" t="str">
        <f>IF(OR(NOT(ISNA(VLOOKUP($A86,#REF!,1,FALSE))),AND($B86=$B85,S85="x")),"x","")</f>
        <v>x</v>
      </c>
      <c r="T86" s="990" t="str">
        <f>IF(OR(NOT(ISNA(VLOOKUP($A86,#REF!,1,FALSE))),AND($B86=$B85,T85="x")),"x","")</f>
        <v>x</v>
      </c>
      <c r="U86" s="990" t="str">
        <f>IF(OR(NOT(ISNA(VLOOKUP($A86,#REF!,1,FALSE))),AND($B86=$B85,U85="x")),"x","")</f>
        <v>x</v>
      </c>
      <c r="V86" s="991" t="str">
        <f>IF(OR(NOT(ISNA(VLOOKUP($A86,#REF!,1,FALSE))),AND($B86=$B85,V85="x")),"x","")</f>
        <v>x</v>
      </c>
      <c r="W86" s="996" t="str">
        <f>IF(OR(NOT(ISNA(VLOOKUP($A86,'WB005-A'!$P:$P,1,FALSE))),AND($B86=$B85,W85="x")),"x","")</f>
        <v/>
      </c>
      <c r="X86" s="993" t="str">
        <f>IF(OR(NOT(ISNA(VLOOKUP($A86,'WB005-B'!$P:$P,1,FALSE))),AND($B86=$B85,X85="x")),"x","")</f>
        <v/>
      </c>
      <c r="Y86" s="993" t="str">
        <f>IF(OR(NOT(ISNA(VLOOKUP($A86,'WB005-C'!$P:$P,1,FALSE))),AND($B86=$B85,Y85="x")),"x","")</f>
        <v/>
      </c>
      <c r="Z86" s="993" t="str">
        <f>IF(OR(NOT(ISNA(VLOOKUP($A86,'WB005-D'!$P:$P,1,FALSE))),AND($B86=$B85,Z85="x")),"x","")</f>
        <v/>
      </c>
      <c r="AA86" s="993" t="str">
        <f>IF(OR(NOT(ISNA(VLOOKUP($A86,'WB005-E'!$P:$P,1,FALSE))),AND($B86=$B85,AA85="x")),"x","")</f>
        <v/>
      </c>
      <c r="AB86" s="994" t="str">
        <f>IF(OR(NOT(ISNA(VLOOKUP($A86,'WB005-F'!$P:$P,1,FALSE))),AND($B86=$B85,AB85="x")),"x","")</f>
        <v/>
      </c>
      <c r="AC86" s="989" t="str">
        <f>IF(OR(NOT(ISNA(VLOOKUP($A86,'WB006-A'!$P:$P,1,FALSE))),AND($B86=$B85,AC85="x")),"x","")</f>
        <v/>
      </c>
      <c r="AD86" s="990" t="str">
        <f>IF(OR(NOT(ISNA(VLOOKUP($A86,'WB006-B'!$P:$P,1,FALSE))),AND($B86=$B85,AD85="x")),"x","")</f>
        <v/>
      </c>
      <c r="AE86" s="992" t="str">
        <f>IF(OR(NOT(ISNA(VLOOKUP($A86,'WB007-A'!$P:$P,1,FALSE))),AND($B86=$B85,AE85="x")),"x","")</f>
        <v/>
      </c>
      <c r="AF86" s="994" t="str">
        <f>IF(OR(NOT(ISNA(VLOOKUP($A86,'WB007-B'!$P:$P,1,FALSE))),AND($B86=$B85,AF85="x")),"x","")</f>
        <v/>
      </c>
      <c r="AG86" s="998" t="b">
        <f t="shared" si="1"/>
        <v>1</v>
      </c>
      <c r="AI86" s="708"/>
    </row>
    <row r="87" spans="1:35" ht="22.5" x14ac:dyDescent="0.2">
      <c r="A87" s="927" t="s">
        <v>671</v>
      </c>
      <c r="B87" s="928" t="s">
        <v>670</v>
      </c>
      <c r="C87" s="929" t="s">
        <v>55</v>
      </c>
      <c r="D87" s="1021" t="s">
        <v>785</v>
      </c>
      <c r="E87" s="930" t="s">
        <v>447</v>
      </c>
      <c r="F87" s="988" t="str">
        <f>IF(OR(NOT(ISNA(VLOOKUP($A87,'WB001-A'!$P:$P,1,FALSE))),AND($B87=$B86,F86="x")),"x","")</f>
        <v/>
      </c>
      <c r="G87" s="989" t="str">
        <f>IF(OR(NOT(ISNA(VLOOKUP($A87,'WB002-A'!$P:$P,1,FALSE))),AND($B87=$B86,G86="x")),"x","")</f>
        <v/>
      </c>
      <c r="H87" s="990" t="str">
        <f>IF(OR(NOT(ISNA(VLOOKUP($A87,'WB002-B'!$P:$P,1,FALSE))),AND($B87=$B86,H86="x")),"x","")</f>
        <v/>
      </c>
      <c r="I87" s="990" t="str">
        <f>IF(OR(NOT(ISNA(VLOOKUP($A87,'WB002-C'!$P:$P,1,FALSE))),AND($B87=$B86,I86="x")),"x","")</f>
        <v/>
      </c>
      <c r="J87" s="990" t="str">
        <f>IF(OR(NOT(ISNA(VLOOKUP($A87,'WB002-D'!$P:$P,1,FALSE))),AND($B87=$B86,J86="x")),"x","")</f>
        <v/>
      </c>
      <c r="K87" s="990" t="str">
        <f>IF(OR(NOT(ISNA(VLOOKUP($A87,'WB002-E'!$P:$P,1,FALSE))),AND($B87=$B86,K86="x")),"x","")</f>
        <v/>
      </c>
      <c r="L87" s="991" t="str">
        <f>IF(OR(NOT(ISNA(VLOOKUP($A87,'WB002-F'!$P:$P,1,FALSE))),AND($B87=$B86,L86="x")),"x","")</f>
        <v/>
      </c>
      <c r="M87" s="992" t="str">
        <f>IF(OR(NOT(ISNA(VLOOKUP($A87,'WB003-A'!$P:$P,1,FALSE))),AND($B87=$B86,M86="x")),"x","")</f>
        <v/>
      </c>
      <c r="N87" s="993" t="str">
        <f>IF(OR(NOT(ISNA(VLOOKUP($A87,'WB003-B'!$P:$P,1,FALSE))),AND($B87=$B86,N86="x")),"x","")</f>
        <v/>
      </c>
      <c r="O87" s="993" t="str">
        <f>IF(OR(NOT(ISNA(VLOOKUP($A87,'WB003-C'!$P:$P,1,FALSE))),AND($B87=$B86,O86="x")),"x","")</f>
        <v/>
      </c>
      <c r="P87" s="993" t="str">
        <f>IF(OR(NOT(ISNA(VLOOKUP($A87,'WB003-D'!$P:$P,1,FALSE))),AND($B87=$B86,P86="x")),"x","")</f>
        <v/>
      </c>
      <c r="Q87" s="994" t="str">
        <f>IF(OR(NOT(ISNA(VLOOKUP($A87,'WB003-E'!$P:$P,1,FALSE))),AND($B87=$B86,Q86="x")),"x","")</f>
        <v/>
      </c>
      <c r="R87" s="995" t="str">
        <f>IF(OR(NOT(ISNA(VLOOKUP($A87,#REF!,1,FALSE))),AND($B87=$B86,R86="x")),"x","")</f>
        <v>x</v>
      </c>
      <c r="S87" s="990" t="str">
        <f>IF(OR(NOT(ISNA(VLOOKUP($A87,#REF!,1,FALSE))),AND($B87=$B86,S86="x")),"x","")</f>
        <v>x</v>
      </c>
      <c r="T87" s="990" t="str">
        <f>IF(OR(NOT(ISNA(VLOOKUP($A87,#REF!,1,FALSE))),AND($B87=$B86,T86="x")),"x","")</f>
        <v>x</v>
      </c>
      <c r="U87" s="990" t="str">
        <f>IF(OR(NOT(ISNA(VLOOKUP($A87,#REF!,1,FALSE))),AND($B87=$B86,U86="x")),"x","")</f>
        <v>x</v>
      </c>
      <c r="V87" s="991" t="str">
        <f>IF(OR(NOT(ISNA(VLOOKUP($A87,#REF!,1,FALSE))),AND($B87=$B86,V86="x")),"x","")</f>
        <v>x</v>
      </c>
      <c r="W87" s="996" t="str">
        <f>IF(OR(NOT(ISNA(VLOOKUP($A87,'WB005-A'!$P:$P,1,FALSE))),AND($B87=$B86,W86="x")),"x","")</f>
        <v/>
      </c>
      <c r="X87" s="993" t="str">
        <f>IF(OR(NOT(ISNA(VLOOKUP($A87,'WB005-B'!$P:$P,1,FALSE))),AND($B87=$B86,X86="x")),"x","")</f>
        <v/>
      </c>
      <c r="Y87" s="993" t="str">
        <f>IF(OR(NOT(ISNA(VLOOKUP($A87,'WB005-C'!$P:$P,1,FALSE))),AND($B87=$B86,Y86="x")),"x","")</f>
        <v/>
      </c>
      <c r="Z87" s="993" t="str">
        <f>IF(OR(NOT(ISNA(VLOOKUP($A87,'WB005-D'!$P:$P,1,FALSE))),AND($B87=$B86,Z86="x")),"x","")</f>
        <v/>
      </c>
      <c r="AA87" s="993" t="str">
        <f>IF(OR(NOT(ISNA(VLOOKUP($A87,'WB005-E'!$P:$P,1,FALSE))),AND($B87=$B86,AA86="x")),"x","")</f>
        <v/>
      </c>
      <c r="AB87" s="994" t="str">
        <f>IF(OR(NOT(ISNA(VLOOKUP($A87,'WB005-F'!$P:$P,1,FALSE))),AND($B87=$B86,AB86="x")),"x","")</f>
        <v/>
      </c>
      <c r="AC87" s="989" t="str">
        <f>IF(OR(NOT(ISNA(VLOOKUP($A87,'WB006-A'!$P:$P,1,FALSE))),AND($B87=$B86,AC86="x")),"x","")</f>
        <v/>
      </c>
      <c r="AD87" s="990" t="str">
        <f>IF(OR(NOT(ISNA(VLOOKUP($A87,'WB006-B'!$P:$P,1,FALSE))),AND($B87=$B86,AD86="x")),"x","")</f>
        <v/>
      </c>
      <c r="AE87" s="992" t="str">
        <f>IF(OR(NOT(ISNA(VLOOKUP($A87,'WB007-A'!$P:$P,1,FALSE))),AND($B87=$B86,AE86="x")),"x","")</f>
        <v/>
      </c>
      <c r="AF87" s="994" t="str">
        <f>IF(OR(NOT(ISNA(VLOOKUP($A87,'WB007-B'!$P:$P,1,FALSE))),AND($B87=$B86,AF86="x")),"x","")</f>
        <v/>
      </c>
      <c r="AG87" s="1000" t="b">
        <f t="shared" si="1"/>
        <v>1</v>
      </c>
      <c r="AI87" s="708"/>
    </row>
    <row r="88" spans="1:35" ht="22.5" x14ac:dyDescent="0.2">
      <c r="A88" s="927" t="s">
        <v>672</v>
      </c>
      <c r="B88" s="928" t="s">
        <v>670</v>
      </c>
      <c r="C88" s="929" t="s">
        <v>56</v>
      </c>
      <c r="D88" s="1021" t="s">
        <v>785</v>
      </c>
      <c r="E88" s="930" t="s">
        <v>447</v>
      </c>
      <c r="F88" s="988" t="str">
        <f>IF(OR(NOT(ISNA(VLOOKUP($A88,'WB001-A'!$P:$P,1,FALSE))),AND($B88=$B87,F87="x")),"x","")</f>
        <v/>
      </c>
      <c r="G88" s="989" t="str">
        <f>IF(OR(NOT(ISNA(VLOOKUP($A88,'WB002-A'!$P:$P,1,FALSE))),AND($B88=$B87,G87="x")),"x","")</f>
        <v/>
      </c>
      <c r="H88" s="990" t="str">
        <f>IF(OR(NOT(ISNA(VLOOKUP($A88,'WB002-B'!$P:$P,1,FALSE))),AND($B88=$B87,H87="x")),"x","")</f>
        <v/>
      </c>
      <c r="I88" s="990" t="str">
        <f>IF(OR(NOT(ISNA(VLOOKUP($A88,'WB002-C'!$P:$P,1,FALSE))),AND($B88=$B87,I87="x")),"x","")</f>
        <v/>
      </c>
      <c r="J88" s="990" t="str">
        <f>IF(OR(NOT(ISNA(VLOOKUP($A88,'WB002-D'!$P:$P,1,FALSE))),AND($B88=$B87,J87="x")),"x","")</f>
        <v/>
      </c>
      <c r="K88" s="990" t="str">
        <f>IF(OR(NOT(ISNA(VLOOKUP($A88,'WB002-E'!$P:$P,1,FALSE))),AND($B88=$B87,K87="x")),"x","")</f>
        <v/>
      </c>
      <c r="L88" s="991" t="str">
        <f>IF(OR(NOT(ISNA(VLOOKUP($A88,'WB002-F'!$P:$P,1,FALSE))),AND($B88=$B87,L87="x")),"x","")</f>
        <v/>
      </c>
      <c r="M88" s="992" t="str">
        <f>IF(OR(NOT(ISNA(VLOOKUP($A88,'WB003-A'!$P:$P,1,FALSE))),AND($B88=$B87,M87="x")),"x","")</f>
        <v/>
      </c>
      <c r="N88" s="993" t="str">
        <f>IF(OR(NOT(ISNA(VLOOKUP($A88,'WB003-B'!$P:$P,1,FALSE))),AND($B88=$B87,N87="x")),"x","")</f>
        <v/>
      </c>
      <c r="O88" s="993" t="str">
        <f>IF(OR(NOT(ISNA(VLOOKUP($A88,'WB003-C'!$P:$P,1,FALSE))),AND($B88=$B87,O87="x")),"x","")</f>
        <v/>
      </c>
      <c r="P88" s="993" t="str">
        <f>IF(OR(NOT(ISNA(VLOOKUP($A88,'WB003-D'!$P:$P,1,FALSE))),AND($B88=$B87,P87="x")),"x","")</f>
        <v/>
      </c>
      <c r="Q88" s="994" t="str">
        <f>IF(OR(NOT(ISNA(VLOOKUP($A88,'WB003-E'!$P:$P,1,FALSE))),AND($B88=$B87,Q87="x")),"x","")</f>
        <v/>
      </c>
      <c r="R88" s="995" t="str">
        <f>IF(OR(NOT(ISNA(VLOOKUP($A88,#REF!,1,FALSE))),AND($B88=$B87,R87="x")),"x","")</f>
        <v>x</v>
      </c>
      <c r="S88" s="990" t="str">
        <f>IF(OR(NOT(ISNA(VLOOKUP($A88,#REF!,1,FALSE))),AND($B88=$B87,S87="x")),"x","")</f>
        <v>x</v>
      </c>
      <c r="T88" s="990" t="str">
        <f>IF(OR(NOT(ISNA(VLOOKUP($A88,#REF!,1,FALSE))),AND($B88=$B87,T87="x")),"x","")</f>
        <v>x</v>
      </c>
      <c r="U88" s="990" t="str">
        <f>IF(OR(NOT(ISNA(VLOOKUP($A88,#REF!,1,FALSE))),AND($B88=$B87,U87="x")),"x","")</f>
        <v>x</v>
      </c>
      <c r="V88" s="991" t="str">
        <f>IF(OR(NOT(ISNA(VLOOKUP($A88,#REF!,1,FALSE))),AND($B88=$B87,V87="x")),"x","")</f>
        <v>x</v>
      </c>
      <c r="W88" s="996" t="str">
        <f>IF(OR(NOT(ISNA(VLOOKUP($A88,'WB005-A'!$P:$P,1,FALSE))),AND($B88=$B87,W87="x")),"x","")</f>
        <v/>
      </c>
      <c r="X88" s="993" t="str">
        <f>IF(OR(NOT(ISNA(VLOOKUP($A88,'WB005-B'!$P:$P,1,FALSE))),AND($B88=$B87,X87="x")),"x","")</f>
        <v/>
      </c>
      <c r="Y88" s="993" t="str">
        <f>IF(OR(NOT(ISNA(VLOOKUP($A88,'WB005-C'!$P:$P,1,FALSE))),AND($B88=$B87,Y87="x")),"x","")</f>
        <v/>
      </c>
      <c r="Z88" s="993" t="str">
        <f>IF(OR(NOT(ISNA(VLOOKUP($A88,'WB005-D'!$P:$P,1,FALSE))),AND($B88=$B87,Z87="x")),"x","")</f>
        <v/>
      </c>
      <c r="AA88" s="993" t="str">
        <f>IF(OR(NOT(ISNA(VLOOKUP($A88,'WB005-E'!$P:$P,1,FALSE))),AND($B88=$B87,AA87="x")),"x","")</f>
        <v/>
      </c>
      <c r="AB88" s="994" t="str">
        <f>IF(OR(NOT(ISNA(VLOOKUP($A88,'WB005-F'!$P:$P,1,FALSE))),AND($B88=$B87,AB87="x")),"x","")</f>
        <v/>
      </c>
      <c r="AC88" s="989" t="str">
        <f>IF(OR(NOT(ISNA(VLOOKUP($A88,'WB006-A'!$P:$P,1,FALSE))),AND($B88=$B87,AC87="x")),"x","")</f>
        <v/>
      </c>
      <c r="AD88" s="990" t="str">
        <f>IF(OR(NOT(ISNA(VLOOKUP($A88,'WB006-B'!$P:$P,1,FALSE))),AND($B88=$B87,AD87="x")),"x","")</f>
        <v/>
      </c>
      <c r="AE88" s="992" t="str">
        <f>IF(OR(NOT(ISNA(VLOOKUP($A88,'WB007-A'!$P:$P,1,FALSE))),AND($B88=$B87,AE87="x")),"x","")</f>
        <v/>
      </c>
      <c r="AF88" s="994" t="str">
        <f>IF(OR(NOT(ISNA(VLOOKUP($A88,'WB007-B'!$P:$P,1,FALSE))),AND($B88=$B87,AF87="x")),"x","")</f>
        <v/>
      </c>
      <c r="AG88" s="1000" t="b">
        <f t="shared" si="1"/>
        <v>1</v>
      </c>
      <c r="AI88" s="708"/>
    </row>
    <row r="89" spans="1:35" ht="22.5" x14ac:dyDescent="0.2">
      <c r="A89" s="927" t="s">
        <v>673</v>
      </c>
      <c r="B89" s="928" t="s">
        <v>670</v>
      </c>
      <c r="C89" s="929" t="s">
        <v>57</v>
      </c>
      <c r="D89" s="1021" t="s">
        <v>785</v>
      </c>
      <c r="E89" s="930" t="s">
        <v>447</v>
      </c>
      <c r="F89" s="988" t="str">
        <f>IF(OR(NOT(ISNA(VLOOKUP($A89,'WB001-A'!$P:$P,1,FALSE))),AND($B89=$B88,F88="x")),"x","")</f>
        <v/>
      </c>
      <c r="G89" s="989" t="str">
        <f>IF(OR(NOT(ISNA(VLOOKUP($A89,'WB002-A'!$P:$P,1,FALSE))),AND($B89=$B88,G88="x")),"x","")</f>
        <v/>
      </c>
      <c r="H89" s="990" t="str">
        <f>IF(OR(NOT(ISNA(VLOOKUP($A89,'WB002-B'!$P:$P,1,FALSE))),AND($B89=$B88,H88="x")),"x","")</f>
        <v/>
      </c>
      <c r="I89" s="990" t="str">
        <f>IF(OR(NOT(ISNA(VLOOKUP($A89,'WB002-C'!$P:$P,1,FALSE))),AND($B89=$B88,I88="x")),"x","")</f>
        <v/>
      </c>
      <c r="J89" s="990" t="str">
        <f>IF(OR(NOT(ISNA(VLOOKUP($A89,'WB002-D'!$P:$P,1,FALSE))),AND($B89=$B88,J88="x")),"x","")</f>
        <v/>
      </c>
      <c r="K89" s="990" t="str">
        <f>IF(OR(NOT(ISNA(VLOOKUP($A89,'WB002-E'!$P:$P,1,FALSE))),AND($B89=$B88,K88="x")),"x","")</f>
        <v/>
      </c>
      <c r="L89" s="991" t="str">
        <f>IF(OR(NOT(ISNA(VLOOKUP($A89,'WB002-F'!$P:$P,1,FALSE))),AND($B89=$B88,L88="x")),"x","")</f>
        <v/>
      </c>
      <c r="M89" s="992" t="str">
        <f>IF(OR(NOT(ISNA(VLOOKUP($A89,'WB003-A'!$P:$P,1,FALSE))),AND($B89=$B88,M88="x")),"x","")</f>
        <v/>
      </c>
      <c r="N89" s="993" t="str">
        <f>IF(OR(NOT(ISNA(VLOOKUP($A89,'WB003-B'!$P:$P,1,FALSE))),AND($B89=$B88,N88="x")),"x","")</f>
        <v/>
      </c>
      <c r="O89" s="993" t="str">
        <f>IF(OR(NOT(ISNA(VLOOKUP($A89,'WB003-C'!$P:$P,1,FALSE))),AND($B89=$B88,O88="x")),"x","")</f>
        <v/>
      </c>
      <c r="P89" s="993" t="str">
        <f>IF(OR(NOT(ISNA(VLOOKUP($A89,'WB003-D'!$P:$P,1,FALSE))),AND($B89=$B88,P88="x")),"x","")</f>
        <v/>
      </c>
      <c r="Q89" s="994" t="str">
        <f>IF(OR(NOT(ISNA(VLOOKUP($A89,'WB003-E'!$P:$P,1,FALSE))),AND($B89=$B88,Q88="x")),"x","")</f>
        <v/>
      </c>
      <c r="R89" s="995" t="str">
        <f>IF(OR(NOT(ISNA(VLOOKUP($A89,#REF!,1,FALSE))),AND($B89=$B88,R88="x")),"x","")</f>
        <v>x</v>
      </c>
      <c r="S89" s="990" t="str">
        <f>IF(OR(NOT(ISNA(VLOOKUP($A89,#REF!,1,FALSE))),AND($B89=$B88,S88="x")),"x","")</f>
        <v>x</v>
      </c>
      <c r="T89" s="990" t="str">
        <f>IF(OR(NOT(ISNA(VLOOKUP($A89,#REF!,1,FALSE))),AND($B89=$B88,T88="x")),"x","")</f>
        <v>x</v>
      </c>
      <c r="U89" s="990" t="str">
        <f>IF(OR(NOT(ISNA(VLOOKUP($A89,#REF!,1,FALSE))),AND($B89=$B88,U88="x")),"x","")</f>
        <v>x</v>
      </c>
      <c r="V89" s="991" t="str">
        <f>IF(OR(NOT(ISNA(VLOOKUP($A89,#REF!,1,FALSE))),AND($B89=$B88,V88="x")),"x","")</f>
        <v>x</v>
      </c>
      <c r="W89" s="996" t="str">
        <f>IF(OR(NOT(ISNA(VLOOKUP($A89,'WB005-A'!$P:$P,1,FALSE))),AND($B89=$B88,W88="x")),"x","")</f>
        <v/>
      </c>
      <c r="X89" s="993" t="str">
        <f>IF(OR(NOT(ISNA(VLOOKUP($A89,'WB005-B'!$P:$P,1,FALSE))),AND($B89=$B88,X88="x")),"x","")</f>
        <v/>
      </c>
      <c r="Y89" s="993" t="str">
        <f>IF(OR(NOT(ISNA(VLOOKUP($A89,'WB005-C'!$P:$P,1,FALSE))),AND($B89=$B88,Y88="x")),"x","")</f>
        <v/>
      </c>
      <c r="Z89" s="993" t="str">
        <f>IF(OR(NOT(ISNA(VLOOKUP($A89,'WB005-D'!$P:$P,1,FALSE))),AND($B89=$B88,Z88="x")),"x","")</f>
        <v/>
      </c>
      <c r="AA89" s="993" t="str">
        <f>IF(OR(NOT(ISNA(VLOOKUP($A89,'WB005-E'!$P:$P,1,FALSE))),AND($B89=$B88,AA88="x")),"x","")</f>
        <v/>
      </c>
      <c r="AB89" s="994" t="str">
        <f>IF(OR(NOT(ISNA(VLOOKUP($A89,'WB005-F'!$P:$P,1,FALSE))),AND($B89=$B88,AB88="x")),"x","")</f>
        <v/>
      </c>
      <c r="AC89" s="989" t="str">
        <f>IF(OR(NOT(ISNA(VLOOKUP($A89,'WB006-A'!$P:$P,1,FALSE))),AND($B89=$B88,AC88="x")),"x","")</f>
        <v/>
      </c>
      <c r="AD89" s="990" t="str">
        <f>IF(OR(NOT(ISNA(VLOOKUP($A89,'WB006-B'!$P:$P,1,FALSE))),AND($B89=$B88,AD88="x")),"x","")</f>
        <v/>
      </c>
      <c r="AE89" s="992" t="str">
        <f>IF(OR(NOT(ISNA(VLOOKUP($A89,'WB007-A'!$P:$P,1,FALSE))),AND($B89=$B88,AE88="x")),"x","")</f>
        <v/>
      </c>
      <c r="AF89" s="994" t="str">
        <f>IF(OR(NOT(ISNA(VLOOKUP($A89,'WB007-B'!$P:$P,1,FALSE))),AND($B89=$B88,AF88="x")),"x","")</f>
        <v/>
      </c>
      <c r="AG89" s="1000" t="b">
        <f t="shared" si="1"/>
        <v>1</v>
      </c>
      <c r="AI89" s="708"/>
    </row>
    <row r="90" spans="1:35" ht="22.5" x14ac:dyDescent="0.2">
      <c r="A90" s="927" t="s">
        <v>674</v>
      </c>
      <c r="B90" s="928" t="s">
        <v>670</v>
      </c>
      <c r="C90" s="929" t="s">
        <v>58</v>
      </c>
      <c r="D90" s="1021" t="s">
        <v>785</v>
      </c>
      <c r="E90" s="930" t="s">
        <v>447</v>
      </c>
      <c r="F90" s="988" t="str">
        <f>IF(OR(NOT(ISNA(VLOOKUP($A90,'WB001-A'!$P:$P,1,FALSE))),AND($B90=$B89,F89="x")),"x","")</f>
        <v/>
      </c>
      <c r="G90" s="989" t="str">
        <f>IF(OR(NOT(ISNA(VLOOKUP($A90,'WB002-A'!$P:$P,1,FALSE))),AND($B90=$B89,G89="x")),"x","")</f>
        <v/>
      </c>
      <c r="H90" s="990" t="str">
        <f>IF(OR(NOT(ISNA(VLOOKUP($A90,'WB002-B'!$P:$P,1,FALSE))),AND($B90=$B89,H89="x")),"x","")</f>
        <v/>
      </c>
      <c r="I90" s="990" t="str">
        <f>IF(OR(NOT(ISNA(VLOOKUP($A90,'WB002-C'!$P:$P,1,FALSE))),AND($B90=$B89,I89="x")),"x","")</f>
        <v/>
      </c>
      <c r="J90" s="990" t="str">
        <f>IF(OR(NOT(ISNA(VLOOKUP($A90,'WB002-D'!$P:$P,1,FALSE))),AND($B90=$B89,J89="x")),"x","")</f>
        <v/>
      </c>
      <c r="K90" s="990" t="str">
        <f>IF(OR(NOT(ISNA(VLOOKUP($A90,'WB002-E'!$P:$P,1,FALSE))),AND($B90=$B89,K89="x")),"x","")</f>
        <v/>
      </c>
      <c r="L90" s="991" t="str">
        <f>IF(OR(NOT(ISNA(VLOOKUP($A90,'WB002-F'!$P:$P,1,FALSE))),AND($B90=$B89,L89="x")),"x","")</f>
        <v/>
      </c>
      <c r="M90" s="992" t="str">
        <f>IF(OR(NOT(ISNA(VLOOKUP($A90,'WB003-A'!$P:$P,1,FALSE))),AND($B90=$B89,M89="x")),"x","")</f>
        <v/>
      </c>
      <c r="N90" s="993" t="str">
        <f>IF(OR(NOT(ISNA(VLOOKUP($A90,'WB003-B'!$P:$P,1,FALSE))),AND($B90=$B89,N89="x")),"x","")</f>
        <v/>
      </c>
      <c r="O90" s="993" t="str">
        <f>IF(OR(NOT(ISNA(VLOOKUP($A90,'WB003-C'!$P:$P,1,FALSE))),AND($B90=$B89,O89="x")),"x","")</f>
        <v/>
      </c>
      <c r="P90" s="993" t="str">
        <f>IF(OR(NOT(ISNA(VLOOKUP($A90,'WB003-D'!$P:$P,1,FALSE))),AND($B90=$B89,P89="x")),"x","")</f>
        <v/>
      </c>
      <c r="Q90" s="994" t="str">
        <f>IF(OR(NOT(ISNA(VLOOKUP($A90,'WB003-E'!$P:$P,1,FALSE))),AND($B90=$B89,Q89="x")),"x","")</f>
        <v/>
      </c>
      <c r="R90" s="995" t="str">
        <f>IF(OR(NOT(ISNA(VLOOKUP($A90,#REF!,1,FALSE))),AND($B90=$B89,R89="x")),"x","")</f>
        <v>x</v>
      </c>
      <c r="S90" s="990" t="str">
        <f>IF(OR(NOT(ISNA(VLOOKUP($A90,#REF!,1,FALSE))),AND($B90=$B89,S89="x")),"x","")</f>
        <v>x</v>
      </c>
      <c r="T90" s="990" t="str">
        <f>IF(OR(NOT(ISNA(VLOOKUP($A90,#REF!,1,FALSE))),AND($B90=$B89,T89="x")),"x","")</f>
        <v>x</v>
      </c>
      <c r="U90" s="990" t="str">
        <f>IF(OR(NOT(ISNA(VLOOKUP($A90,#REF!,1,FALSE))),AND($B90=$B89,U89="x")),"x","")</f>
        <v>x</v>
      </c>
      <c r="V90" s="991" t="str">
        <f>IF(OR(NOT(ISNA(VLOOKUP($A90,#REF!,1,FALSE))),AND($B90=$B89,V89="x")),"x","")</f>
        <v>x</v>
      </c>
      <c r="W90" s="996" t="str">
        <f>IF(OR(NOT(ISNA(VLOOKUP($A90,'WB005-A'!$P:$P,1,FALSE))),AND($B90=$B89,W89="x")),"x","")</f>
        <v/>
      </c>
      <c r="X90" s="993" t="str">
        <f>IF(OR(NOT(ISNA(VLOOKUP($A90,'WB005-B'!$P:$P,1,FALSE))),AND($B90=$B89,X89="x")),"x","")</f>
        <v/>
      </c>
      <c r="Y90" s="993" t="str">
        <f>IF(OR(NOT(ISNA(VLOOKUP($A90,'WB005-C'!$P:$P,1,FALSE))),AND($B90=$B89,Y89="x")),"x","")</f>
        <v/>
      </c>
      <c r="Z90" s="993" t="str">
        <f>IF(OR(NOT(ISNA(VLOOKUP($A90,'WB005-D'!$P:$P,1,FALSE))),AND($B90=$B89,Z89="x")),"x","")</f>
        <v/>
      </c>
      <c r="AA90" s="993" t="str">
        <f>IF(OR(NOT(ISNA(VLOOKUP($A90,'WB005-E'!$P:$P,1,FALSE))),AND($B90=$B89,AA89="x")),"x","")</f>
        <v/>
      </c>
      <c r="AB90" s="994" t="str">
        <f>IF(OR(NOT(ISNA(VLOOKUP($A90,'WB005-F'!$P:$P,1,FALSE))),AND($B90=$B89,AB89="x")),"x","")</f>
        <v/>
      </c>
      <c r="AC90" s="989" t="str">
        <f>IF(OR(NOT(ISNA(VLOOKUP($A90,'WB006-A'!$P:$P,1,FALSE))),AND($B90=$B89,AC89="x")),"x","")</f>
        <v/>
      </c>
      <c r="AD90" s="990" t="str">
        <f>IF(OR(NOT(ISNA(VLOOKUP($A90,'WB006-B'!$P:$P,1,FALSE))),AND($B90=$B89,AD89="x")),"x","")</f>
        <v/>
      </c>
      <c r="AE90" s="992" t="str">
        <f>IF(OR(NOT(ISNA(VLOOKUP($A90,'WB007-A'!$P:$P,1,FALSE))),AND($B90=$B89,AE89="x")),"x","")</f>
        <v/>
      </c>
      <c r="AF90" s="994" t="str">
        <f>IF(OR(NOT(ISNA(VLOOKUP($A90,'WB007-B'!$P:$P,1,FALSE))),AND($B90=$B89,AF89="x")),"x","")</f>
        <v/>
      </c>
      <c r="AG90" s="1000" t="b">
        <f t="shared" si="1"/>
        <v>1</v>
      </c>
      <c r="AI90" s="708"/>
    </row>
    <row r="91" spans="1:35" ht="22.5" x14ac:dyDescent="0.2">
      <c r="A91" s="927" t="s">
        <v>675</v>
      </c>
      <c r="B91" s="928" t="s">
        <v>670</v>
      </c>
      <c r="C91" s="929"/>
      <c r="D91" s="1021" t="s">
        <v>785</v>
      </c>
      <c r="E91" s="930" t="s">
        <v>447</v>
      </c>
      <c r="F91" s="988" t="str">
        <f>IF(OR(NOT(ISNA(VLOOKUP($A91,'WB001-A'!$P:$P,1,FALSE))),AND($B91=$B90,F90="x")),"x","")</f>
        <v/>
      </c>
      <c r="G91" s="989" t="str">
        <f>IF(OR(NOT(ISNA(VLOOKUP($A91,'WB002-A'!$P:$P,1,FALSE))),AND($B91=$B90,G90="x")),"x","")</f>
        <v/>
      </c>
      <c r="H91" s="990" t="str">
        <f>IF(OR(NOT(ISNA(VLOOKUP($A91,'WB002-B'!$P:$P,1,FALSE))),AND($B91=$B90,H90="x")),"x","")</f>
        <v/>
      </c>
      <c r="I91" s="990" t="str">
        <f>IF(OR(NOT(ISNA(VLOOKUP($A91,'WB002-C'!$P:$P,1,FALSE))),AND($B91=$B90,I90="x")),"x","")</f>
        <v/>
      </c>
      <c r="J91" s="990" t="str">
        <f>IF(OR(NOT(ISNA(VLOOKUP($A91,'WB002-D'!$P:$P,1,FALSE))),AND($B91=$B90,J90="x")),"x","")</f>
        <v/>
      </c>
      <c r="K91" s="990" t="str">
        <f>IF(OR(NOT(ISNA(VLOOKUP($A91,'WB002-E'!$P:$P,1,FALSE))),AND($B91=$B90,K90="x")),"x","")</f>
        <v/>
      </c>
      <c r="L91" s="991" t="str">
        <f>IF(OR(NOT(ISNA(VLOOKUP($A91,'WB002-F'!$P:$P,1,FALSE))),AND($B91=$B90,L90="x")),"x","")</f>
        <v/>
      </c>
      <c r="M91" s="992" t="str">
        <f>IF(OR(NOT(ISNA(VLOOKUP($A91,'WB003-A'!$P:$P,1,FALSE))),AND($B91=$B90,M90="x")),"x","")</f>
        <v/>
      </c>
      <c r="N91" s="993" t="str">
        <f>IF(OR(NOT(ISNA(VLOOKUP($A91,'WB003-B'!$P:$P,1,FALSE))),AND($B91=$B90,N90="x")),"x","")</f>
        <v/>
      </c>
      <c r="O91" s="993" t="str">
        <f>IF(OR(NOT(ISNA(VLOOKUP($A91,'WB003-C'!$P:$P,1,FALSE))),AND($B91=$B90,O90="x")),"x","")</f>
        <v/>
      </c>
      <c r="P91" s="993" t="str">
        <f>IF(OR(NOT(ISNA(VLOOKUP($A91,'WB003-D'!$P:$P,1,FALSE))),AND($B91=$B90,P90="x")),"x","")</f>
        <v/>
      </c>
      <c r="Q91" s="994" t="str">
        <f>IF(OR(NOT(ISNA(VLOOKUP($A91,'WB003-E'!$P:$P,1,FALSE))),AND($B91=$B90,Q90="x")),"x","")</f>
        <v/>
      </c>
      <c r="R91" s="995" t="str">
        <f>IF(OR(NOT(ISNA(VLOOKUP($A91,#REF!,1,FALSE))),AND($B91=$B90,R90="x")),"x","")</f>
        <v>x</v>
      </c>
      <c r="S91" s="990" t="str">
        <f>IF(OR(NOT(ISNA(VLOOKUP($A91,#REF!,1,FALSE))),AND($B91=$B90,S90="x")),"x","")</f>
        <v>x</v>
      </c>
      <c r="T91" s="990" t="str">
        <f>IF(OR(NOT(ISNA(VLOOKUP($A91,#REF!,1,FALSE))),AND($B91=$B90,T90="x")),"x","")</f>
        <v>x</v>
      </c>
      <c r="U91" s="990" t="str">
        <f>IF(OR(NOT(ISNA(VLOOKUP($A91,#REF!,1,FALSE))),AND($B91=$B90,U90="x")),"x","")</f>
        <v>x</v>
      </c>
      <c r="V91" s="991" t="str">
        <f>IF(OR(NOT(ISNA(VLOOKUP($A91,#REF!,1,FALSE))),AND($B91=$B90,V90="x")),"x","")</f>
        <v>x</v>
      </c>
      <c r="W91" s="996" t="str">
        <f>IF(OR(NOT(ISNA(VLOOKUP($A91,'WB005-A'!$P:$P,1,FALSE))),AND($B91=$B90,W90="x")),"x","")</f>
        <v/>
      </c>
      <c r="X91" s="993" t="str">
        <f>IF(OR(NOT(ISNA(VLOOKUP($A91,'WB005-B'!$P:$P,1,FALSE))),AND($B91=$B90,X90="x")),"x","")</f>
        <v/>
      </c>
      <c r="Y91" s="993" t="str">
        <f>IF(OR(NOT(ISNA(VLOOKUP($A91,'WB005-C'!$P:$P,1,FALSE))),AND($B91=$B90,Y90="x")),"x","")</f>
        <v/>
      </c>
      <c r="Z91" s="993" t="str">
        <f>IF(OR(NOT(ISNA(VLOOKUP($A91,'WB005-D'!$P:$P,1,FALSE))),AND($B91=$B90,Z90="x")),"x","")</f>
        <v/>
      </c>
      <c r="AA91" s="993" t="str">
        <f>IF(OR(NOT(ISNA(VLOOKUP($A91,'WB005-E'!$P:$P,1,FALSE))),AND($B91=$B90,AA90="x")),"x","")</f>
        <v/>
      </c>
      <c r="AB91" s="994" t="str">
        <f>IF(OR(NOT(ISNA(VLOOKUP($A91,'WB005-F'!$P:$P,1,FALSE))),AND($B91=$B90,AB90="x")),"x","")</f>
        <v/>
      </c>
      <c r="AC91" s="989" t="str">
        <f>IF(OR(NOT(ISNA(VLOOKUP($A91,'WB006-A'!$P:$P,1,FALSE))),AND($B91=$B90,AC90="x")),"x","")</f>
        <v/>
      </c>
      <c r="AD91" s="990" t="str">
        <f>IF(OR(NOT(ISNA(VLOOKUP($A91,'WB006-B'!$P:$P,1,FALSE))),AND($B91=$B90,AD90="x")),"x","")</f>
        <v/>
      </c>
      <c r="AE91" s="992" t="str">
        <f>IF(OR(NOT(ISNA(VLOOKUP($A91,'WB007-A'!$P:$P,1,FALSE))),AND($B91=$B90,AE90="x")),"x","")</f>
        <v/>
      </c>
      <c r="AF91" s="994" t="str">
        <f>IF(OR(NOT(ISNA(VLOOKUP($A91,'WB007-B'!$P:$P,1,FALSE))),AND($B91=$B90,AF90="x")),"x","")</f>
        <v/>
      </c>
      <c r="AG91" s="998" t="b">
        <f t="shared" si="1"/>
        <v>1</v>
      </c>
      <c r="AI91" s="708"/>
    </row>
    <row r="92" spans="1:35" x14ac:dyDescent="0.2">
      <c r="A92" s="927" t="s">
        <v>682</v>
      </c>
      <c r="B92" s="928" t="s">
        <v>683</v>
      </c>
      <c r="C92" s="929"/>
      <c r="D92" s="1021">
        <v>963.16416302419043</v>
      </c>
      <c r="E92" s="930" t="s">
        <v>406</v>
      </c>
      <c r="F92" s="988" t="str">
        <f>IF(OR(NOT(ISNA(VLOOKUP($A92,'WB001-A'!$P:$P,1,FALSE))),AND($B92=$B91,F91="x")),"x","")</f>
        <v/>
      </c>
      <c r="G92" s="989" t="str">
        <f>IF(OR(NOT(ISNA(VLOOKUP($A92,'WB002-A'!$P:$P,1,FALSE))),AND($B92=$B91,G91="x")),"x","")</f>
        <v/>
      </c>
      <c r="H92" s="990" t="str">
        <f>IF(OR(NOT(ISNA(VLOOKUP($A92,'WB002-B'!$P:$P,1,FALSE))),AND($B92=$B91,H91="x")),"x","")</f>
        <v/>
      </c>
      <c r="I92" s="990" t="str">
        <f>IF(OR(NOT(ISNA(VLOOKUP($A92,'WB002-C'!$P:$P,1,FALSE))),AND($B92=$B91,I91="x")),"x","")</f>
        <v/>
      </c>
      <c r="J92" s="990" t="str">
        <f>IF(OR(NOT(ISNA(VLOOKUP($A92,'WB002-D'!$P:$P,1,FALSE))),AND($B92=$B91,J91="x")),"x","")</f>
        <v/>
      </c>
      <c r="K92" s="990" t="str">
        <f>IF(OR(NOT(ISNA(VLOOKUP($A92,'WB002-E'!$P:$P,1,FALSE))),AND($B92=$B91,K91="x")),"x","")</f>
        <v>x</v>
      </c>
      <c r="L92" s="991" t="str">
        <f>IF(OR(NOT(ISNA(VLOOKUP($A92,'WB002-F'!$P:$P,1,FALSE))),AND($B92=$B91,L91="x")),"x","")</f>
        <v/>
      </c>
      <c r="M92" s="992" t="str">
        <f>IF(OR(NOT(ISNA(VLOOKUP($A92,'WB003-A'!$P:$P,1,FALSE))),AND($B92=$B91,M91="x")),"x","")</f>
        <v/>
      </c>
      <c r="N92" s="993" t="str">
        <f>IF(OR(NOT(ISNA(VLOOKUP($A92,'WB003-B'!$P:$P,1,FALSE))),AND($B92=$B91,N91="x")),"x","")</f>
        <v/>
      </c>
      <c r="O92" s="993" t="str">
        <f>IF(OR(NOT(ISNA(VLOOKUP($A92,'WB003-C'!$P:$P,1,FALSE))),AND($B92=$B91,O91="x")),"x","")</f>
        <v/>
      </c>
      <c r="P92" s="993" t="str">
        <f>IF(OR(NOT(ISNA(VLOOKUP($A92,'WB003-D'!$P:$P,1,FALSE))),AND($B92=$B91,P91="x")),"x","")</f>
        <v>x</v>
      </c>
      <c r="Q92" s="994" t="str">
        <f>IF(OR(NOT(ISNA(VLOOKUP($A92,'WB003-E'!$P:$P,1,FALSE))),AND($B92=$B91,Q91="x")),"x","")</f>
        <v/>
      </c>
      <c r="R92" s="995" t="str">
        <f>IF(OR(NOT(ISNA(VLOOKUP($A92,#REF!,1,FALSE))),AND($B92=$B91,R91="x")),"x","")</f>
        <v>x</v>
      </c>
      <c r="S92" s="990" t="str">
        <f>IF(OR(NOT(ISNA(VLOOKUP($A92,#REF!,1,FALSE))),AND($B92=$B91,S91="x")),"x","")</f>
        <v>x</v>
      </c>
      <c r="T92" s="990" t="str">
        <f>IF(OR(NOT(ISNA(VLOOKUP($A92,#REF!,1,FALSE))),AND($B92=$B91,T91="x")),"x","")</f>
        <v>x</v>
      </c>
      <c r="U92" s="990" t="str">
        <f>IF(OR(NOT(ISNA(VLOOKUP($A92,#REF!,1,FALSE))),AND($B92=$B91,U91="x")),"x","")</f>
        <v>x</v>
      </c>
      <c r="V92" s="991" t="str">
        <f>IF(OR(NOT(ISNA(VLOOKUP($A92,#REF!,1,FALSE))),AND($B92=$B91,V91="x")),"x","")</f>
        <v>x</v>
      </c>
      <c r="W92" s="996" t="str">
        <f>IF(OR(NOT(ISNA(VLOOKUP($A92,'WB005-A'!$P:$P,1,FALSE))),AND($B92=$B91,W91="x")),"x","")</f>
        <v/>
      </c>
      <c r="X92" s="993" t="str">
        <f>IF(OR(NOT(ISNA(VLOOKUP($A92,'WB005-B'!$P:$P,1,FALSE))),AND($B92=$B91,X91="x")),"x","")</f>
        <v/>
      </c>
      <c r="Y92" s="993" t="str">
        <f>IF(OR(NOT(ISNA(VLOOKUP($A92,'WB005-C'!$P:$P,1,FALSE))),AND($B92=$B91,Y91="x")),"x","")</f>
        <v/>
      </c>
      <c r="Z92" s="993" t="str">
        <f>IF(OR(NOT(ISNA(VLOOKUP($A92,'WB005-D'!$P:$P,1,FALSE))),AND($B92=$B91,Z91="x")),"x","")</f>
        <v/>
      </c>
      <c r="AA92" s="993" t="str">
        <f>IF(OR(NOT(ISNA(VLOOKUP($A92,'WB005-E'!$P:$P,1,FALSE))),AND($B92=$B91,AA91="x")),"x","")</f>
        <v>x</v>
      </c>
      <c r="AB92" s="994" t="str">
        <f>IF(OR(NOT(ISNA(VLOOKUP($A92,'WB005-F'!$P:$P,1,FALSE))),AND($B92=$B91,AB91="x")),"x","")</f>
        <v/>
      </c>
      <c r="AC92" s="989" t="str">
        <f>IF(OR(NOT(ISNA(VLOOKUP($A92,'WB006-A'!$P:$P,1,FALSE))),AND($B92=$B91,AC91="x")),"x","")</f>
        <v/>
      </c>
      <c r="AD92" s="990" t="str">
        <f>IF(OR(NOT(ISNA(VLOOKUP($A92,'WB006-B'!$P:$P,1,FALSE))),AND($B92=$B91,AD91="x")),"x","")</f>
        <v/>
      </c>
      <c r="AE92" s="992" t="str">
        <f>IF(OR(NOT(ISNA(VLOOKUP($A92,'WB007-A'!$P:$P,1,FALSE))),AND($B92=$B91,AE91="x")),"x","")</f>
        <v/>
      </c>
      <c r="AF92" s="994" t="str">
        <f>IF(OR(NOT(ISNA(VLOOKUP($A92,'WB007-B'!$P:$P,1,FALSE))),AND($B92=$B91,AF91="x")),"x","")</f>
        <v/>
      </c>
      <c r="AG92" s="1000" t="b">
        <f t="shared" si="1"/>
        <v>1</v>
      </c>
      <c r="AI92" s="708"/>
    </row>
    <row r="93" spans="1:35" ht="22.5" x14ac:dyDescent="0.2">
      <c r="A93" s="927" t="s">
        <v>543</v>
      </c>
      <c r="B93" s="928" t="s">
        <v>478</v>
      </c>
      <c r="C93" s="929"/>
      <c r="D93" s="1021">
        <v>242.46052530528954</v>
      </c>
      <c r="E93" s="930" t="s">
        <v>371</v>
      </c>
      <c r="F93" s="988" t="str">
        <f>IF(OR(NOT(ISNA(VLOOKUP($A93,'WB001-A'!$P:$P,1,FALSE))),AND($B93=$B92,F92="x")),"x","")</f>
        <v/>
      </c>
      <c r="G93" s="989" t="str">
        <f>IF(OR(NOT(ISNA(VLOOKUP($A93,'WB002-A'!$P:$P,1,FALSE))),AND($B93=$B92,G92="x")),"x","")</f>
        <v>x</v>
      </c>
      <c r="H93" s="990" t="str">
        <f>IF(OR(NOT(ISNA(VLOOKUP($A93,'WB002-B'!$P:$P,1,FALSE))),AND($B93=$B92,H92="x")),"x","")</f>
        <v/>
      </c>
      <c r="I93" s="990" t="str">
        <f>IF(OR(NOT(ISNA(VLOOKUP($A93,'WB002-C'!$P:$P,1,FALSE))),AND($B93=$B92,I92="x")),"x","")</f>
        <v/>
      </c>
      <c r="J93" s="990" t="str">
        <f>IF(OR(NOT(ISNA(VLOOKUP($A93,'WB002-D'!$P:$P,1,FALSE))),AND($B93=$B92,J92="x")),"x","")</f>
        <v/>
      </c>
      <c r="K93" s="990" t="str">
        <f>IF(OR(NOT(ISNA(VLOOKUP($A93,'WB002-E'!$P:$P,1,FALSE))),AND($B93=$B92,K92="x")),"x","")</f>
        <v/>
      </c>
      <c r="L93" s="991" t="str">
        <f>IF(OR(NOT(ISNA(VLOOKUP($A93,'WB002-F'!$P:$P,1,FALSE))),AND($B93=$B92,L92="x")),"x","")</f>
        <v/>
      </c>
      <c r="M93" s="992" t="str">
        <f>IF(OR(NOT(ISNA(VLOOKUP($A93,'WB003-A'!$P:$P,1,FALSE))),AND($B93=$B92,M92="x")),"x","")</f>
        <v>x</v>
      </c>
      <c r="N93" s="993" t="str">
        <f>IF(OR(NOT(ISNA(VLOOKUP($A93,'WB003-B'!$P:$P,1,FALSE))),AND($B93=$B92,N92="x")),"x","")</f>
        <v/>
      </c>
      <c r="O93" s="993" t="str">
        <f>IF(OR(NOT(ISNA(VLOOKUP($A93,'WB003-C'!$P:$P,1,FALSE))),AND($B93=$B92,O92="x")),"x","")</f>
        <v/>
      </c>
      <c r="P93" s="993" t="str">
        <f>IF(OR(NOT(ISNA(VLOOKUP($A93,'WB003-D'!$P:$P,1,FALSE))),AND($B93=$B92,P92="x")),"x","")</f>
        <v/>
      </c>
      <c r="Q93" s="994" t="str">
        <f>IF(OR(NOT(ISNA(VLOOKUP($A93,'WB003-E'!$P:$P,1,FALSE))),AND($B93=$B92,Q92="x")),"x","")</f>
        <v/>
      </c>
      <c r="R93" s="995" t="str">
        <f>IF(OR(NOT(ISNA(VLOOKUP($A93,#REF!,1,FALSE))),AND($B93=$B92,R92="x")),"x","")</f>
        <v>x</v>
      </c>
      <c r="S93" s="990" t="str">
        <f>IF(OR(NOT(ISNA(VLOOKUP($A93,#REF!,1,FALSE))),AND($B93=$B92,S92="x")),"x","")</f>
        <v>x</v>
      </c>
      <c r="T93" s="990" t="str">
        <f>IF(OR(NOT(ISNA(VLOOKUP($A93,#REF!,1,FALSE))),AND($B93=$B92,T92="x")),"x","")</f>
        <v>x</v>
      </c>
      <c r="U93" s="990" t="str">
        <f>IF(OR(NOT(ISNA(VLOOKUP($A93,#REF!,1,FALSE))),AND($B93=$B92,U92="x")),"x","")</f>
        <v>x</v>
      </c>
      <c r="V93" s="991" t="str">
        <f>IF(OR(NOT(ISNA(VLOOKUP($A93,#REF!,1,FALSE))),AND($B93=$B92,V92="x")),"x","")</f>
        <v>x</v>
      </c>
      <c r="W93" s="996" t="str">
        <f>IF(OR(NOT(ISNA(VLOOKUP($A93,'WB005-A'!$P:$P,1,FALSE))),AND($B93=$B92,W92="x")),"x","")</f>
        <v>x</v>
      </c>
      <c r="X93" s="993" t="str">
        <f>IF(OR(NOT(ISNA(VLOOKUP($A93,'WB005-B'!$P:$P,1,FALSE))),AND($B93=$B92,X92="x")),"x","")</f>
        <v/>
      </c>
      <c r="Y93" s="993" t="str">
        <f>IF(OR(NOT(ISNA(VLOOKUP($A93,'WB005-C'!$P:$P,1,FALSE))),AND($B93=$B92,Y92="x")),"x","")</f>
        <v/>
      </c>
      <c r="Z93" s="993" t="str">
        <f>IF(OR(NOT(ISNA(VLOOKUP($A93,'WB005-D'!$P:$P,1,FALSE))),AND($B93=$B92,Z92="x")),"x","")</f>
        <v/>
      </c>
      <c r="AA93" s="993" t="str">
        <f>IF(OR(NOT(ISNA(VLOOKUP($A93,'WB005-E'!$P:$P,1,FALSE))),AND($B93=$B92,AA92="x")),"x","")</f>
        <v/>
      </c>
      <c r="AB93" s="994" t="str">
        <f>IF(OR(NOT(ISNA(VLOOKUP($A93,'WB005-F'!$P:$P,1,FALSE))),AND($B93=$B92,AB92="x")),"x","")</f>
        <v/>
      </c>
      <c r="AC93" s="989" t="str">
        <f>IF(OR(NOT(ISNA(VLOOKUP($A93,'WB006-A'!$P:$P,1,FALSE))),AND($B93=$B92,AC92="x")),"x","")</f>
        <v/>
      </c>
      <c r="AD93" s="990" t="str">
        <f>IF(OR(NOT(ISNA(VLOOKUP($A93,'WB006-B'!$P:$P,1,FALSE))),AND($B93=$B92,AD92="x")),"x","")</f>
        <v/>
      </c>
      <c r="AE93" s="992" t="str">
        <f>IF(OR(NOT(ISNA(VLOOKUP($A93,'WB007-A'!$P:$P,1,FALSE))),AND($B93=$B92,AE92="x")),"x","")</f>
        <v>x</v>
      </c>
      <c r="AF93" s="994" t="str">
        <f>IF(OR(NOT(ISNA(VLOOKUP($A93,'WB007-B'!$P:$P,1,FALSE))),AND($B93=$B92,AF92="x")),"x","")</f>
        <v/>
      </c>
      <c r="AG93" s="1000" t="b">
        <f t="shared" si="1"/>
        <v>1</v>
      </c>
      <c r="AI93" s="708"/>
    </row>
    <row r="94" spans="1:35" ht="33.75" x14ac:dyDescent="0.2">
      <c r="A94" s="927" t="s">
        <v>547</v>
      </c>
      <c r="B94" s="928" t="s">
        <v>221</v>
      </c>
      <c r="C94" s="929"/>
      <c r="D94" s="1021">
        <v>269.6859656467733</v>
      </c>
      <c r="E94" s="930" t="s">
        <v>388</v>
      </c>
      <c r="F94" s="988" t="str">
        <f>IF(OR(NOT(ISNA(VLOOKUP($A94,'WB001-A'!$P:$P,1,FALSE))),AND($B94=$B93,F93="x")),"x","")</f>
        <v/>
      </c>
      <c r="G94" s="989" t="str">
        <f>IF(OR(NOT(ISNA(VLOOKUP($A94,'WB002-A'!$P:$P,1,FALSE))),AND($B94=$B93,G93="x")),"x","")</f>
        <v>x</v>
      </c>
      <c r="H94" s="990" t="str">
        <f>IF(OR(NOT(ISNA(VLOOKUP($A94,'WB002-B'!$P:$P,1,FALSE))),AND($B94=$B93,H93="x")),"x","")</f>
        <v/>
      </c>
      <c r="I94" s="990" t="str">
        <f>IF(OR(NOT(ISNA(VLOOKUP($A94,'WB002-C'!$P:$P,1,FALSE))),AND($B94=$B93,I93="x")),"x","")</f>
        <v/>
      </c>
      <c r="J94" s="990" t="str">
        <f>IF(OR(NOT(ISNA(VLOOKUP($A94,'WB002-D'!$P:$P,1,FALSE))),AND($B94=$B93,J93="x")),"x","")</f>
        <v/>
      </c>
      <c r="K94" s="990" t="str">
        <f>IF(OR(NOT(ISNA(VLOOKUP($A94,'WB002-E'!$P:$P,1,FALSE))),AND($B94=$B93,K93="x")),"x","")</f>
        <v/>
      </c>
      <c r="L94" s="991" t="str">
        <f>IF(OR(NOT(ISNA(VLOOKUP($A94,'WB002-F'!$P:$P,1,FALSE))),AND($B94=$B93,L93="x")),"x","")</f>
        <v/>
      </c>
      <c r="M94" s="992" t="str">
        <f>IF(OR(NOT(ISNA(VLOOKUP($A94,'WB003-A'!$P:$P,1,FALSE))),AND($B94=$B93,M93="x")),"x","")</f>
        <v/>
      </c>
      <c r="N94" s="993" t="str">
        <f>IF(OR(NOT(ISNA(VLOOKUP($A94,'WB003-B'!$P:$P,1,FALSE))),AND($B94=$B93,N93="x")),"x","")</f>
        <v/>
      </c>
      <c r="O94" s="993" t="str">
        <f>IF(OR(NOT(ISNA(VLOOKUP($A94,'WB003-C'!$P:$P,1,FALSE))),AND($B94=$B93,O93="x")),"x","")</f>
        <v/>
      </c>
      <c r="P94" s="993" t="str">
        <f>IF(OR(NOT(ISNA(VLOOKUP($A94,'WB003-D'!$P:$P,1,FALSE))),AND($B94=$B93,P93="x")),"x","")</f>
        <v/>
      </c>
      <c r="Q94" s="994" t="str">
        <f>IF(OR(NOT(ISNA(VLOOKUP($A94,'WB003-E'!$P:$P,1,FALSE))),AND($B94=$B93,Q93="x")),"x","")</f>
        <v/>
      </c>
      <c r="R94" s="995" t="str">
        <f>IF(OR(NOT(ISNA(VLOOKUP($A94,#REF!,1,FALSE))),AND($B94=$B93,R93="x")),"x","")</f>
        <v>x</v>
      </c>
      <c r="S94" s="990" t="str">
        <f>IF(OR(NOT(ISNA(VLOOKUP($A94,#REF!,1,FALSE))),AND($B94=$B93,S93="x")),"x","")</f>
        <v>x</v>
      </c>
      <c r="T94" s="990" t="str">
        <f>IF(OR(NOT(ISNA(VLOOKUP($A94,#REF!,1,FALSE))),AND($B94=$B93,T93="x")),"x","")</f>
        <v>x</v>
      </c>
      <c r="U94" s="990" t="str">
        <f>IF(OR(NOT(ISNA(VLOOKUP($A94,#REF!,1,FALSE))),AND($B94=$B93,U93="x")),"x","")</f>
        <v>x</v>
      </c>
      <c r="V94" s="991" t="str">
        <f>IF(OR(NOT(ISNA(VLOOKUP($A94,#REF!,1,FALSE))),AND($B94=$B93,V93="x")),"x","")</f>
        <v>x</v>
      </c>
      <c r="W94" s="996" t="str">
        <f>IF(OR(NOT(ISNA(VLOOKUP($A94,'WB005-A'!$P:$P,1,FALSE))),AND($B94=$B93,W93="x")),"x","")</f>
        <v>x</v>
      </c>
      <c r="X94" s="993" t="str">
        <f>IF(OR(NOT(ISNA(VLOOKUP($A94,'WB005-B'!$P:$P,1,FALSE))),AND($B94=$B93,X93="x")),"x","")</f>
        <v/>
      </c>
      <c r="Y94" s="993" t="str">
        <f>IF(OR(NOT(ISNA(VLOOKUP($A94,'WB005-C'!$P:$P,1,FALSE))),AND($B94=$B93,Y93="x")),"x","")</f>
        <v/>
      </c>
      <c r="Z94" s="993" t="str">
        <f>IF(OR(NOT(ISNA(VLOOKUP($A94,'WB005-D'!$P:$P,1,FALSE))),AND($B94=$B93,Z93="x")),"x","")</f>
        <v/>
      </c>
      <c r="AA94" s="993" t="str">
        <f>IF(OR(NOT(ISNA(VLOOKUP($A94,'WB005-E'!$P:$P,1,FALSE))),AND($B94=$B93,AA93="x")),"x","")</f>
        <v/>
      </c>
      <c r="AB94" s="994" t="str">
        <f>IF(OR(NOT(ISNA(VLOOKUP($A94,'WB005-F'!$P:$P,1,FALSE))),AND($B94=$B93,AB93="x")),"x","")</f>
        <v/>
      </c>
      <c r="AC94" s="989" t="str">
        <f>IF(OR(NOT(ISNA(VLOOKUP($A94,'WB006-A'!$P:$P,1,FALSE))),AND($B94=$B93,AC93="x")),"x","")</f>
        <v>x</v>
      </c>
      <c r="AD94" s="990" t="str">
        <f>IF(OR(NOT(ISNA(VLOOKUP($A94,'WB006-B'!$P:$P,1,FALSE))),AND($B94=$B93,AD93="x")),"x","")</f>
        <v/>
      </c>
      <c r="AE94" s="992" t="str">
        <f>IF(OR(NOT(ISNA(VLOOKUP($A94,'WB007-A'!$P:$P,1,FALSE))),AND($B94=$B93,AE93="x")),"x","")</f>
        <v>x</v>
      </c>
      <c r="AF94" s="994" t="str">
        <f>IF(OR(NOT(ISNA(VLOOKUP($A94,'WB007-B'!$P:$P,1,FALSE))),AND($B94=$B93,AF93="x")),"x","")</f>
        <v/>
      </c>
      <c r="AG94" s="1000" t="b">
        <f t="shared" si="1"/>
        <v>1</v>
      </c>
      <c r="AI94" s="708"/>
    </row>
    <row r="95" spans="1:35" ht="22.5" x14ac:dyDescent="0.2">
      <c r="A95" s="927" t="s">
        <v>525</v>
      </c>
      <c r="B95" s="928" t="s">
        <v>35</v>
      </c>
      <c r="C95" s="929"/>
      <c r="D95" s="1021">
        <v>242.46052530528954</v>
      </c>
      <c r="E95" s="930" t="s">
        <v>406</v>
      </c>
      <c r="F95" s="988" t="str">
        <f>IF(OR(NOT(ISNA(VLOOKUP($A95,'WB001-A'!$P:$P,1,FALSE))),AND($B95=$B94,F94="x")),"x","")</f>
        <v/>
      </c>
      <c r="G95" s="989" t="str">
        <f>IF(OR(NOT(ISNA(VLOOKUP($A95,'WB002-A'!$P:$P,1,FALSE))),AND($B95=$B94,G94="x")),"x","")</f>
        <v>x</v>
      </c>
      <c r="H95" s="990" t="str">
        <f>IF(OR(NOT(ISNA(VLOOKUP($A95,'WB002-B'!$P:$P,1,FALSE))),AND($B95=$B94,H94="x")),"x","")</f>
        <v/>
      </c>
      <c r="I95" s="990" t="str">
        <f>IF(OR(NOT(ISNA(VLOOKUP($A95,'WB002-C'!$P:$P,1,FALSE))),AND($B95=$B94,I94="x")),"x","")</f>
        <v/>
      </c>
      <c r="J95" s="990" t="str">
        <f>IF(OR(NOT(ISNA(VLOOKUP($A95,'WB002-D'!$P:$P,1,FALSE))),AND($B95=$B94,J94="x")),"x","")</f>
        <v/>
      </c>
      <c r="K95" s="990" t="str">
        <f>IF(OR(NOT(ISNA(VLOOKUP($A95,'WB002-E'!$P:$P,1,FALSE))),AND($B95=$B94,K94="x")),"x","")</f>
        <v/>
      </c>
      <c r="L95" s="991" t="str">
        <f>IF(OR(NOT(ISNA(VLOOKUP($A95,'WB002-F'!$P:$P,1,FALSE))),AND($B95=$B94,L94="x")),"x","")</f>
        <v/>
      </c>
      <c r="M95" s="992" t="str">
        <f>IF(OR(NOT(ISNA(VLOOKUP($A95,'WB003-A'!$P:$P,1,FALSE))),AND($B95=$B94,M94="x")),"x","")</f>
        <v>x</v>
      </c>
      <c r="N95" s="993" t="str">
        <f>IF(OR(NOT(ISNA(VLOOKUP($A95,'WB003-B'!$P:$P,1,FALSE))),AND($B95=$B94,N94="x")),"x","")</f>
        <v/>
      </c>
      <c r="O95" s="993" t="str">
        <f>IF(OR(NOT(ISNA(VLOOKUP($A95,'WB003-C'!$P:$P,1,FALSE))),AND($B95=$B94,O94="x")),"x","")</f>
        <v/>
      </c>
      <c r="P95" s="993" t="str">
        <f>IF(OR(NOT(ISNA(VLOOKUP($A95,'WB003-D'!$P:$P,1,FALSE))),AND($B95=$B94,P94="x")),"x","")</f>
        <v/>
      </c>
      <c r="Q95" s="994" t="str">
        <f>IF(OR(NOT(ISNA(VLOOKUP($A95,'WB003-E'!$P:$P,1,FALSE))),AND($B95=$B94,Q94="x")),"x","")</f>
        <v/>
      </c>
      <c r="R95" s="995" t="str">
        <f>IF(OR(NOT(ISNA(VLOOKUP($A95,#REF!,1,FALSE))),AND($B95=$B94,R94="x")),"x","")</f>
        <v>x</v>
      </c>
      <c r="S95" s="990" t="str">
        <f>IF(OR(NOT(ISNA(VLOOKUP($A95,#REF!,1,FALSE))),AND($B95=$B94,S94="x")),"x","")</f>
        <v>x</v>
      </c>
      <c r="T95" s="990" t="str">
        <f>IF(OR(NOT(ISNA(VLOOKUP($A95,#REF!,1,FALSE))),AND($B95=$B94,T94="x")),"x","")</f>
        <v>x</v>
      </c>
      <c r="U95" s="990" t="str">
        <f>IF(OR(NOT(ISNA(VLOOKUP($A95,#REF!,1,FALSE))),AND($B95=$B94,U94="x")),"x","")</f>
        <v>x</v>
      </c>
      <c r="V95" s="991" t="str">
        <f>IF(OR(NOT(ISNA(VLOOKUP($A95,#REF!,1,FALSE))),AND($B95=$B94,V94="x")),"x","")</f>
        <v>x</v>
      </c>
      <c r="W95" s="996" t="str">
        <f>IF(OR(NOT(ISNA(VLOOKUP($A95,'WB005-A'!$P:$P,1,FALSE))),AND($B95=$B94,W94="x")),"x","")</f>
        <v>x</v>
      </c>
      <c r="X95" s="993" t="str">
        <f>IF(OR(NOT(ISNA(VLOOKUP($A95,'WB005-B'!$P:$P,1,FALSE))),AND($B95=$B94,X94="x")),"x","")</f>
        <v/>
      </c>
      <c r="Y95" s="993" t="str">
        <f>IF(OR(NOT(ISNA(VLOOKUP($A95,'WB005-C'!$P:$P,1,FALSE))),AND($B95=$B94,Y94="x")),"x","")</f>
        <v/>
      </c>
      <c r="Z95" s="993" t="str">
        <f>IF(OR(NOT(ISNA(VLOOKUP($A95,'WB005-D'!$P:$P,1,FALSE))),AND($B95=$B94,Z94="x")),"x","")</f>
        <v/>
      </c>
      <c r="AA95" s="993" t="str">
        <f>IF(OR(NOT(ISNA(VLOOKUP($A95,'WB005-E'!$P:$P,1,FALSE))),AND($B95=$B94,AA94="x")),"x","")</f>
        <v/>
      </c>
      <c r="AB95" s="994" t="str">
        <f>IF(OR(NOT(ISNA(VLOOKUP($A95,'WB005-F'!$P:$P,1,FALSE))),AND($B95=$B94,AB94="x")),"x","")</f>
        <v/>
      </c>
      <c r="AC95" s="989" t="str">
        <f>IF(OR(NOT(ISNA(VLOOKUP($A95,'WB006-A'!$P:$P,1,FALSE))),AND($B95=$B94,AC94="x")),"x","")</f>
        <v>x</v>
      </c>
      <c r="AD95" s="990" t="str">
        <f>IF(OR(NOT(ISNA(VLOOKUP($A95,'WB006-B'!$P:$P,1,FALSE))),AND($B95=$B94,AD94="x")),"x","")</f>
        <v/>
      </c>
      <c r="AE95" s="992" t="str">
        <f>IF(OR(NOT(ISNA(VLOOKUP($A95,'WB007-A'!$P:$P,1,FALSE))),AND($B95=$B94,AE94="x")),"x","")</f>
        <v>x</v>
      </c>
      <c r="AF95" s="994" t="str">
        <f>IF(OR(NOT(ISNA(VLOOKUP($A95,'WB007-B'!$P:$P,1,FALSE))),AND($B95=$B94,AF94="x")),"x","")</f>
        <v/>
      </c>
      <c r="AG95" s="998" t="b">
        <f t="shared" si="1"/>
        <v>1</v>
      </c>
      <c r="AI95" s="708"/>
    </row>
    <row r="96" spans="1:35" ht="33.75" x14ac:dyDescent="0.2">
      <c r="A96" s="927" t="s">
        <v>549</v>
      </c>
      <c r="B96" s="928" t="s">
        <v>223</v>
      </c>
      <c r="C96" s="929"/>
      <c r="D96" s="1021">
        <v>378.84457078951493</v>
      </c>
      <c r="E96" s="930" t="s">
        <v>388</v>
      </c>
      <c r="F96" s="988" t="str">
        <f>IF(OR(NOT(ISNA(VLOOKUP($A96,'WB001-A'!$P:$P,1,FALSE))),AND($B96=$B95,F95="x")),"x","")</f>
        <v/>
      </c>
      <c r="G96" s="989" t="str">
        <f>IF(OR(NOT(ISNA(VLOOKUP($A96,'WB002-A'!$P:$P,1,FALSE))),AND($B96=$B95,G95="x")),"x","")</f>
        <v>x</v>
      </c>
      <c r="H96" s="990" t="str">
        <f>IF(OR(NOT(ISNA(VLOOKUP($A96,'WB002-B'!$P:$P,1,FALSE))),AND($B96=$B95,H95="x")),"x","")</f>
        <v/>
      </c>
      <c r="I96" s="990" t="str">
        <f>IF(OR(NOT(ISNA(VLOOKUP($A96,'WB002-C'!$P:$P,1,FALSE))),AND($B96=$B95,I95="x")),"x","")</f>
        <v/>
      </c>
      <c r="J96" s="990" t="str">
        <f>IF(OR(NOT(ISNA(VLOOKUP($A96,'WB002-D'!$P:$P,1,FALSE))),AND($B96=$B95,J95="x")),"x","")</f>
        <v/>
      </c>
      <c r="K96" s="990" t="str">
        <f>IF(OR(NOT(ISNA(VLOOKUP($A96,'WB002-E'!$P:$P,1,FALSE))),AND($B96=$B95,K95="x")),"x","")</f>
        <v/>
      </c>
      <c r="L96" s="991" t="str">
        <f>IF(OR(NOT(ISNA(VLOOKUP($A96,'WB002-F'!$P:$P,1,FALSE))),AND($B96=$B95,L95="x")),"x","")</f>
        <v/>
      </c>
      <c r="M96" s="992" t="str">
        <f>IF(OR(NOT(ISNA(VLOOKUP($A96,'WB003-A'!$P:$P,1,FALSE))),AND($B96=$B95,M95="x")),"x","")</f>
        <v>x</v>
      </c>
      <c r="N96" s="993" t="str">
        <f>IF(OR(NOT(ISNA(VLOOKUP($A96,'WB003-B'!$P:$P,1,FALSE))),AND($B96=$B95,N95="x")),"x","")</f>
        <v/>
      </c>
      <c r="O96" s="993" t="str">
        <f>IF(OR(NOT(ISNA(VLOOKUP($A96,'WB003-C'!$P:$P,1,FALSE))),AND($B96=$B95,O95="x")),"x","")</f>
        <v/>
      </c>
      <c r="P96" s="993" t="str">
        <f>IF(OR(NOT(ISNA(VLOOKUP($A96,'WB003-D'!$P:$P,1,FALSE))),AND($B96=$B95,P95="x")),"x","")</f>
        <v/>
      </c>
      <c r="Q96" s="994" t="str">
        <f>IF(OR(NOT(ISNA(VLOOKUP($A96,'WB003-E'!$P:$P,1,FALSE))),AND($B96=$B95,Q95="x")),"x","")</f>
        <v/>
      </c>
      <c r="R96" s="995" t="str">
        <f>IF(OR(NOT(ISNA(VLOOKUP($A96,#REF!,1,FALSE))),AND($B96=$B95,R95="x")),"x","")</f>
        <v>x</v>
      </c>
      <c r="S96" s="990" t="str">
        <f>IF(OR(NOT(ISNA(VLOOKUP($A96,#REF!,1,FALSE))),AND($B96=$B95,S95="x")),"x","")</f>
        <v>x</v>
      </c>
      <c r="T96" s="990" t="str">
        <f>IF(OR(NOT(ISNA(VLOOKUP($A96,#REF!,1,FALSE))),AND($B96=$B95,T95="x")),"x","")</f>
        <v>x</v>
      </c>
      <c r="U96" s="990" t="str">
        <f>IF(OR(NOT(ISNA(VLOOKUP($A96,#REF!,1,FALSE))),AND($B96=$B95,U95="x")),"x","")</f>
        <v>x</v>
      </c>
      <c r="V96" s="991" t="str">
        <f>IF(OR(NOT(ISNA(VLOOKUP($A96,#REF!,1,FALSE))),AND($B96=$B95,V95="x")),"x","")</f>
        <v>x</v>
      </c>
      <c r="W96" s="996" t="str">
        <f>IF(OR(NOT(ISNA(VLOOKUP($A96,'WB005-A'!$P:$P,1,FALSE))),AND($B96=$B95,W95="x")),"x","")</f>
        <v>x</v>
      </c>
      <c r="X96" s="993" t="str">
        <f>IF(OR(NOT(ISNA(VLOOKUP($A96,'WB005-B'!$P:$P,1,FALSE))),AND($B96=$B95,X95="x")),"x","")</f>
        <v/>
      </c>
      <c r="Y96" s="993" t="str">
        <f>IF(OR(NOT(ISNA(VLOOKUP($A96,'WB005-C'!$P:$P,1,FALSE))),AND($B96=$B95,Y95="x")),"x","")</f>
        <v/>
      </c>
      <c r="Z96" s="993" t="str">
        <f>IF(OR(NOT(ISNA(VLOOKUP($A96,'WB005-D'!$P:$P,1,FALSE))),AND($B96=$B95,Z95="x")),"x","")</f>
        <v/>
      </c>
      <c r="AA96" s="993" t="str">
        <f>IF(OR(NOT(ISNA(VLOOKUP($A96,'WB005-E'!$P:$P,1,FALSE))),AND($B96=$B95,AA95="x")),"x","")</f>
        <v/>
      </c>
      <c r="AB96" s="994" t="str">
        <f>IF(OR(NOT(ISNA(VLOOKUP($A96,'WB005-F'!$P:$P,1,FALSE))),AND($B96=$B95,AB95="x")),"x","")</f>
        <v/>
      </c>
      <c r="AC96" s="989" t="str">
        <f>IF(OR(NOT(ISNA(VLOOKUP($A96,'WB006-A'!$P:$P,1,FALSE))),AND($B96=$B95,AC95="x")),"x","")</f>
        <v>x</v>
      </c>
      <c r="AD96" s="990" t="str">
        <f>IF(OR(NOT(ISNA(VLOOKUP($A96,'WB006-B'!$P:$P,1,FALSE))),AND($B96=$B95,AD95="x")),"x","")</f>
        <v/>
      </c>
      <c r="AE96" s="992" t="str">
        <f>IF(OR(NOT(ISNA(VLOOKUP($A96,'WB007-A'!$P:$P,1,FALSE))),AND($B96=$B95,AE95="x")),"x","")</f>
        <v>x</v>
      </c>
      <c r="AF96" s="994" t="str">
        <f>IF(OR(NOT(ISNA(VLOOKUP($A96,'WB007-B'!$P:$P,1,FALSE))),AND($B96=$B95,AF95="x")),"x","")</f>
        <v/>
      </c>
      <c r="AG96" s="998" t="b">
        <f t="shared" si="1"/>
        <v>1</v>
      </c>
      <c r="AI96" s="708"/>
    </row>
    <row r="97" spans="1:35" ht="33.75" x14ac:dyDescent="0.2">
      <c r="A97" s="927" t="s">
        <v>689</v>
      </c>
      <c r="B97" s="928" t="s">
        <v>222</v>
      </c>
      <c r="C97" s="929"/>
      <c r="D97" s="1021">
        <v>475.16098709193398</v>
      </c>
      <c r="E97" s="930" t="s">
        <v>388</v>
      </c>
      <c r="F97" s="988" t="str">
        <f>IF(OR(NOT(ISNA(VLOOKUP($A97,'WB001-A'!$P:$P,1,FALSE))),AND($B97=$B96,F96="x")),"x","")</f>
        <v/>
      </c>
      <c r="G97" s="989" t="str">
        <f>IF(OR(NOT(ISNA(VLOOKUP($A97,'WB002-A'!$P:$P,1,FALSE))),AND($B97=$B96,G96="x")),"x","")</f>
        <v/>
      </c>
      <c r="H97" s="990" t="str">
        <f>IF(OR(NOT(ISNA(VLOOKUP($A97,'WB002-B'!$P:$P,1,FALSE))),AND($B97=$B96,H96="x")),"x","")</f>
        <v/>
      </c>
      <c r="I97" s="990" t="str">
        <f>IF(OR(NOT(ISNA(VLOOKUP($A97,'WB002-C'!$P:$P,1,FALSE))),AND($B97=$B96,I96="x")),"x","")</f>
        <v/>
      </c>
      <c r="J97" s="990" t="str">
        <f>IF(OR(NOT(ISNA(VLOOKUP($A97,'WB002-D'!$P:$P,1,FALSE))),AND($B97=$B96,J96="x")),"x","")</f>
        <v/>
      </c>
      <c r="K97" s="990" t="str">
        <f>IF(OR(NOT(ISNA(VLOOKUP($A97,'WB002-E'!$P:$P,1,FALSE))),AND($B97=$B96,K96="x")),"x","")</f>
        <v/>
      </c>
      <c r="L97" s="991" t="str">
        <f>IF(OR(NOT(ISNA(VLOOKUP($A97,'WB002-F'!$P:$P,1,FALSE))),AND($B97=$B96,L96="x")),"x","")</f>
        <v/>
      </c>
      <c r="M97" s="992" t="str">
        <f>IF(OR(NOT(ISNA(VLOOKUP($A97,'WB003-A'!$P:$P,1,FALSE))),AND($B97=$B96,M96="x")),"x","")</f>
        <v>x</v>
      </c>
      <c r="N97" s="993" t="str">
        <f>IF(OR(NOT(ISNA(VLOOKUP($A97,'WB003-B'!$P:$P,1,FALSE))),AND($B97=$B96,N96="x")),"x","")</f>
        <v/>
      </c>
      <c r="O97" s="993" t="str">
        <f>IF(OR(NOT(ISNA(VLOOKUP($A97,'WB003-C'!$P:$P,1,FALSE))),AND($B97=$B96,O96="x")),"x","")</f>
        <v/>
      </c>
      <c r="P97" s="993" t="str">
        <f>IF(OR(NOT(ISNA(VLOOKUP($A97,'WB003-D'!$P:$P,1,FALSE))),AND($B97=$B96,P96="x")),"x","")</f>
        <v/>
      </c>
      <c r="Q97" s="994" t="str">
        <f>IF(OR(NOT(ISNA(VLOOKUP($A97,'WB003-E'!$P:$P,1,FALSE))),AND($B97=$B96,Q96="x")),"x","")</f>
        <v/>
      </c>
      <c r="R97" s="995" t="str">
        <f>IF(OR(NOT(ISNA(VLOOKUP($A97,#REF!,1,FALSE))),AND($B97=$B96,R96="x")),"x","")</f>
        <v>x</v>
      </c>
      <c r="S97" s="990" t="str">
        <f>IF(OR(NOT(ISNA(VLOOKUP($A97,#REF!,1,FALSE))),AND($B97=$B96,S96="x")),"x","")</f>
        <v>x</v>
      </c>
      <c r="T97" s="990" t="str">
        <f>IF(OR(NOT(ISNA(VLOOKUP($A97,#REF!,1,FALSE))),AND($B97=$B96,T96="x")),"x","")</f>
        <v>x</v>
      </c>
      <c r="U97" s="990" t="str">
        <f>IF(OR(NOT(ISNA(VLOOKUP($A97,#REF!,1,FALSE))),AND($B97=$B96,U96="x")),"x","")</f>
        <v>x</v>
      </c>
      <c r="V97" s="991" t="str">
        <f>IF(OR(NOT(ISNA(VLOOKUP($A97,#REF!,1,FALSE))),AND($B97=$B96,V96="x")),"x","")</f>
        <v>x</v>
      </c>
      <c r="W97" s="996" t="str">
        <f>IF(OR(NOT(ISNA(VLOOKUP($A97,'WB005-A'!$P:$P,1,FALSE))),AND($B97=$B96,W96="x")),"x","")</f>
        <v/>
      </c>
      <c r="X97" s="993" t="str">
        <f>IF(OR(NOT(ISNA(VLOOKUP($A97,'WB005-B'!$P:$P,1,FALSE))),AND($B97=$B96,X96="x")),"x","")</f>
        <v/>
      </c>
      <c r="Y97" s="993" t="str">
        <f>IF(OR(NOT(ISNA(VLOOKUP($A97,'WB005-C'!$P:$P,1,FALSE))),AND($B97=$B96,Y96="x")),"x","")</f>
        <v/>
      </c>
      <c r="Z97" s="993" t="str">
        <f>IF(OR(NOT(ISNA(VLOOKUP($A97,'WB005-D'!$P:$P,1,FALSE))),AND($B97=$B96,Z96="x")),"x","")</f>
        <v/>
      </c>
      <c r="AA97" s="993" t="str">
        <f>IF(OR(NOT(ISNA(VLOOKUP($A97,'WB005-E'!$P:$P,1,FALSE))),AND($B97=$B96,AA96="x")),"x","")</f>
        <v/>
      </c>
      <c r="AB97" s="994" t="str">
        <f>IF(OR(NOT(ISNA(VLOOKUP($A97,'WB005-F'!$P:$P,1,FALSE))),AND($B97=$B96,AB96="x")),"x","")</f>
        <v/>
      </c>
      <c r="AC97" s="989" t="str">
        <f>IF(OR(NOT(ISNA(VLOOKUP($A97,'WB006-A'!$P:$P,1,FALSE))),AND($B97=$B96,AC96="x")),"x","")</f>
        <v/>
      </c>
      <c r="AD97" s="990" t="str">
        <f>IF(OR(NOT(ISNA(VLOOKUP($A97,'WB006-B'!$P:$P,1,FALSE))),AND($B97=$B96,AD96="x")),"x","")</f>
        <v/>
      </c>
      <c r="AE97" s="992" t="str">
        <f>IF(OR(NOT(ISNA(VLOOKUP($A97,'WB007-A'!$P:$P,1,FALSE))),AND($B97=$B96,AE96="x")),"x","")</f>
        <v/>
      </c>
      <c r="AF97" s="994" t="str">
        <f>IF(OR(NOT(ISNA(VLOOKUP($A97,'WB007-B'!$P:$P,1,FALSE))),AND($B97=$B96,AF96="x")),"x","")</f>
        <v/>
      </c>
      <c r="AG97" s="1000" t="b">
        <f t="shared" si="1"/>
        <v>1</v>
      </c>
      <c r="AI97" s="708"/>
    </row>
    <row r="98" spans="1:35" x14ac:dyDescent="0.2">
      <c r="A98" s="927" t="s">
        <v>517</v>
      </c>
      <c r="B98" s="928" t="s">
        <v>690</v>
      </c>
      <c r="C98" s="929"/>
      <c r="D98" s="1021">
        <v>106.07647982106417</v>
      </c>
      <c r="E98" s="930" t="s">
        <v>406</v>
      </c>
      <c r="F98" s="988" t="str">
        <f>IF(OR(NOT(ISNA(VLOOKUP($A98,'WB001-A'!$P:$P,1,FALSE))),AND($B98=$B97,F97="x")),"x","")</f>
        <v/>
      </c>
      <c r="G98" s="989" t="str">
        <f>IF(OR(NOT(ISNA(VLOOKUP($A98,'WB002-A'!$P:$P,1,FALSE))),AND($B98=$B97,G97="x")),"x","")</f>
        <v>x</v>
      </c>
      <c r="H98" s="990" t="str">
        <f>IF(OR(NOT(ISNA(VLOOKUP($A98,'WB002-B'!$P:$P,1,FALSE))),AND($B98=$B97,H97="x")),"x","")</f>
        <v/>
      </c>
      <c r="I98" s="990" t="str">
        <f>IF(OR(NOT(ISNA(VLOOKUP($A98,'WB002-C'!$P:$P,1,FALSE))),AND($B98=$B97,I97="x")),"x","")</f>
        <v/>
      </c>
      <c r="J98" s="990" t="str">
        <f>IF(OR(NOT(ISNA(VLOOKUP($A98,'WB002-D'!$P:$P,1,FALSE))),AND($B98=$B97,J97="x")),"x","")</f>
        <v/>
      </c>
      <c r="K98" s="990" t="str">
        <f>IF(OR(NOT(ISNA(VLOOKUP($A98,'WB002-E'!$P:$P,1,FALSE))),AND($B98=$B97,K97="x")),"x","")</f>
        <v/>
      </c>
      <c r="L98" s="991" t="str">
        <f>IF(OR(NOT(ISNA(VLOOKUP($A98,'WB002-F'!$P:$P,1,FALSE))),AND($B98=$B97,L97="x")),"x","")</f>
        <v/>
      </c>
      <c r="M98" s="992" t="str">
        <f>IF(OR(NOT(ISNA(VLOOKUP($A98,'WB003-A'!$P:$P,1,FALSE))),AND($B98=$B97,M97="x")),"x","")</f>
        <v>x</v>
      </c>
      <c r="N98" s="993" t="str">
        <f>IF(OR(NOT(ISNA(VLOOKUP($A98,'WB003-B'!$P:$P,1,FALSE))),AND($B98=$B97,N97="x")),"x","")</f>
        <v/>
      </c>
      <c r="O98" s="993" t="str">
        <f>IF(OR(NOT(ISNA(VLOOKUP($A98,'WB003-C'!$P:$P,1,FALSE))),AND($B98=$B97,O97="x")),"x","")</f>
        <v/>
      </c>
      <c r="P98" s="993" t="str">
        <f>IF(OR(NOT(ISNA(VLOOKUP($A98,'WB003-D'!$P:$P,1,FALSE))),AND($B98=$B97,P97="x")),"x","")</f>
        <v/>
      </c>
      <c r="Q98" s="994" t="str">
        <f>IF(OR(NOT(ISNA(VLOOKUP($A98,'WB003-E'!$P:$P,1,FALSE))),AND($B98=$B97,Q97="x")),"x","")</f>
        <v/>
      </c>
      <c r="R98" s="995" t="str">
        <f>IF(OR(NOT(ISNA(VLOOKUP($A98,#REF!,1,FALSE))),AND($B98=$B97,R97="x")),"x","")</f>
        <v>x</v>
      </c>
      <c r="S98" s="990" t="str">
        <f>IF(OR(NOT(ISNA(VLOOKUP($A98,#REF!,1,FALSE))),AND($B98=$B97,S97="x")),"x","")</f>
        <v>x</v>
      </c>
      <c r="T98" s="990" t="str">
        <f>IF(OR(NOT(ISNA(VLOOKUP($A98,#REF!,1,FALSE))),AND($B98=$B97,T97="x")),"x","")</f>
        <v>x</v>
      </c>
      <c r="U98" s="990" t="str">
        <f>IF(OR(NOT(ISNA(VLOOKUP($A98,#REF!,1,FALSE))),AND($B98=$B97,U97="x")),"x","")</f>
        <v>x</v>
      </c>
      <c r="V98" s="991" t="str">
        <f>IF(OR(NOT(ISNA(VLOOKUP($A98,#REF!,1,FALSE))),AND($B98=$B97,V97="x")),"x","")</f>
        <v>x</v>
      </c>
      <c r="W98" s="996" t="str">
        <f>IF(OR(NOT(ISNA(VLOOKUP($A98,'WB005-A'!$P:$P,1,FALSE))),AND($B98=$B97,W97="x")),"x","")</f>
        <v>x</v>
      </c>
      <c r="X98" s="993" t="str">
        <f>IF(OR(NOT(ISNA(VLOOKUP($A98,'WB005-B'!$P:$P,1,FALSE))),AND($B98=$B97,X97="x")),"x","")</f>
        <v/>
      </c>
      <c r="Y98" s="993" t="str">
        <f>IF(OR(NOT(ISNA(VLOOKUP($A98,'WB005-C'!$P:$P,1,FALSE))),AND($B98=$B97,Y97="x")),"x","")</f>
        <v/>
      </c>
      <c r="Z98" s="993" t="str">
        <f>IF(OR(NOT(ISNA(VLOOKUP($A98,'WB005-D'!$P:$P,1,FALSE))),AND($B98=$B97,Z97="x")),"x","")</f>
        <v/>
      </c>
      <c r="AA98" s="993" t="str">
        <f>IF(OR(NOT(ISNA(VLOOKUP($A98,'WB005-E'!$P:$P,1,FALSE))),AND($B98=$B97,AA97="x")),"x","")</f>
        <v/>
      </c>
      <c r="AB98" s="994" t="str">
        <f>IF(OR(NOT(ISNA(VLOOKUP($A98,'WB005-F'!$P:$P,1,FALSE))),AND($B98=$B97,AB97="x")),"x","")</f>
        <v/>
      </c>
      <c r="AC98" s="989" t="str">
        <f>IF(OR(NOT(ISNA(VLOOKUP($A98,'WB006-A'!$P:$P,1,FALSE))),AND($B98=$B97,AC97="x")),"x","")</f>
        <v>x</v>
      </c>
      <c r="AD98" s="990" t="str">
        <f>IF(OR(NOT(ISNA(VLOOKUP($A98,'WB006-B'!$P:$P,1,FALSE))),AND($B98=$B97,AD97="x")),"x","")</f>
        <v/>
      </c>
      <c r="AE98" s="992" t="str">
        <f>IF(OR(NOT(ISNA(VLOOKUP($A98,'WB007-A'!$P:$P,1,FALSE))),AND($B98=$B97,AE97="x")),"x","")</f>
        <v>x</v>
      </c>
      <c r="AF98" s="994" t="str">
        <f>IF(OR(NOT(ISNA(VLOOKUP($A98,'WB007-B'!$P:$P,1,FALSE))),AND($B98=$B97,AF97="x")),"x","")</f>
        <v/>
      </c>
      <c r="AG98" s="998" t="b">
        <f t="shared" si="1"/>
        <v>1</v>
      </c>
      <c r="AI98" s="708"/>
    </row>
    <row r="99" spans="1:35" ht="22.5" x14ac:dyDescent="0.2">
      <c r="A99" s="927" t="s">
        <v>691</v>
      </c>
      <c r="B99" s="928" t="s">
        <v>215</v>
      </c>
      <c r="C99" s="929"/>
      <c r="D99" s="1021" t="s">
        <v>448</v>
      </c>
      <c r="E99" s="930" t="s">
        <v>371</v>
      </c>
      <c r="F99" s="988" t="str">
        <f>IF(OR(NOT(ISNA(VLOOKUP($A99,'WB001-A'!$P:$P,1,FALSE))),AND($B99=$B98,F98="x")),"x","")</f>
        <v/>
      </c>
      <c r="G99" s="989" t="str">
        <f>IF(OR(NOT(ISNA(VLOOKUP($A99,'WB002-A'!$P:$P,1,FALSE))),AND($B99=$B98,G98="x")),"x","")</f>
        <v>x</v>
      </c>
      <c r="H99" s="990" t="str">
        <f>IF(OR(NOT(ISNA(VLOOKUP($A99,'WB002-B'!$P:$P,1,FALSE))),AND($B99=$B98,H98="x")),"x","")</f>
        <v/>
      </c>
      <c r="I99" s="990" t="str">
        <f>IF(OR(NOT(ISNA(VLOOKUP($A99,'WB002-C'!$P:$P,1,FALSE))),AND($B99=$B98,I98="x")),"x","")</f>
        <v/>
      </c>
      <c r="J99" s="990" t="str">
        <f>IF(OR(NOT(ISNA(VLOOKUP($A99,'WB002-D'!$P:$P,1,FALSE))),AND($B99=$B98,J98="x")),"x","")</f>
        <v/>
      </c>
      <c r="K99" s="990" t="str">
        <f>IF(OR(NOT(ISNA(VLOOKUP($A99,'WB002-E'!$P:$P,1,FALSE))),AND($B99=$B98,K98="x")),"x","")</f>
        <v/>
      </c>
      <c r="L99" s="991" t="str">
        <f>IF(OR(NOT(ISNA(VLOOKUP($A99,'WB002-F'!$P:$P,1,FALSE))),AND($B99=$B98,L98="x")),"x","")</f>
        <v/>
      </c>
      <c r="M99" s="992" t="str">
        <f>IF(OR(NOT(ISNA(VLOOKUP($A99,'WB003-A'!$P:$P,1,FALSE))),AND($B99=$B98,M98="x")),"x","")</f>
        <v>x</v>
      </c>
      <c r="N99" s="993" t="str">
        <f>IF(OR(NOT(ISNA(VLOOKUP($A99,'WB003-B'!$P:$P,1,FALSE))),AND($B99=$B98,N98="x")),"x","")</f>
        <v/>
      </c>
      <c r="O99" s="993" t="str">
        <f>IF(OR(NOT(ISNA(VLOOKUP($A99,'WB003-C'!$P:$P,1,FALSE))),AND($B99=$B98,O98="x")),"x","")</f>
        <v/>
      </c>
      <c r="P99" s="993" t="str">
        <f>IF(OR(NOT(ISNA(VLOOKUP($A99,'WB003-D'!$P:$P,1,FALSE))),AND($B99=$B98,P98="x")),"x","")</f>
        <v/>
      </c>
      <c r="Q99" s="994" t="str">
        <f>IF(OR(NOT(ISNA(VLOOKUP($A99,'WB003-E'!$P:$P,1,FALSE))),AND($B99=$B98,Q98="x")),"x","")</f>
        <v/>
      </c>
      <c r="R99" s="995" t="str">
        <f>IF(OR(NOT(ISNA(VLOOKUP($A99,#REF!,1,FALSE))),AND($B99=$B98,R98="x")),"x","")</f>
        <v>x</v>
      </c>
      <c r="S99" s="990" t="str">
        <f>IF(OR(NOT(ISNA(VLOOKUP($A99,#REF!,1,FALSE))),AND($B99=$B98,S98="x")),"x","")</f>
        <v>x</v>
      </c>
      <c r="T99" s="990" t="str">
        <f>IF(OR(NOT(ISNA(VLOOKUP($A99,#REF!,1,FALSE))),AND($B99=$B98,T98="x")),"x","")</f>
        <v>x</v>
      </c>
      <c r="U99" s="990" t="str">
        <f>IF(OR(NOT(ISNA(VLOOKUP($A99,#REF!,1,FALSE))),AND($B99=$B98,U98="x")),"x","")</f>
        <v>x</v>
      </c>
      <c r="V99" s="991" t="str">
        <f>IF(OR(NOT(ISNA(VLOOKUP($A99,#REF!,1,FALSE))),AND($B99=$B98,V98="x")),"x","")</f>
        <v>x</v>
      </c>
      <c r="W99" s="996" t="str">
        <f>IF(OR(NOT(ISNA(VLOOKUP($A99,'WB005-A'!$P:$P,1,FALSE))),AND($B99=$B98,W98="x")),"x","")</f>
        <v>x</v>
      </c>
      <c r="X99" s="993" t="str">
        <f>IF(OR(NOT(ISNA(VLOOKUP($A99,'WB005-B'!$P:$P,1,FALSE))),AND($B99=$B98,X98="x")),"x","")</f>
        <v/>
      </c>
      <c r="Y99" s="993" t="str">
        <f>IF(OR(NOT(ISNA(VLOOKUP($A99,'WB005-C'!$P:$P,1,FALSE))),AND($B99=$B98,Y98="x")),"x","")</f>
        <v/>
      </c>
      <c r="Z99" s="993" t="str">
        <f>IF(OR(NOT(ISNA(VLOOKUP($A99,'WB005-D'!$P:$P,1,FALSE))),AND($B99=$B98,Z98="x")),"x","")</f>
        <v/>
      </c>
      <c r="AA99" s="993" t="str">
        <f>IF(OR(NOT(ISNA(VLOOKUP($A99,'WB005-E'!$P:$P,1,FALSE))),AND($B99=$B98,AA98="x")),"x","")</f>
        <v/>
      </c>
      <c r="AB99" s="994" t="str">
        <f>IF(OR(NOT(ISNA(VLOOKUP($A99,'WB005-F'!$P:$P,1,FALSE))),AND($B99=$B98,AB98="x")),"x","")</f>
        <v/>
      </c>
      <c r="AC99" s="989" t="str">
        <f>IF(OR(NOT(ISNA(VLOOKUP($A99,'WB006-A'!$P:$P,1,FALSE))),AND($B99=$B98,AC98="x")),"x","")</f>
        <v/>
      </c>
      <c r="AD99" s="990" t="str">
        <f>IF(OR(NOT(ISNA(VLOOKUP($A99,'WB006-B'!$P:$P,1,FALSE))),AND($B99=$B98,AD98="x")),"x","")</f>
        <v/>
      </c>
      <c r="AE99" s="992" t="str">
        <f>IF(OR(NOT(ISNA(VLOOKUP($A99,'WB007-A'!$P:$P,1,FALSE))),AND($B99=$B98,AE98="x")),"x","")</f>
        <v/>
      </c>
      <c r="AF99" s="994" t="str">
        <f>IF(OR(NOT(ISNA(VLOOKUP($A99,'WB007-B'!$P:$P,1,FALSE))),AND($B99=$B98,AF98="x")),"x","")</f>
        <v/>
      </c>
      <c r="AG99" s="998" t="b">
        <f t="shared" si="1"/>
        <v>1</v>
      </c>
      <c r="AI99" s="708"/>
    </row>
    <row r="100" spans="1:35" ht="22.5" x14ac:dyDescent="0.2">
      <c r="A100" s="927" t="s">
        <v>692</v>
      </c>
      <c r="B100" s="928" t="s">
        <v>215</v>
      </c>
      <c r="C100" s="929" t="s">
        <v>216</v>
      </c>
      <c r="D100" s="1021">
        <v>15153.782831580593</v>
      </c>
      <c r="E100" s="930" t="s">
        <v>371</v>
      </c>
      <c r="F100" s="988" t="str">
        <f>IF(OR(NOT(ISNA(VLOOKUP($A100,'WB001-A'!$P:$P,1,FALSE))),AND($B100=$B99,F99="x")),"x","")</f>
        <v/>
      </c>
      <c r="G100" s="989" t="str">
        <f>IF(OR(NOT(ISNA(VLOOKUP($A100,'WB002-A'!$P:$P,1,FALSE))),AND($B100=$B99,G99="x")),"x","")</f>
        <v>x</v>
      </c>
      <c r="H100" s="990" t="str">
        <f>IF(OR(NOT(ISNA(VLOOKUP($A100,'WB002-B'!$P:$P,1,FALSE))),AND($B100=$B99,H99="x")),"x","")</f>
        <v/>
      </c>
      <c r="I100" s="990" t="str">
        <f>IF(OR(NOT(ISNA(VLOOKUP($A100,'WB002-C'!$P:$P,1,FALSE))),AND($B100=$B99,I99="x")),"x","")</f>
        <v/>
      </c>
      <c r="J100" s="990" t="str">
        <f>IF(OR(NOT(ISNA(VLOOKUP($A100,'WB002-D'!$P:$P,1,FALSE))),AND($B100=$B99,J99="x")),"x","")</f>
        <v/>
      </c>
      <c r="K100" s="990" t="str">
        <f>IF(OR(NOT(ISNA(VLOOKUP($A100,'WB002-E'!$P:$P,1,FALSE))),AND($B100=$B99,K99="x")),"x","")</f>
        <v/>
      </c>
      <c r="L100" s="991" t="str">
        <f>IF(OR(NOT(ISNA(VLOOKUP($A100,'WB002-F'!$P:$P,1,FALSE))),AND($B100=$B99,L99="x")),"x","")</f>
        <v/>
      </c>
      <c r="M100" s="992" t="str">
        <f>IF(OR(NOT(ISNA(VLOOKUP($A100,'WB003-A'!$P:$P,1,FALSE))),AND($B100=$B99,M99="x")),"x","")</f>
        <v>x</v>
      </c>
      <c r="N100" s="993" t="str">
        <f>IF(OR(NOT(ISNA(VLOOKUP($A100,'WB003-B'!$P:$P,1,FALSE))),AND($B100=$B99,N99="x")),"x","")</f>
        <v/>
      </c>
      <c r="O100" s="993" t="str">
        <f>IF(OR(NOT(ISNA(VLOOKUP($A100,'WB003-C'!$P:$P,1,FALSE))),AND($B100=$B99,O99="x")),"x","")</f>
        <v/>
      </c>
      <c r="P100" s="993" t="str">
        <f>IF(OR(NOT(ISNA(VLOOKUP($A100,'WB003-D'!$P:$P,1,FALSE))),AND($B100=$B99,P99="x")),"x","")</f>
        <v/>
      </c>
      <c r="Q100" s="994" t="str">
        <f>IF(OR(NOT(ISNA(VLOOKUP($A100,'WB003-E'!$P:$P,1,FALSE))),AND($B100=$B99,Q99="x")),"x","")</f>
        <v/>
      </c>
      <c r="R100" s="995" t="str">
        <f>IF(OR(NOT(ISNA(VLOOKUP($A100,#REF!,1,FALSE))),AND($B100=$B99,R99="x")),"x","")</f>
        <v>x</v>
      </c>
      <c r="S100" s="990" t="str">
        <f>IF(OR(NOT(ISNA(VLOOKUP($A100,#REF!,1,FALSE))),AND($B100=$B99,S99="x")),"x","")</f>
        <v>x</v>
      </c>
      <c r="T100" s="990" t="str">
        <f>IF(OR(NOT(ISNA(VLOOKUP($A100,#REF!,1,FALSE))),AND($B100=$B99,T99="x")),"x","")</f>
        <v>x</v>
      </c>
      <c r="U100" s="990" t="str">
        <f>IF(OR(NOT(ISNA(VLOOKUP($A100,#REF!,1,FALSE))),AND($B100=$B99,U99="x")),"x","")</f>
        <v>x</v>
      </c>
      <c r="V100" s="991" t="str">
        <f>IF(OR(NOT(ISNA(VLOOKUP($A100,#REF!,1,FALSE))),AND($B100=$B99,V99="x")),"x","")</f>
        <v>x</v>
      </c>
      <c r="W100" s="996" t="str">
        <f>IF(OR(NOT(ISNA(VLOOKUP($A100,'WB005-A'!$P:$P,1,FALSE))),AND($B100=$B99,W99="x")),"x","")</f>
        <v>x</v>
      </c>
      <c r="X100" s="993" t="str">
        <f>IF(OR(NOT(ISNA(VLOOKUP($A100,'WB005-B'!$P:$P,1,FALSE))),AND($B100=$B99,X99="x")),"x","")</f>
        <v/>
      </c>
      <c r="Y100" s="993" t="str">
        <f>IF(OR(NOT(ISNA(VLOOKUP($A100,'WB005-C'!$P:$P,1,FALSE))),AND($B100=$B99,Y99="x")),"x","")</f>
        <v/>
      </c>
      <c r="Z100" s="993" t="str">
        <f>IF(OR(NOT(ISNA(VLOOKUP($A100,'WB005-D'!$P:$P,1,FALSE))),AND($B100=$B99,Z99="x")),"x","")</f>
        <v/>
      </c>
      <c r="AA100" s="993" t="str">
        <f>IF(OR(NOT(ISNA(VLOOKUP($A100,'WB005-E'!$P:$P,1,FALSE))),AND($B100=$B99,AA99="x")),"x","")</f>
        <v/>
      </c>
      <c r="AB100" s="994" t="str">
        <f>IF(OR(NOT(ISNA(VLOOKUP($A100,'WB005-F'!$P:$P,1,FALSE))),AND($B100=$B99,AB99="x")),"x","")</f>
        <v/>
      </c>
      <c r="AC100" s="989" t="str">
        <f>IF(OR(NOT(ISNA(VLOOKUP($A100,'WB006-A'!$P:$P,1,FALSE))),AND($B100=$B99,AC99="x")),"x","")</f>
        <v/>
      </c>
      <c r="AD100" s="990" t="str">
        <f>IF(OR(NOT(ISNA(VLOOKUP($A100,'WB006-B'!$P:$P,1,FALSE))),AND($B100=$B99,AD99="x")),"x","")</f>
        <v/>
      </c>
      <c r="AE100" s="992" t="str">
        <f>IF(OR(NOT(ISNA(VLOOKUP($A100,'WB007-A'!$P:$P,1,FALSE))),AND($B100=$B99,AE99="x")),"x","")</f>
        <v/>
      </c>
      <c r="AF100" s="994" t="str">
        <f>IF(OR(NOT(ISNA(VLOOKUP($A100,'WB007-B'!$P:$P,1,FALSE))),AND($B100=$B99,AF99="x")),"x","")</f>
        <v/>
      </c>
      <c r="AG100" s="1001" t="b">
        <f t="shared" si="1"/>
        <v>1</v>
      </c>
      <c r="AI100" s="708"/>
    </row>
    <row r="101" spans="1:35" ht="22.5" x14ac:dyDescent="0.2">
      <c r="A101" s="927" t="s">
        <v>693</v>
      </c>
      <c r="B101" s="928" t="s">
        <v>215</v>
      </c>
      <c r="C101" s="929" t="s">
        <v>217</v>
      </c>
      <c r="D101" s="1021">
        <v>53038.23991053208</v>
      </c>
      <c r="E101" s="930" t="s">
        <v>371</v>
      </c>
      <c r="F101" s="988" t="str">
        <f>IF(OR(NOT(ISNA(VLOOKUP($A101,'WB001-A'!$P:$P,1,FALSE))),AND($B101=$B100,F100="x")),"x","")</f>
        <v/>
      </c>
      <c r="G101" s="989" t="str">
        <f>IF(OR(NOT(ISNA(VLOOKUP($A101,'WB002-A'!$P:$P,1,FALSE))),AND($B101=$B100,G100="x")),"x","")</f>
        <v>x</v>
      </c>
      <c r="H101" s="990" t="str">
        <f>IF(OR(NOT(ISNA(VLOOKUP($A101,'WB002-B'!$P:$P,1,FALSE))),AND($B101=$B100,H100="x")),"x","")</f>
        <v/>
      </c>
      <c r="I101" s="990" t="str">
        <f>IF(OR(NOT(ISNA(VLOOKUP($A101,'WB002-C'!$P:$P,1,FALSE))),AND($B101=$B100,I100="x")),"x","")</f>
        <v/>
      </c>
      <c r="J101" s="990" t="str">
        <f>IF(OR(NOT(ISNA(VLOOKUP($A101,'WB002-D'!$P:$P,1,FALSE))),AND($B101=$B100,J100="x")),"x","")</f>
        <v/>
      </c>
      <c r="K101" s="990" t="str">
        <f>IF(OR(NOT(ISNA(VLOOKUP($A101,'WB002-E'!$P:$P,1,FALSE))),AND($B101=$B100,K100="x")),"x","")</f>
        <v/>
      </c>
      <c r="L101" s="991" t="str">
        <f>IF(OR(NOT(ISNA(VLOOKUP($A101,'WB002-F'!$P:$P,1,FALSE))),AND($B101=$B100,L100="x")),"x","")</f>
        <v/>
      </c>
      <c r="M101" s="992" t="str">
        <f>IF(OR(NOT(ISNA(VLOOKUP($A101,'WB003-A'!$P:$P,1,FALSE))),AND($B101=$B100,M100="x")),"x","")</f>
        <v>x</v>
      </c>
      <c r="N101" s="993" t="str">
        <f>IF(OR(NOT(ISNA(VLOOKUP($A101,'WB003-B'!$P:$P,1,FALSE))),AND($B101=$B100,N100="x")),"x","")</f>
        <v/>
      </c>
      <c r="O101" s="993" t="str">
        <f>IF(OR(NOT(ISNA(VLOOKUP($A101,'WB003-C'!$P:$P,1,FALSE))),AND($B101=$B100,O100="x")),"x","")</f>
        <v/>
      </c>
      <c r="P101" s="993" t="str">
        <f>IF(OR(NOT(ISNA(VLOOKUP($A101,'WB003-D'!$P:$P,1,FALSE))),AND($B101=$B100,P100="x")),"x","")</f>
        <v/>
      </c>
      <c r="Q101" s="994" t="str">
        <f>IF(OR(NOT(ISNA(VLOOKUP($A101,'WB003-E'!$P:$P,1,FALSE))),AND($B101=$B100,Q100="x")),"x","")</f>
        <v/>
      </c>
      <c r="R101" s="995" t="str">
        <f>IF(OR(NOT(ISNA(VLOOKUP($A101,#REF!,1,FALSE))),AND($B101=$B100,R100="x")),"x","")</f>
        <v>x</v>
      </c>
      <c r="S101" s="990" t="str">
        <f>IF(OR(NOT(ISNA(VLOOKUP($A101,#REF!,1,FALSE))),AND($B101=$B100,S100="x")),"x","")</f>
        <v>x</v>
      </c>
      <c r="T101" s="990" t="str">
        <f>IF(OR(NOT(ISNA(VLOOKUP($A101,#REF!,1,FALSE))),AND($B101=$B100,T100="x")),"x","")</f>
        <v>x</v>
      </c>
      <c r="U101" s="990" t="str">
        <f>IF(OR(NOT(ISNA(VLOOKUP($A101,#REF!,1,FALSE))),AND($B101=$B100,U100="x")),"x","")</f>
        <v>x</v>
      </c>
      <c r="V101" s="991" t="str">
        <f>IF(OR(NOT(ISNA(VLOOKUP($A101,#REF!,1,FALSE))),AND($B101=$B100,V100="x")),"x","")</f>
        <v>x</v>
      </c>
      <c r="W101" s="996" t="str">
        <f>IF(OR(NOT(ISNA(VLOOKUP($A101,'WB005-A'!$P:$P,1,FALSE))),AND($B101=$B100,W100="x")),"x","")</f>
        <v>x</v>
      </c>
      <c r="X101" s="993" t="str">
        <f>IF(OR(NOT(ISNA(VLOOKUP($A101,'WB005-B'!$P:$P,1,FALSE))),AND($B101=$B100,X100="x")),"x","")</f>
        <v/>
      </c>
      <c r="Y101" s="993" t="str">
        <f>IF(OR(NOT(ISNA(VLOOKUP($A101,'WB005-C'!$P:$P,1,FALSE))),AND($B101=$B100,Y100="x")),"x","")</f>
        <v/>
      </c>
      <c r="Z101" s="993" t="str">
        <f>IF(OR(NOT(ISNA(VLOOKUP($A101,'WB005-D'!$P:$P,1,FALSE))),AND($B101=$B100,Z100="x")),"x","")</f>
        <v/>
      </c>
      <c r="AA101" s="993" t="str">
        <f>IF(OR(NOT(ISNA(VLOOKUP($A101,'WB005-E'!$P:$P,1,FALSE))),AND($B101=$B100,AA100="x")),"x","")</f>
        <v/>
      </c>
      <c r="AB101" s="994" t="str">
        <f>IF(OR(NOT(ISNA(VLOOKUP($A101,'WB005-F'!$P:$P,1,FALSE))),AND($B101=$B100,AB100="x")),"x","")</f>
        <v/>
      </c>
      <c r="AC101" s="989" t="str">
        <f>IF(OR(NOT(ISNA(VLOOKUP($A101,'WB006-A'!$P:$P,1,FALSE))),AND($B101=$B100,AC100="x")),"x","")</f>
        <v/>
      </c>
      <c r="AD101" s="990" t="str">
        <f>IF(OR(NOT(ISNA(VLOOKUP($A101,'WB006-B'!$P:$P,1,FALSE))),AND($B101=$B100,AD100="x")),"x","")</f>
        <v/>
      </c>
      <c r="AE101" s="992" t="str">
        <f>IF(OR(NOT(ISNA(VLOOKUP($A101,'WB007-A'!$P:$P,1,FALSE))),AND($B101=$B100,AE100="x")),"x","")</f>
        <v/>
      </c>
      <c r="AF101" s="994" t="str">
        <f>IF(OR(NOT(ISNA(VLOOKUP($A101,'WB007-B'!$P:$P,1,FALSE))),AND($B101=$B100,AF100="x")),"x","")</f>
        <v/>
      </c>
      <c r="AG101" s="1001" t="b">
        <f t="shared" si="1"/>
        <v>1</v>
      </c>
      <c r="AI101" s="708"/>
    </row>
    <row r="102" spans="1:35" ht="22.5" x14ac:dyDescent="0.2">
      <c r="A102" s="927" t="s">
        <v>694</v>
      </c>
      <c r="B102" s="928" t="s">
        <v>215</v>
      </c>
      <c r="C102" s="929" t="s">
        <v>218</v>
      </c>
      <c r="D102" s="1021">
        <v>113653.37123685447</v>
      </c>
      <c r="E102" s="930" t="s">
        <v>371</v>
      </c>
      <c r="F102" s="988" t="str">
        <f>IF(OR(NOT(ISNA(VLOOKUP($A102,'WB001-A'!$P:$P,1,FALSE))),AND($B102=$B101,F101="x")),"x","")</f>
        <v/>
      </c>
      <c r="G102" s="989" t="str">
        <f>IF(OR(NOT(ISNA(VLOOKUP($A102,'WB002-A'!$P:$P,1,FALSE))),AND($B102=$B101,G101="x")),"x","")</f>
        <v>x</v>
      </c>
      <c r="H102" s="990" t="str">
        <f>IF(OR(NOT(ISNA(VLOOKUP($A102,'WB002-B'!$P:$P,1,FALSE))),AND($B102=$B101,H101="x")),"x","")</f>
        <v/>
      </c>
      <c r="I102" s="990" t="str">
        <f>IF(OR(NOT(ISNA(VLOOKUP($A102,'WB002-C'!$P:$P,1,FALSE))),AND($B102=$B101,I101="x")),"x","")</f>
        <v/>
      </c>
      <c r="J102" s="990" t="str">
        <f>IF(OR(NOT(ISNA(VLOOKUP($A102,'WB002-D'!$P:$P,1,FALSE))),AND($B102=$B101,J101="x")),"x","")</f>
        <v/>
      </c>
      <c r="K102" s="990" t="str">
        <f>IF(OR(NOT(ISNA(VLOOKUP($A102,'WB002-E'!$P:$P,1,FALSE))),AND($B102=$B101,K101="x")),"x","")</f>
        <v/>
      </c>
      <c r="L102" s="991" t="str">
        <f>IF(OR(NOT(ISNA(VLOOKUP($A102,'WB002-F'!$P:$P,1,FALSE))),AND($B102=$B101,L101="x")),"x","")</f>
        <v/>
      </c>
      <c r="M102" s="992" t="str">
        <f>IF(OR(NOT(ISNA(VLOOKUP($A102,'WB003-A'!$P:$P,1,FALSE))),AND($B102=$B101,M101="x")),"x","")</f>
        <v>x</v>
      </c>
      <c r="N102" s="993" t="str">
        <f>IF(OR(NOT(ISNA(VLOOKUP($A102,'WB003-B'!$P:$P,1,FALSE))),AND($B102=$B101,N101="x")),"x","")</f>
        <v/>
      </c>
      <c r="O102" s="993" t="str">
        <f>IF(OR(NOT(ISNA(VLOOKUP($A102,'WB003-C'!$P:$P,1,FALSE))),AND($B102=$B101,O101="x")),"x","")</f>
        <v/>
      </c>
      <c r="P102" s="993" t="str">
        <f>IF(OR(NOT(ISNA(VLOOKUP($A102,'WB003-D'!$P:$P,1,FALSE))),AND($B102=$B101,P101="x")),"x","")</f>
        <v/>
      </c>
      <c r="Q102" s="994" t="str">
        <f>IF(OR(NOT(ISNA(VLOOKUP($A102,'WB003-E'!$P:$P,1,FALSE))),AND($B102=$B101,Q101="x")),"x","")</f>
        <v/>
      </c>
      <c r="R102" s="995" t="str">
        <f>IF(OR(NOT(ISNA(VLOOKUP($A102,#REF!,1,FALSE))),AND($B102=$B101,R101="x")),"x","")</f>
        <v>x</v>
      </c>
      <c r="S102" s="990" t="str">
        <f>IF(OR(NOT(ISNA(VLOOKUP($A102,#REF!,1,FALSE))),AND($B102=$B101,S101="x")),"x","")</f>
        <v>x</v>
      </c>
      <c r="T102" s="990" t="str">
        <f>IF(OR(NOT(ISNA(VLOOKUP($A102,#REF!,1,FALSE))),AND($B102=$B101,T101="x")),"x","")</f>
        <v>x</v>
      </c>
      <c r="U102" s="990" t="str">
        <f>IF(OR(NOT(ISNA(VLOOKUP($A102,#REF!,1,FALSE))),AND($B102=$B101,U101="x")),"x","")</f>
        <v>x</v>
      </c>
      <c r="V102" s="991" t="str">
        <f>IF(OR(NOT(ISNA(VLOOKUP($A102,#REF!,1,FALSE))),AND($B102=$B101,V101="x")),"x","")</f>
        <v>x</v>
      </c>
      <c r="W102" s="996" t="str">
        <f>IF(OR(NOT(ISNA(VLOOKUP($A102,'WB005-A'!$P:$P,1,FALSE))),AND($B102=$B101,W101="x")),"x","")</f>
        <v>x</v>
      </c>
      <c r="X102" s="993" t="str">
        <f>IF(OR(NOT(ISNA(VLOOKUP($A102,'WB005-B'!$P:$P,1,FALSE))),AND($B102=$B101,X101="x")),"x","")</f>
        <v/>
      </c>
      <c r="Y102" s="993" t="str">
        <f>IF(OR(NOT(ISNA(VLOOKUP($A102,'WB005-C'!$P:$P,1,FALSE))),AND($B102=$B101,Y101="x")),"x","")</f>
        <v/>
      </c>
      <c r="Z102" s="993" t="str">
        <f>IF(OR(NOT(ISNA(VLOOKUP($A102,'WB005-D'!$P:$P,1,FALSE))),AND($B102=$B101,Z101="x")),"x","")</f>
        <v/>
      </c>
      <c r="AA102" s="993" t="str">
        <f>IF(OR(NOT(ISNA(VLOOKUP($A102,'WB005-E'!$P:$P,1,FALSE))),AND($B102=$B101,AA101="x")),"x","")</f>
        <v/>
      </c>
      <c r="AB102" s="994" t="str">
        <f>IF(OR(NOT(ISNA(VLOOKUP($A102,'WB005-F'!$P:$P,1,FALSE))),AND($B102=$B101,AB101="x")),"x","")</f>
        <v/>
      </c>
      <c r="AC102" s="989" t="str">
        <f>IF(OR(NOT(ISNA(VLOOKUP($A102,'WB006-A'!$P:$P,1,FALSE))),AND($B102=$B101,AC101="x")),"x","")</f>
        <v/>
      </c>
      <c r="AD102" s="990" t="str">
        <f>IF(OR(NOT(ISNA(VLOOKUP($A102,'WB006-B'!$P:$P,1,FALSE))),AND($B102=$B101,AD101="x")),"x","")</f>
        <v/>
      </c>
      <c r="AE102" s="992" t="str">
        <f>IF(OR(NOT(ISNA(VLOOKUP($A102,'WB007-A'!$P:$P,1,FALSE))),AND($B102=$B101,AE101="x")),"x","")</f>
        <v/>
      </c>
      <c r="AF102" s="994" t="str">
        <f>IF(OR(NOT(ISNA(VLOOKUP($A102,'WB007-B'!$P:$P,1,FALSE))),AND($B102=$B101,AF101="x")),"x","")</f>
        <v/>
      </c>
      <c r="AG102" s="1001" t="b">
        <f t="shared" si="1"/>
        <v>1</v>
      </c>
      <c r="AI102" s="708"/>
    </row>
    <row r="103" spans="1:35" x14ac:dyDescent="0.2">
      <c r="A103" s="927" t="s">
        <v>695</v>
      </c>
      <c r="B103" s="928" t="s">
        <v>696</v>
      </c>
      <c r="C103" s="929"/>
      <c r="D103" s="1021">
        <v>378.84457078951493</v>
      </c>
      <c r="E103" s="930" t="s">
        <v>371</v>
      </c>
      <c r="F103" s="988" t="str">
        <f>IF(OR(NOT(ISNA(VLOOKUP($A103,'WB001-A'!$P:$P,1,FALSE))),AND($B103=$B102,F102="x")),"x","")</f>
        <v/>
      </c>
      <c r="G103" s="989" t="str">
        <f>IF(OR(NOT(ISNA(VLOOKUP($A103,'WB002-A'!$P:$P,1,FALSE))),AND($B103=$B102,G102="x")),"x","")</f>
        <v/>
      </c>
      <c r="H103" s="990" t="str">
        <f>IF(OR(NOT(ISNA(VLOOKUP($A103,'WB002-B'!$P:$P,1,FALSE))),AND($B103=$B102,H102="x")),"x","")</f>
        <v>x</v>
      </c>
      <c r="I103" s="990" t="str">
        <f>IF(OR(NOT(ISNA(VLOOKUP($A103,'WB002-C'!$P:$P,1,FALSE))),AND($B103=$B102,I102="x")),"x","")</f>
        <v/>
      </c>
      <c r="J103" s="990" t="str">
        <f>IF(OR(NOT(ISNA(VLOOKUP($A103,'WB002-D'!$P:$P,1,FALSE))),AND($B103=$B102,J102="x")),"x","")</f>
        <v/>
      </c>
      <c r="K103" s="990" t="str">
        <f>IF(OR(NOT(ISNA(VLOOKUP($A103,'WB002-E'!$P:$P,1,FALSE))),AND($B103=$B102,K102="x")),"x","")</f>
        <v/>
      </c>
      <c r="L103" s="991" t="str">
        <f>IF(OR(NOT(ISNA(VLOOKUP($A103,'WB002-F'!$P:$P,1,FALSE))),AND($B103=$B102,L102="x")),"x","")</f>
        <v/>
      </c>
      <c r="M103" s="992" t="str">
        <f>IF(OR(NOT(ISNA(VLOOKUP($A103,'WB003-A'!$P:$P,1,FALSE))),AND($B103=$B102,M102="x")),"x","")</f>
        <v/>
      </c>
      <c r="N103" s="993" t="str">
        <f>IF(OR(NOT(ISNA(VLOOKUP($A103,'WB003-B'!$P:$P,1,FALSE))),AND($B103=$B102,N102="x")),"x","")</f>
        <v/>
      </c>
      <c r="O103" s="993" t="str">
        <f>IF(OR(NOT(ISNA(VLOOKUP($A103,'WB003-C'!$P:$P,1,FALSE))),AND($B103=$B102,O102="x")),"x","")</f>
        <v/>
      </c>
      <c r="P103" s="993" t="str">
        <f>IF(OR(NOT(ISNA(VLOOKUP($A103,'WB003-D'!$P:$P,1,FALSE))),AND($B103=$B102,P102="x")),"x","")</f>
        <v/>
      </c>
      <c r="Q103" s="994" t="str">
        <f>IF(OR(NOT(ISNA(VLOOKUP($A103,'WB003-E'!$P:$P,1,FALSE))),AND($B103=$B102,Q102="x")),"x","")</f>
        <v/>
      </c>
      <c r="R103" s="995" t="str">
        <f>IF(OR(NOT(ISNA(VLOOKUP($A103,#REF!,1,FALSE))),AND($B103=$B102,R102="x")),"x","")</f>
        <v>x</v>
      </c>
      <c r="S103" s="990" t="str">
        <f>IF(OR(NOT(ISNA(VLOOKUP($A103,#REF!,1,FALSE))),AND($B103=$B102,S102="x")),"x","")</f>
        <v>x</v>
      </c>
      <c r="T103" s="990" t="str">
        <f>IF(OR(NOT(ISNA(VLOOKUP($A103,#REF!,1,FALSE))),AND($B103=$B102,T102="x")),"x","")</f>
        <v>x</v>
      </c>
      <c r="U103" s="990" t="str">
        <f>IF(OR(NOT(ISNA(VLOOKUP($A103,#REF!,1,FALSE))),AND($B103=$B102,U102="x")),"x","")</f>
        <v>x</v>
      </c>
      <c r="V103" s="991" t="str">
        <f>IF(OR(NOT(ISNA(VLOOKUP($A103,#REF!,1,FALSE))),AND($B103=$B102,V102="x")),"x","")</f>
        <v>x</v>
      </c>
      <c r="W103" s="996" t="str">
        <f>IF(OR(NOT(ISNA(VLOOKUP($A103,'WB005-A'!$P:$P,1,FALSE))),AND($B103=$B102,W102="x")),"x","")</f>
        <v/>
      </c>
      <c r="X103" s="993" t="str">
        <f>IF(OR(NOT(ISNA(VLOOKUP($A103,'WB005-B'!$P:$P,1,FALSE))),AND($B103=$B102,X102="x")),"x","")</f>
        <v>x</v>
      </c>
      <c r="Y103" s="993" t="str">
        <f>IF(OR(NOT(ISNA(VLOOKUP($A103,'WB005-C'!$P:$P,1,FALSE))),AND($B103=$B102,Y102="x")),"x","")</f>
        <v/>
      </c>
      <c r="Z103" s="993" t="str">
        <f>IF(OR(NOT(ISNA(VLOOKUP($A103,'WB005-D'!$P:$P,1,FALSE))),AND($B103=$B102,Z102="x")),"x","")</f>
        <v/>
      </c>
      <c r="AA103" s="993" t="str">
        <f>IF(OR(NOT(ISNA(VLOOKUP($A103,'WB005-E'!$P:$P,1,FALSE))),AND($B103=$B102,AA102="x")),"x","")</f>
        <v/>
      </c>
      <c r="AB103" s="994" t="str">
        <f>IF(OR(NOT(ISNA(VLOOKUP($A103,'WB005-F'!$P:$P,1,FALSE))),AND($B103=$B102,AB102="x")),"x","")</f>
        <v/>
      </c>
      <c r="AC103" s="989" t="str">
        <f>IF(OR(NOT(ISNA(VLOOKUP($A103,'WB006-A'!$P:$P,1,FALSE))),AND($B103=$B102,AC102="x")),"x","")</f>
        <v/>
      </c>
      <c r="AD103" s="990" t="str">
        <f>IF(OR(NOT(ISNA(VLOOKUP($A103,'WB006-B'!$P:$P,1,FALSE))),AND($B103=$B102,AD102="x")),"x","")</f>
        <v/>
      </c>
      <c r="AE103" s="992" t="str">
        <f>IF(OR(NOT(ISNA(VLOOKUP($A103,'WB007-A'!$P:$P,1,FALSE))),AND($B103=$B102,AE102="x")),"x","")</f>
        <v/>
      </c>
      <c r="AF103" s="994" t="str">
        <f>IF(OR(NOT(ISNA(VLOOKUP($A103,'WB007-B'!$P:$P,1,FALSE))),AND($B103=$B102,AF102="x")),"x","")</f>
        <v/>
      </c>
      <c r="AG103" s="998" t="b">
        <f t="shared" si="1"/>
        <v>1</v>
      </c>
      <c r="AI103" s="708"/>
    </row>
    <row r="104" spans="1:35" x14ac:dyDescent="0.2">
      <c r="A104" s="927" t="s">
        <v>697</v>
      </c>
      <c r="B104" s="928" t="s">
        <v>774</v>
      </c>
      <c r="C104" s="929"/>
      <c r="D104" s="1021">
        <v>2454.9128187160568</v>
      </c>
      <c r="E104" s="930" t="s">
        <v>447</v>
      </c>
      <c r="F104" s="988" t="str">
        <f>IF(OR(NOT(ISNA(VLOOKUP($A104,'WB001-A'!$P:$P,1,FALSE))),AND($B104=$B103,F103="x")),"x","")</f>
        <v/>
      </c>
      <c r="G104" s="989" t="str">
        <f>IF(OR(NOT(ISNA(VLOOKUP($A104,'WB002-A'!$P:$P,1,FALSE))),AND($B104=$B103,G103="x")),"x","")</f>
        <v/>
      </c>
      <c r="H104" s="990" t="str">
        <f>IF(OR(NOT(ISNA(VLOOKUP($A104,'WB002-B'!$P:$P,1,FALSE))),AND($B104=$B103,H103="x")),"x","")</f>
        <v/>
      </c>
      <c r="I104" s="990" t="str">
        <f>IF(OR(NOT(ISNA(VLOOKUP($A104,'WB002-C'!$P:$P,1,FALSE))),AND($B104=$B103,I103="x")),"x","")</f>
        <v/>
      </c>
      <c r="J104" s="990" t="str">
        <f>IF(OR(NOT(ISNA(VLOOKUP($A104,'WB002-D'!$P:$P,1,FALSE))),AND($B104=$B103,J103="x")),"x","")</f>
        <v/>
      </c>
      <c r="K104" s="990" t="str">
        <f>IF(OR(NOT(ISNA(VLOOKUP($A104,'WB002-E'!$P:$P,1,FALSE))),AND($B104=$B103,K103="x")),"x","")</f>
        <v/>
      </c>
      <c r="L104" s="991" t="str">
        <f>IF(OR(NOT(ISNA(VLOOKUP($A104,'WB002-F'!$P:$P,1,FALSE))),AND($B104=$B103,L103="x")),"x","")</f>
        <v/>
      </c>
      <c r="M104" s="992" t="str">
        <f>IF(OR(NOT(ISNA(VLOOKUP($A104,'WB003-A'!$P:$P,1,FALSE))),AND($B104=$B103,M103="x")),"x","")</f>
        <v/>
      </c>
      <c r="N104" s="993" t="str">
        <f>IF(OR(NOT(ISNA(VLOOKUP($A104,'WB003-B'!$P:$P,1,FALSE))),AND($B104=$B103,N103="x")),"x","")</f>
        <v/>
      </c>
      <c r="O104" s="993" t="str">
        <f>IF(OR(NOT(ISNA(VLOOKUP($A104,'WB003-C'!$P:$P,1,FALSE))),AND($B104=$B103,O103="x")),"x","")</f>
        <v/>
      </c>
      <c r="P104" s="993" t="str">
        <f>IF(OR(NOT(ISNA(VLOOKUP($A104,'WB003-D'!$P:$P,1,FALSE))),AND($B104=$B103,P103="x")),"x","")</f>
        <v/>
      </c>
      <c r="Q104" s="994" t="str">
        <f>IF(OR(NOT(ISNA(VLOOKUP($A104,'WB003-E'!$P:$P,1,FALSE))),AND($B104=$B103,Q103="x")),"x","")</f>
        <v/>
      </c>
      <c r="R104" s="995" t="str">
        <f>IF(OR(NOT(ISNA(VLOOKUP($A104,#REF!,1,FALSE))),AND($B104=$B103,R103="x")),"x","")</f>
        <v>x</v>
      </c>
      <c r="S104" s="990" t="str">
        <f>IF(OR(NOT(ISNA(VLOOKUP($A104,#REF!,1,FALSE))),AND($B104=$B103,S103="x")),"x","")</f>
        <v>x</v>
      </c>
      <c r="T104" s="990" t="str">
        <f>IF(OR(NOT(ISNA(VLOOKUP($A104,#REF!,1,FALSE))),AND($B104=$B103,T103="x")),"x","")</f>
        <v>x</v>
      </c>
      <c r="U104" s="990" t="str">
        <f>IF(OR(NOT(ISNA(VLOOKUP($A104,#REF!,1,FALSE))),AND($B104=$B103,U103="x")),"x","")</f>
        <v>x</v>
      </c>
      <c r="V104" s="991" t="str">
        <f>IF(OR(NOT(ISNA(VLOOKUP($A104,#REF!,1,FALSE))),AND($B104=$B103,V103="x")),"x","")</f>
        <v>x</v>
      </c>
      <c r="W104" s="996" t="str">
        <f>IF(OR(NOT(ISNA(VLOOKUP($A104,'WB005-A'!$P:$P,1,FALSE))),AND($B104=$B103,W103="x")),"x","")</f>
        <v/>
      </c>
      <c r="X104" s="993" t="str">
        <f>IF(OR(NOT(ISNA(VLOOKUP($A104,'WB005-B'!$P:$P,1,FALSE))),AND($B104=$B103,X103="x")),"x","")</f>
        <v/>
      </c>
      <c r="Y104" s="993" t="str">
        <f>IF(OR(NOT(ISNA(VLOOKUP($A104,'WB005-C'!$P:$P,1,FALSE))),AND($B104=$B103,Y103="x")),"x","")</f>
        <v/>
      </c>
      <c r="Z104" s="993" t="str">
        <f>IF(OR(NOT(ISNA(VLOOKUP($A104,'WB005-D'!$P:$P,1,FALSE))),AND($B104=$B103,Z103="x")),"x","")</f>
        <v/>
      </c>
      <c r="AA104" s="993" t="str">
        <f>IF(OR(NOT(ISNA(VLOOKUP($A104,'WB005-E'!$P:$P,1,FALSE))),AND($B104=$B103,AA103="x")),"x","")</f>
        <v/>
      </c>
      <c r="AB104" s="994" t="str">
        <f>IF(OR(NOT(ISNA(VLOOKUP($A104,'WB005-F'!$P:$P,1,FALSE))),AND($B104=$B103,AB103="x")),"x","")</f>
        <v/>
      </c>
      <c r="AC104" s="989" t="str">
        <f>IF(OR(NOT(ISNA(VLOOKUP($A104,'WB006-A'!$P:$P,1,FALSE))),AND($B104=$B103,AC103="x")),"x","")</f>
        <v/>
      </c>
      <c r="AD104" s="990" t="str">
        <f>IF(OR(NOT(ISNA(VLOOKUP($A104,'WB006-B'!$P:$P,1,FALSE))),AND($B104=$B103,AD103="x")),"x","")</f>
        <v/>
      </c>
      <c r="AE104" s="992" t="str">
        <f>IF(OR(NOT(ISNA(VLOOKUP($A104,'WB007-A'!$P:$P,1,FALSE))),AND($B104=$B103,AE103="x")),"x","")</f>
        <v/>
      </c>
      <c r="AF104" s="994" t="str">
        <f>IF(OR(NOT(ISNA(VLOOKUP($A104,'WB007-B'!$P:$P,1,FALSE))),AND($B104=$B103,AF103="x")),"x","")</f>
        <v/>
      </c>
      <c r="AG104" s="1000" t="b">
        <f t="shared" si="1"/>
        <v>1</v>
      </c>
      <c r="AI104" s="708"/>
    </row>
    <row r="105" spans="1:35" x14ac:dyDescent="0.2">
      <c r="A105" s="927" t="s">
        <v>698</v>
      </c>
      <c r="B105" s="928" t="s">
        <v>775</v>
      </c>
      <c r="C105" s="929"/>
      <c r="D105" s="1021">
        <v>3515.6776169266982</v>
      </c>
      <c r="E105" s="930" t="s">
        <v>447</v>
      </c>
      <c r="F105" s="988" t="str">
        <f>IF(OR(NOT(ISNA(VLOOKUP($A105,'WB001-A'!$P:$P,1,FALSE))),AND($B105=$B104,F104="x")),"x","")</f>
        <v/>
      </c>
      <c r="G105" s="989" t="str">
        <f>IF(OR(NOT(ISNA(VLOOKUP($A105,'WB002-A'!$P:$P,1,FALSE))),AND($B105=$B104,G104="x")),"x","")</f>
        <v/>
      </c>
      <c r="H105" s="990" t="str">
        <f>IF(OR(NOT(ISNA(VLOOKUP($A105,'WB002-B'!$P:$P,1,FALSE))),AND($B105=$B104,H104="x")),"x","")</f>
        <v/>
      </c>
      <c r="I105" s="990" t="str">
        <f>IF(OR(NOT(ISNA(VLOOKUP($A105,'WB002-C'!$P:$P,1,FALSE))),AND($B105=$B104,I104="x")),"x","")</f>
        <v/>
      </c>
      <c r="J105" s="990" t="str">
        <f>IF(OR(NOT(ISNA(VLOOKUP($A105,'WB002-D'!$P:$P,1,FALSE))),AND($B105=$B104,J104="x")),"x","")</f>
        <v/>
      </c>
      <c r="K105" s="990" t="str">
        <f>IF(OR(NOT(ISNA(VLOOKUP($A105,'WB002-E'!$P:$P,1,FALSE))),AND($B105=$B104,K104="x")),"x","")</f>
        <v/>
      </c>
      <c r="L105" s="991" t="str">
        <f>IF(OR(NOT(ISNA(VLOOKUP($A105,'WB002-F'!$P:$P,1,FALSE))),AND($B105=$B104,L104="x")),"x","")</f>
        <v/>
      </c>
      <c r="M105" s="992" t="str">
        <f>IF(OR(NOT(ISNA(VLOOKUP($A105,'WB003-A'!$P:$P,1,FALSE))),AND($B105=$B104,M104="x")),"x","")</f>
        <v/>
      </c>
      <c r="N105" s="993" t="str">
        <f>IF(OR(NOT(ISNA(VLOOKUP($A105,'WB003-B'!$P:$P,1,FALSE))),AND($B105=$B104,N104="x")),"x","")</f>
        <v/>
      </c>
      <c r="O105" s="993" t="str">
        <f>IF(OR(NOT(ISNA(VLOOKUP($A105,'WB003-C'!$P:$P,1,FALSE))),AND($B105=$B104,O104="x")),"x","")</f>
        <v/>
      </c>
      <c r="P105" s="993" t="str">
        <f>IF(OR(NOT(ISNA(VLOOKUP($A105,'WB003-D'!$P:$P,1,FALSE))),AND($B105=$B104,P104="x")),"x","")</f>
        <v/>
      </c>
      <c r="Q105" s="994" t="str">
        <f>IF(OR(NOT(ISNA(VLOOKUP($A105,'WB003-E'!$P:$P,1,FALSE))),AND($B105=$B104,Q104="x")),"x","")</f>
        <v/>
      </c>
      <c r="R105" s="995" t="str">
        <f>IF(OR(NOT(ISNA(VLOOKUP($A105,#REF!,1,FALSE))),AND($B105=$B104,R104="x")),"x","")</f>
        <v>x</v>
      </c>
      <c r="S105" s="990" t="str">
        <f>IF(OR(NOT(ISNA(VLOOKUP($A105,#REF!,1,FALSE))),AND($B105=$B104,S104="x")),"x","")</f>
        <v>x</v>
      </c>
      <c r="T105" s="990" t="str">
        <f>IF(OR(NOT(ISNA(VLOOKUP($A105,#REF!,1,FALSE))),AND($B105=$B104,T104="x")),"x","")</f>
        <v>x</v>
      </c>
      <c r="U105" s="990" t="str">
        <f>IF(OR(NOT(ISNA(VLOOKUP($A105,#REF!,1,FALSE))),AND($B105=$B104,U104="x")),"x","")</f>
        <v>x</v>
      </c>
      <c r="V105" s="991" t="str">
        <f>IF(OR(NOT(ISNA(VLOOKUP($A105,#REF!,1,FALSE))),AND($B105=$B104,V104="x")),"x","")</f>
        <v>x</v>
      </c>
      <c r="W105" s="996" t="str">
        <f>IF(OR(NOT(ISNA(VLOOKUP($A105,'WB005-A'!$P:$P,1,FALSE))),AND($B105=$B104,W104="x")),"x","")</f>
        <v/>
      </c>
      <c r="X105" s="993" t="str">
        <f>IF(OR(NOT(ISNA(VLOOKUP($A105,'WB005-B'!$P:$P,1,FALSE))),AND($B105=$B104,X104="x")),"x","")</f>
        <v/>
      </c>
      <c r="Y105" s="993" t="str">
        <f>IF(OR(NOT(ISNA(VLOOKUP($A105,'WB005-C'!$P:$P,1,FALSE))),AND($B105=$B104,Y104="x")),"x","")</f>
        <v/>
      </c>
      <c r="Z105" s="993" t="str">
        <f>IF(OR(NOT(ISNA(VLOOKUP($A105,'WB005-D'!$P:$P,1,FALSE))),AND($B105=$B104,Z104="x")),"x","")</f>
        <v/>
      </c>
      <c r="AA105" s="993" t="str">
        <f>IF(OR(NOT(ISNA(VLOOKUP($A105,'WB005-E'!$P:$P,1,FALSE))),AND($B105=$B104,AA104="x")),"x","")</f>
        <v/>
      </c>
      <c r="AB105" s="994" t="str">
        <f>IF(OR(NOT(ISNA(VLOOKUP($A105,'WB005-F'!$P:$P,1,FALSE))),AND($B105=$B104,AB104="x")),"x","")</f>
        <v/>
      </c>
      <c r="AC105" s="989" t="str">
        <f>IF(OR(NOT(ISNA(VLOOKUP($A105,'WB006-A'!$P:$P,1,FALSE))),AND($B105=$B104,AC104="x")),"x","")</f>
        <v/>
      </c>
      <c r="AD105" s="990" t="str">
        <f>IF(OR(NOT(ISNA(VLOOKUP($A105,'WB006-B'!$P:$P,1,FALSE))),AND($B105=$B104,AD104="x")),"x","")</f>
        <v/>
      </c>
      <c r="AE105" s="992" t="str">
        <f>IF(OR(NOT(ISNA(VLOOKUP($A105,'WB007-A'!$P:$P,1,FALSE))),AND($B105=$B104,AE104="x")),"x","")</f>
        <v/>
      </c>
      <c r="AF105" s="994" t="str">
        <f>IF(OR(NOT(ISNA(VLOOKUP($A105,'WB007-B'!$P:$P,1,FALSE))),AND($B105=$B104,AF104="x")),"x","")</f>
        <v/>
      </c>
      <c r="AG105" s="1000" t="b">
        <f t="shared" si="1"/>
        <v>1</v>
      </c>
      <c r="AI105" s="708"/>
    </row>
    <row r="106" spans="1:35" ht="33.75" x14ac:dyDescent="0.2">
      <c r="A106" s="927" t="s">
        <v>588</v>
      </c>
      <c r="B106" s="928" t="s">
        <v>699</v>
      </c>
      <c r="C106" s="929"/>
      <c r="D106" s="1021">
        <v>5.6826685618427231</v>
      </c>
      <c r="E106" s="930" t="s">
        <v>440</v>
      </c>
      <c r="F106" s="988" t="str">
        <f>IF(OR(NOT(ISNA(VLOOKUP($A106,'WB001-A'!$P:$P,1,FALSE))),AND($B106=$B105,F105="x")),"x","")</f>
        <v/>
      </c>
      <c r="G106" s="989" t="str">
        <f>IF(OR(NOT(ISNA(VLOOKUP($A106,'WB002-A'!$P:$P,1,FALSE))),AND($B106=$B105,G105="x")),"x","")</f>
        <v/>
      </c>
      <c r="H106" s="990" t="str">
        <f>IF(OR(NOT(ISNA(VLOOKUP($A106,'WB002-B'!$P:$P,1,FALSE))),AND($B106=$B105,H105="x")),"x","")</f>
        <v/>
      </c>
      <c r="I106" s="990" t="str">
        <f>IF(OR(NOT(ISNA(VLOOKUP($A106,'WB002-C'!$P:$P,1,FALSE))),AND($B106=$B105,I105="x")),"x","")</f>
        <v/>
      </c>
      <c r="J106" s="990" t="str">
        <f>IF(OR(NOT(ISNA(VLOOKUP($A106,'WB002-D'!$P:$P,1,FALSE))),AND($B106=$B105,J105="x")),"x","")</f>
        <v/>
      </c>
      <c r="K106" s="990" t="str">
        <f>IF(OR(NOT(ISNA(VLOOKUP($A106,'WB002-E'!$P:$P,1,FALSE))),AND($B106=$B105,K105="x")),"x","")</f>
        <v/>
      </c>
      <c r="L106" s="991" t="str">
        <f>IF(OR(NOT(ISNA(VLOOKUP($A106,'WB002-F'!$P:$P,1,FALSE))),AND($B106=$B105,L105="x")),"x","")</f>
        <v/>
      </c>
      <c r="M106" s="992" t="str">
        <f>IF(OR(NOT(ISNA(VLOOKUP($A106,'WB003-A'!$P:$P,1,FALSE))),AND($B106=$B105,M105="x")),"x","")</f>
        <v/>
      </c>
      <c r="N106" s="993" t="str">
        <f>IF(OR(NOT(ISNA(VLOOKUP($A106,'WB003-B'!$P:$P,1,FALSE))),AND($B106=$B105,N105="x")),"x","")</f>
        <v/>
      </c>
      <c r="O106" s="993" t="str">
        <f>IF(OR(NOT(ISNA(VLOOKUP($A106,'WB003-C'!$P:$P,1,FALSE))),AND($B106=$B105,O105="x")),"x","")</f>
        <v/>
      </c>
      <c r="P106" s="993" t="str">
        <f>IF(OR(NOT(ISNA(VLOOKUP($A106,'WB003-D'!$P:$P,1,FALSE))),AND($B106=$B105,P105="x")),"x","")</f>
        <v/>
      </c>
      <c r="Q106" s="994" t="str">
        <f>IF(OR(NOT(ISNA(VLOOKUP($A106,'WB003-E'!$P:$P,1,FALSE))),AND($B106=$B105,Q105="x")),"x","")</f>
        <v/>
      </c>
      <c r="R106" s="995" t="str">
        <f>IF(OR(NOT(ISNA(VLOOKUP($A106,#REF!,1,FALSE))),AND($B106=$B105,R105="x")),"x","")</f>
        <v>x</v>
      </c>
      <c r="S106" s="990" t="str">
        <f>IF(OR(NOT(ISNA(VLOOKUP($A106,#REF!,1,FALSE))),AND($B106=$B105,S105="x")),"x","")</f>
        <v>x</v>
      </c>
      <c r="T106" s="990" t="str">
        <f>IF(OR(NOT(ISNA(VLOOKUP($A106,#REF!,1,FALSE))),AND($B106=$B105,T105="x")),"x","")</f>
        <v>x</v>
      </c>
      <c r="U106" s="990" t="str">
        <f>IF(OR(NOT(ISNA(VLOOKUP($A106,#REF!,1,FALSE))),AND($B106=$B105,U105="x")),"x","")</f>
        <v>x</v>
      </c>
      <c r="V106" s="991" t="str">
        <f>IF(OR(NOT(ISNA(VLOOKUP($A106,#REF!,1,FALSE))),AND($B106=$B105,V105="x")),"x","")</f>
        <v>x</v>
      </c>
      <c r="W106" s="996" t="str">
        <f>IF(OR(NOT(ISNA(VLOOKUP($A106,'WB005-A'!$P:$P,1,FALSE))),AND($B106=$B105,W105="x")),"x","")</f>
        <v/>
      </c>
      <c r="X106" s="993" t="str">
        <f>IF(OR(NOT(ISNA(VLOOKUP($A106,'WB005-B'!$P:$P,1,FALSE))),AND($B106=$B105,X105="x")),"x","")</f>
        <v/>
      </c>
      <c r="Y106" s="993" t="str">
        <f>IF(OR(NOT(ISNA(VLOOKUP($A106,'WB005-C'!$P:$P,1,FALSE))),AND($B106=$B105,Y105="x")),"x","")</f>
        <v/>
      </c>
      <c r="Z106" s="993" t="str">
        <f>IF(OR(NOT(ISNA(VLOOKUP($A106,'WB005-D'!$P:$P,1,FALSE))),AND($B106=$B105,Z105="x")),"x","")</f>
        <v/>
      </c>
      <c r="AA106" s="993" t="str">
        <f>IF(OR(NOT(ISNA(VLOOKUP($A106,'WB005-E'!$P:$P,1,FALSE))),AND($B106=$B105,AA105="x")),"x","")</f>
        <v/>
      </c>
      <c r="AB106" s="994" t="str">
        <f>IF(OR(NOT(ISNA(VLOOKUP($A106,'WB005-F'!$P:$P,1,FALSE))),AND($B106=$B105,AB105="x")),"x","")</f>
        <v/>
      </c>
      <c r="AC106" s="989" t="str">
        <f>IF(OR(NOT(ISNA(VLOOKUP($A106,'WB006-A'!$P:$P,1,FALSE))),AND($B106=$B105,AC105="x")),"x","")</f>
        <v/>
      </c>
      <c r="AD106" s="990" t="str">
        <f>IF(OR(NOT(ISNA(VLOOKUP($A106,'WB006-B'!$P:$P,1,FALSE))),AND($B106=$B105,AD105="x")),"x","")</f>
        <v/>
      </c>
      <c r="AE106" s="992" t="str">
        <f>IF(OR(NOT(ISNA(VLOOKUP($A106,'WB007-A'!$P:$P,1,FALSE))),AND($B106=$B105,AE105="x")),"x","")</f>
        <v/>
      </c>
      <c r="AF106" s="994" t="str">
        <f>IF(OR(NOT(ISNA(VLOOKUP($A106,'WB007-B'!$P:$P,1,FALSE))),AND($B106=$B105,AF105="x")),"x","")</f>
        <v/>
      </c>
      <c r="AG106" s="1000" t="b">
        <f t="shared" si="1"/>
        <v>1</v>
      </c>
      <c r="AI106" s="708"/>
    </row>
    <row r="107" spans="1:35" x14ac:dyDescent="0.2">
      <c r="A107" s="927" t="s">
        <v>514</v>
      </c>
      <c r="B107" s="1014" t="s">
        <v>873</v>
      </c>
      <c r="C107" s="929"/>
      <c r="D107" s="1021">
        <v>934.2</v>
      </c>
      <c r="E107" s="930" t="s">
        <v>297</v>
      </c>
      <c r="F107" s="988" t="str">
        <f>IF(OR(NOT(ISNA(VLOOKUP($A107,'WB001-A'!$P:$P,1,FALSE))),AND($B107=$B106,F106="x")),"x","")</f>
        <v/>
      </c>
      <c r="G107" s="989" t="str">
        <f>IF(OR(NOT(ISNA(VLOOKUP($A107,'WB002-A'!$P:$P,1,FALSE))),AND($B107=$B106,G106="x")),"x","")</f>
        <v>x</v>
      </c>
      <c r="H107" s="990" t="str">
        <f>IF(OR(NOT(ISNA(VLOOKUP($A107,'WB002-B'!$P:$P,1,FALSE))),AND($B107=$B106,H106="x")),"x","")</f>
        <v/>
      </c>
      <c r="I107" s="990" t="str">
        <f>IF(OR(NOT(ISNA(VLOOKUP($A107,'WB002-C'!$P:$P,1,FALSE))),AND($B107=$B106,I106="x")),"x","")</f>
        <v/>
      </c>
      <c r="J107" s="990" t="str">
        <f>IF(OR(NOT(ISNA(VLOOKUP($A107,'WB002-D'!$P:$P,1,FALSE))),AND($B107=$B106,J106="x")),"x","")</f>
        <v/>
      </c>
      <c r="K107" s="990" t="str">
        <f>IF(OR(NOT(ISNA(VLOOKUP($A107,'WB002-E'!$P:$P,1,FALSE))),AND($B107=$B106,K106="x")),"x","")</f>
        <v/>
      </c>
      <c r="L107" s="991" t="str">
        <f>IF(OR(NOT(ISNA(VLOOKUP($A107,'WB002-F'!$P:$P,1,FALSE))),AND($B107=$B106,L106="x")),"x","")</f>
        <v/>
      </c>
      <c r="M107" s="992" t="str">
        <f>IF(OR(NOT(ISNA(VLOOKUP($A107,'WB003-A'!$P:$P,1,FALSE))),AND($B107=$B106,M106="x")),"x","")</f>
        <v>x</v>
      </c>
      <c r="N107" s="993" t="str">
        <f>IF(OR(NOT(ISNA(VLOOKUP($A107,'WB003-B'!$P:$P,1,FALSE))),AND($B107=$B106,N106="x")),"x","")</f>
        <v/>
      </c>
      <c r="O107" s="993" t="str">
        <f>IF(OR(NOT(ISNA(VLOOKUP($A107,'WB003-C'!$P:$P,1,FALSE))),AND($B107=$B106,O106="x")),"x","")</f>
        <v/>
      </c>
      <c r="P107" s="993" t="str">
        <f>IF(OR(NOT(ISNA(VLOOKUP($A107,'WB003-D'!$P:$P,1,FALSE))),AND($B107=$B106,P106="x")),"x","")</f>
        <v/>
      </c>
      <c r="Q107" s="994" t="str">
        <f>IF(OR(NOT(ISNA(VLOOKUP($A107,'WB003-E'!$P:$P,1,FALSE))),AND($B107=$B106,Q106="x")),"x","")</f>
        <v/>
      </c>
      <c r="R107" s="995" t="str">
        <f>IF(OR(NOT(ISNA(VLOOKUP($A107,#REF!,1,FALSE))),AND($B107=$B106,R106="x")),"x","")</f>
        <v>x</v>
      </c>
      <c r="S107" s="990" t="str">
        <f>IF(OR(NOT(ISNA(VLOOKUP($A107,#REF!,1,FALSE))),AND($B107=$B106,S106="x")),"x","")</f>
        <v>x</v>
      </c>
      <c r="T107" s="990" t="str">
        <f>IF(OR(NOT(ISNA(VLOOKUP($A107,#REF!,1,FALSE))),AND($B107=$B106,T106="x")),"x","")</f>
        <v>x</v>
      </c>
      <c r="U107" s="990" t="str">
        <f>IF(OR(NOT(ISNA(VLOOKUP($A107,#REF!,1,FALSE))),AND($B107=$B106,U106="x")),"x","")</f>
        <v>x</v>
      </c>
      <c r="V107" s="991" t="str">
        <f>IF(OR(NOT(ISNA(VLOOKUP($A107,#REF!,1,FALSE))),AND($B107=$B106,V106="x")),"x","")</f>
        <v>x</v>
      </c>
      <c r="W107" s="996" t="str">
        <f>IF(OR(NOT(ISNA(VLOOKUP($A107,'WB005-A'!$P:$P,1,FALSE))),AND($B107=$B106,W106="x")),"x","")</f>
        <v>x</v>
      </c>
      <c r="X107" s="993" t="str">
        <f>IF(OR(NOT(ISNA(VLOOKUP($A107,'WB005-B'!$P:$P,1,FALSE))),AND($B107=$B106,X106="x")),"x","")</f>
        <v/>
      </c>
      <c r="Y107" s="993" t="str">
        <f>IF(OR(NOT(ISNA(VLOOKUP($A107,'WB005-C'!$P:$P,1,FALSE))),AND($B107=$B106,Y106="x")),"x","")</f>
        <v/>
      </c>
      <c r="Z107" s="993" t="str">
        <f>IF(OR(NOT(ISNA(VLOOKUP($A107,'WB005-D'!$P:$P,1,FALSE))),AND($B107=$B106,Z106="x")),"x","")</f>
        <v/>
      </c>
      <c r="AA107" s="993" t="str">
        <f>IF(OR(NOT(ISNA(VLOOKUP($A107,'WB005-E'!$P:$P,1,FALSE))),AND($B107=$B106,AA106="x")),"x","")</f>
        <v/>
      </c>
      <c r="AB107" s="994" t="str">
        <f>IF(OR(NOT(ISNA(VLOOKUP($A107,'WB005-F'!$P:$P,1,FALSE))),AND($B107=$B106,AB106="x")),"x","")</f>
        <v/>
      </c>
      <c r="AC107" s="989" t="str">
        <f>IF(OR(NOT(ISNA(VLOOKUP($A107,'WB006-A'!$P:$P,1,FALSE))),AND($B107=$B106,AC106="x")),"x","")</f>
        <v>x</v>
      </c>
      <c r="AD107" s="990" t="str">
        <f>IF(OR(NOT(ISNA(VLOOKUP($A107,'WB006-B'!$P:$P,1,FALSE))),AND($B107=$B106,AD106="x")),"x","")</f>
        <v/>
      </c>
      <c r="AE107" s="992" t="str">
        <f>IF(OR(NOT(ISNA(VLOOKUP($A107,'WB007-A'!$P:$P,1,FALSE))),AND($B107=$B106,AE106="x")),"x","")</f>
        <v>x</v>
      </c>
      <c r="AF107" s="994" t="str">
        <f>IF(OR(NOT(ISNA(VLOOKUP($A107,'WB007-B'!$P:$P,1,FALSE))),AND($B107=$B106,AF106="x")),"x","")</f>
        <v/>
      </c>
      <c r="AG107" s="998" t="b">
        <f t="shared" si="1"/>
        <v>1</v>
      </c>
      <c r="AI107" s="708"/>
    </row>
    <row r="108" spans="1:35" x14ac:dyDescent="0.2">
      <c r="A108" s="927" t="s">
        <v>702</v>
      </c>
      <c r="B108" s="928" t="s">
        <v>701</v>
      </c>
      <c r="C108" s="929"/>
      <c r="D108" s="1021">
        <v>7576.8914157902964</v>
      </c>
      <c r="E108" s="930" t="s">
        <v>297</v>
      </c>
      <c r="F108" s="988" t="str">
        <f>IF(OR(NOT(ISNA(VLOOKUP($A108,'WB001-A'!$P:$P,1,FALSE))),AND($B108=$B107,F107="x")),"x","")</f>
        <v/>
      </c>
      <c r="G108" s="989" t="str">
        <f>IF(OR(NOT(ISNA(VLOOKUP($A108,'WB002-A'!$P:$P,1,FALSE))),AND($B108=$B107,G107="x")),"x","")</f>
        <v/>
      </c>
      <c r="H108" s="990" t="str">
        <f>IF(OR(NOT(ISNA(VLOOKUP($A108,'WB002-B'!$P:$P,1,FALSE))),AND($B108=$B107,H107="x")),"x","")</f>
        <v/>
      </c>
      <c r="I108" s="990" t="str">
        <f>IF(OR(NOT(ISNA(VLOOKUP($A108,'WB002-C'!$P:$P,1,FALSE))),AND($B108=$B107,I107="x")),"x","")</f>
        <v/>
      </c>
      <c r="J108" s="990" t="str">
        <f>IF(OR(NOT(ISNA(VLOOKUP($A108,'WB002-D'!$P:$P,1,FALSE))),AND($B108=$B107,J107="x")),"x","")</f>
        <v/>
      </c>
      <c r="K108" s="990" t="str">
        <f>IF(OR(NOT(ISNA(VLOOKUP($A108,'WB002-E'!$P:$P,1,FALSE))),AND($B108=$B107,K107="x")),"x","")</f>
        <v/>
      </c>
      <c r="L108" s="991" t="str">
        <f>IF(OR(NOT(ISNA(VLOOKUP($A108,'WB002-F'!$P:$P,1,FALSE))),AND($B108=$B107,L107="x")),"x","")</f>
        <v/>
      </c>
      <c r="M108" s="992" t="str">
        <f>IF(OR(NOT(ISNA(VLOOKUP($A108,'WB003-A'!$P:$P,1,FALSE))),AND($B108=$B107,M107="x")),"x","")</f>
        <v/>
      </c>
      <c r="N108" s="993" t="str">
        <f>IF(OR(NOT(ISNA(VLOOKUP($A108,'WB003-B'!$P:$P,1,FALSE))),AND($B108=$B107,N107="x")),"x","")</f>
        <v/>
      </c>
      <c r="O108" s="993" t="str">
        <f>IF(OR(NOT(ISNA(VLOOKUP($A108,'WB003-C'!$P:$P,1,FALSE))),AND($B108=$B107,O107="x")),"x","")</f>
        <v/>
      </c>
      <c r="P108" s="993" t="str">
        <f>IF(OR(NOT(ISNA(VLOOKUP($A108,'WB003-D'!$P:$P,1,FALSE))),AND($B108=$B107,P107="x")),"x","")</f>
        <v/>
      </c>
      <c r="Q108" s="994" t="str">
        <f>IF(OR(NOT(ISNA(VLOOKUP($A108,'WB003-E'!$P:$P,1,FALSE))),AND($B108=$B107,Q107="x")),"x","")</f>
        <v/>
      </c>
      <c r="R108" s="995" t="str">
        <f>IF(OR(NOT(ISNA(VLOOKUP($A108,#REF!,1,FALSE))),AND($B108=$B107,R107="x")),"x","")</f>
        <v>x</v>
      </c>
      <c r="S108" s="990" t="str">
        <f>IF(OR(NOT(ISNA(VLOOKUP($A108,#REF!,1,FALSE))),AND($B108=$B107,S107="x")),"x","")</f>
        <v>x</v>
      </c>
      <c r="T108" s="990" t="str">
        <f>IF(OR(NOT(ISNA(VLOOKUP($A108,#REF!,1,FALSE))),AND($B108=$B107,T107="x")),"x","")</f>
        <v>x</v>
      </c>
      <c r="U108" s="990" t="str">
        <f>IF(OR(NOT(ISNA(VLOOKUP($A108,#REF!,1,FALSE))),AND($B108=$B107,U107="x")),"x","")</f>
        <v>x</v>
      </c>
      <c r="V108" s="991" t="str">
        <f>IF(OR(NOT(ISNA(VLOOKUP($A108,#REF!,1,FALSE))),AND($B108=$B107,V107="x")),"x","")</f>
        <v>x</v>
      </c>
      <c r="W108" s="996" t="str">
        <f>IF(OR(NOT(ISNA(VLOOKUP($A108,'WB005-A'!$P:$P,1,FALSE))),AND($B108=$B107,W107="x")),"x","")</f>
        <v/>
      </c>
      <c r="X108" s="993" t="str">
        <f>IF(OR(NOT(ISNA(VLOOKUP($A108,'WB005-B'!$P:$P,1,FALSE))),AND($B108=$B107,X107="x")),"x","")</f>
        <v/>
      </c>
      <c r="Y108" s="993" t="str">
        <f>IF(OR(NOT(ISNA(VLOOKUP($A108,'WB005-C'!$P:$P,1,FALSE))),AND($B108=$B107,Y107="x")),"x","")</f>
        <v/>
      </c>
      <c r="Z108" s="993" t="str">
        <f>IF(OR(NOT(ISNA(VLOOKUP($A108,'WB005-D'!$P:$P,1,FALSE))),AND($B108=$B107,Z107="x")),"x","")</f>
        <v/>
      </c>
      <c r="AA108" s="993" t="str">
        <f>IF(OR(NOT(ISNA(VLOOKUP($A108,'WB005-E'!$P:$P,1,FALSE))),AND($B108=$B107,AA107="x")),"x","")</f>
        <v/>
      </c>
      <c r="AB108" s="994" t="str">
        <f>IF(OR(NOT(ISNA(VLOOKUP($A108,'WB005-F'!$P:$P,1,FALSE))),AND($B108=$B107,AB107="x")),"x","")</f>
        <v/>
      </c>
      <c r="AC108" s="989" t="str">
        <f>IF(OR(NOT(ISNA(VLOOKUP($A108,'WB006-A'!$P:$P,1,FALSE))),AND($B108=$B107,AC107="x")),"x","")</f>
        <v/>
      </c>
      <c r="AD108" s="990" t="str">
        <f>IF(OR(NOT(ISNA(VLOOKUP($A108,'WB006-B'!$P:$P,1,FALSE))),AND($B108=$B107,AD107="x")),"x","")</f>
        <v/>
      </c>
      <c r="AE108" s="992" t="str">
        <f>IF(OR(NOT(ISNA(VLOOKUP($A108,'WB007-A'!$P:$P,1,FALSE))),AND($B108=$B107,AE107="x")),"x","")</f>
        <v/>
      </c>
      <c r="AF108" s="994" t="str">
        <f>IF(OR(NOT(ISNA(VLOOKUP($A108,'WB007-B'!$P:$P,1,FALSE))),AND($B108=$B107,AF107="x")),"x","")</f>
        <v/>
      </c>
      <c r="AG108" s="998" t="b">
        <f t="shared" si="1"/>
        <v>1</v>
      </c>
      <c r="AI108" s="708"/>
    </row>
    <row r="109" spans="1:35" ht="22.5" x14ac:dyDescent="0.2">
      <c r="A109" s="927" t="s">
        <v>703</v>
      </c>
      <c r="B109" s="928" t="s">
        <v>773</v>
      </c>
      <c r="C109" s="929"/>
      <c r="D109" s="1021">
        <v>53038.23991053208</v>
      </c>
      <c r="E109" s="930" t="s">
        <v>447</v>
      </c>
      <c r="F109" s="988" t="str">
        <f>IF(OR(NOT(ISNA(VLOOKUP($A109,'WB001-A'!$P:$P,1,FALSE))),AND($B109=$B108,F108="x")),"x","")</f>
        <v/>
      </c>
      <c r="G109" s="989" t="str">
        <f>IF(OR(NOT(ISNA(VLOOKUP($A109,'WB002-A'!$P:$P,1,FALSE))),AND($B109=$B108,G108="x")),"x","")</f>
        <v/>
      </c>
      <c r="H109" s="990" t="str">
        <f>IF(OR(NOT(ISNA(VLOOKUP($A109,'WB002-B'!$P:$P,1,FALSE))),AND($B109=$B108,H108="x")),"x","")</f>
        <v/>
      </c>
      <c r="I109" s="990" t="str">
        <f>IF(OR(NOT(ISNA(VLOOKUP($A109,'WB002-C'!$P:$P,1,FALSE))),AND($B109=$B108,I108="x")),"x","")</f>
        <v/>
      </c>
      <c r="J109" s="990" t="str">
        <f>IF(OR(NOT(ISNA(VLOOKUP($A109,'WB002-D'!$P:$P,1,FALSE))),AND($B109=$B108,J108="x")),"x","")</f>
        <v/>
      </c>
      <c r="K109" s="990" t="str">
        <f>IF(OR(NOT(ISNA(VLOOKUP($A109,'WB002-E'!$P:$P,1,FALSE))),AND($B109=$B108,K108="x")),"x","")</f>
        <v/>
      </c>
      <c r="L109" s="991" t="str">
        <f>IF(OR(NOT(ISNA(VLOOKUP($A109,'WB002-F'!$P:$P,1,FALSE))),AND($B109=$B108,L108="x")),"x","")</f>
        <v/>
      </c>
      <c r="M109" s="992" t="str">
        <f>IF(OR(NOT(ISNA(VLOOKUP($A109,'WB003-A'!$P:$P,1,FALSE))),AND($B109=$B108,M108="x")),"x","")</f>
        <v/>
      </c>
      <c r="N109" s="993" t="str">
        <f>IF(OR(NOT(ISNA(VLOOKUP($A109,'WB003-B'!$P:$P,1,FALSE))),AND($B109=$B108,N108="x")),"x","")</f>
        <v/>
      </c>
      <c r="O109" s="993" t="str">
        <f>IF(OR(NOT(ISNA(VLOOKUP($A109,'WB003-C'!$P:$P,1,FALSE))),AND($B109=$B108,O108="x")),"x","")</f>
        <v/>
      </c>
      <c r="P109" s="993" t="str">
        <f>IF(OR(NOT(ISNA(VLOOKUP($A109,'WB003-D'!$P:$P,1,FALSE))),AND($B109=$B108,P108="x")),"x","")</f>
        <v/>
      </c>
      <c r="Q109" s="994" t="str">
        <f>IF(OR(NOT(ISNA(VLOOKUP($A109,'WB003-E'!$P:$P,1,FALSE))),AND($B109=$B108,Q108="x")),"x","")</f>
        <v/>
      </c>
      <c r="R109" s="995" t="str">
        <f>IF(OR(NOT(ISNA(VLOOKUP($A109,#REF!,1,FALSE))),AND($B109=$B108,R108="x")),"x","")</f>
        <v>x</v>
      </c>
      <c r="S109" s="990" t="str">
        <f>IF(OR(NOT(ISNA(VLOOKUP($A109,#REF!,1,FALSE))),AND($B109=$B108,S108="x")),"x","")</f>
        <v>x</v>
      </c>
      <c r="T109" s="990" t="str">
        <f>IF(OR(NOT(ISNA(VLOOKUP($A109,#REF!,1,FALSE))),AND($B109=$B108,T108="x")),"x","")</f>
        <v>x</v>
      </c>
      <c r="U109" s="990" t="str">
        <f>IF(OR(NOT(ISNA(VLOOKUP($A109,#REF!,1,FALSE))),AND($B109=$B108,U108="x")),"x","")</f>
        <v>x</v>
      </c>
      <c r="V109" s="991" t="str">
        <f>IF(OR(NOT(ISNA(VLOOKUP($A109,#REF!,1,FALSE))),AND($B109=$B108,V108="x")),"x","")</f>
        <v>x</v>
      </c>
      <c r="W109" s="996" t="str">
        <f>IF(OR(NOT(ISNA(VLOOKUP($A109,'WB005-A'!$P:$P,1,FALSE))),AND($B109=$B108,W108="x")),"x","")</f>
        <v/>
      </c>
      <c r="X109" s="993" t="str">
        <f>IF(OR(NOT(ISNA(VLOOKUP($A109,'WB005-B'!$P:$P,1,FALSE))),AND($B109=$B108,X108="x")),"x","")</f>
        <v/>
      </c>
      <c r="Y109" s="993" t="str">
        <f>IF(OR(NOT(ISNA(VLOOKUP($A109,'WB005-C'!$P:$P,1,FALSE))),AND($B109=$B108,Y108="x")),"x","")</f>
        <v/>
      </c>
      <c r="Z109" s="993" t="str">
        <f>IF(OR(NOT(ISNA(VLOOKUP($A109,'WB005-D'!$P:$P,1,FALSE))),AND($B109=$B108,Z108="x")),"x","")</f>
        <v/>
      </c>
      <c r="AA109" s="993" t="str">
        <f>IF(OR(NOT(ISNA(VLOOKUP($A109,'WB005-E'!$P:$P,1,FALSE))),AND($B109=$B108,AA108="x")),"x","")</f>
        <v/>
      </c>
      <c r="AB109" s="994" t="str">
        <f>IF(OR(NOT(ISNA(VLOOKUP($A109,'WB005-F'!$P:$P,1,FALSE))),AND($B109=$B108,AB108="x")),"x","")</f>
        <v/>
      </c>
      <c r="AC109" s="989" t="str">
        <f>IF(OR(NOT(ISNA(VLOOKUP($A109,'WB006-A'!$P:$P,1,FALSE))),AND($B109=$B108,AC108="x")),"x","")</f>
        <v/>
      </c>
      <c r="AD109" s="990" t="str">
        <f>IF(OR(NOT(ISNA(VLOOKUP($A109,'WB006-B'!$P:$P,1,FALSE))),AND($B109=$B108,AD108="x")),"x","")</f>
        <v/>
      </c>
      <c r="AE109" s="992" t="str">
        <f>IF(OR(NOT(ISNA(VLOOKUP($A109,'WB007-A'!$P:$P,1,FALSE))),AND($B109=$B108,AE108="x")),"x","")</f>
        <v/>
      </c>
      <c r="AF109" s="994" t="str">
        <f>IF(OR(NOT(ISNA(VLOOKUP($A109,'WB007-B'!$P:$P,1,FALSE))),AND($B109=$B108,AF108="x")),"x","")</f>
        <v/>
      </c>
      <c r="AG109" s="1000" t="b">
        <f t="shared" si="1"/>
        <v>1</v>
      </c>
      <c r="AI109" s="708"/>
    </row>
    <row r="110" spans="1:35" x14ac:dyDescent="0.2">
      <c r="A110" s="927" t="s">
        <v>704</v>
      </c>
      <c r="B110" s="928" t="s">
        <v>485</v>
      </c>
      <c r="C110" s="929"/>
      <c r="D110" s="1021">
        <v>1.0607647982106416</v>
      </c>
      <c r="E110" s="930"/>
      <c r="F110" s="988" t="str">
        <f>IF(OR(NOT(ISNA(VLOOKUP($A110,'WB001-A'!$P:$P,1,FALSE))),AND($B110=$B109,F109="x")),"x","")</f>
        <v/>
      </c>
      <c r="G110" s="989" t="str">
        <f>IF(OR(NOT(ISNA(VLOOKUP($A110,'WB002-A'!$P:$P,1,FALSE))),AND($B110=$B109,G109="x")),"x","")</f>
        <v/>
      </c>
      <c r="H110" s="990" t="str">
        <f>IF(OR(NOT(ISNA(VLOOKUP($A110,'WB002-B'!$P:$P,1,FALSE))),AND($B110=$B109,H109="x")),"x","")</f>
        <v/>
      </c>
      <c r="I110" s="990" t="str">
        <f>IF(OR(NOT(ISNA(VLOOKUP($A110,'WB002-C'!$P:$P,1,FALSE))),AND($B110=$B109,I109="x")),"x","")</f>
        <v/>
      </c>
      <c r="J110" s="990" t="str">
        <f>IF(OR(NOT(ISNA(VLOOKUP($A110,'WB002-D'!$P:$P,1,FALSE))),AND($B110=$B109,J109="x")),"x","")</f>
        <v/>
      </c>
      <c r="K110" s="990" t="str">
        <f>IF(OR(NOT(ISNA(VLOOKUP($A110,'WB002-E'!$P:$P,1,FALSE))),AND($B110=$B109,K109="x")),"x","")</f>
        <v/>
      </c>
      <c r="L110" s="991" t="str">
        <f>IF(OR(NOT(ISNA(VLOOKUP($A110,'WB002-F'!$P:$P,1,FALSE))),AND($B110=$B109,L109="x")),"x","")</f>
        <v/>
      </c>
      <c r="M110" s="992" t="str">
        <f>IF(OR(NOT(ISNA(VLOOKUP($A110,'WB003-A'!$P:$P,1,FALSE))),AND($B110=$B109,M109="x")),"x","")</f>
        <v/>
      </c>
      <c r="N110" s="993" t="str">
        <f>IF(OR(NOT(ISNA(VLOOKUP($A110,'WB003-B'!$P:$P,1,FALSE))),AND($B110=$B109,N109="x")),"x","")</f>
        <v/>
      </c>
      <c r="O110" s="993" t="str">
        <f>IF(OR(NOT(ISNA(VLOOKUP($A110,'WB003-C'!$P:$P,1,FALSE))),AND($B110=$B109,O109="x")),"x","")</f>
        <v/>
      </c>
      <c r="P110" s="993" t="str">
        <f>IF(OR(NOT(ISNA(VLOOKUP($A110,'WB003-D'!$P:$P,1,FALSE))),AND($B110=$B109,P109="x")),"x","")</f>
        <v/>
      </c>
      <c r="Q110" s="994" t="str">
        <f>IF(OR(NOT(ISNA(VLOOKUP($A110,'WB003-E'!$P:$P,1,FALSE))),AND($B110=$B109,Q109="x")),"x","")</f>
        <v/>
      </c>
      <c r="R110" s="995" t="str">
        <f>IF(OR(NOT(ISNA(VLOOKUP($A110,#REF!,1,FALSE))),AND($B110=$B109,R109="x")),"x","")</f>
        <v>x</v>
      </c>
      <c r="S110" s="990" t="str">
        <f>IF(OR(NOT(ISNA(VLOOKUP($A110,#REF!,1,FALSE))),AND($B110=$B109,S109="x")),"x","")</f>
        <v>x</v>
      </c>
      <c r="T110" s="990" t="str">
        <f>IF(OR(NOT(ISNA(VLOOKUP($A110,#REF!,1,FALSE))),AND($B110=$B109,T109="x")),"x","")</f>
        <v>x</v>
      </c>
      <c r="U110" s="990" t="str">
        <f>IF(OR(NOT(ISNA(VLOOKUP($A110,#REF!,1,FALSE))),AND($B110=$B109,U109="x")),"x","")</f>
        <v>x</v>
      </c>
      <c r="V110" s="991" t="str">
        <f>IF(OR(NOT(ISNA(VLOOKUP($A110,#REF!,1,FALSE))),AND($B110=$B109,V109="x")),"x","")</f>
        <v>x</v>
      </c>
      <c r="W110" s="996" t="str">
        <f>IF(OR(NOT(ISNA(VLOOKUP($A110,'WB005-A'!$P:$P,1,FALSE))),AND($B110=$B109,W109="x")),"x","")</f>
        <v/>
      </c>
      <c r="X110" s="993" t="str">
        <f>IF(OR(NOT(ISNA(VLOOKUP($A110,'WB005-B'!$P:$P,1,FALSE))),AND($B110=$B109,X109="x")),"x","")</f>
        <v/>
      </c>
      <c r="Y110" s="993" t="str">
        <f>IF(OR(NOT(ISNA(VLOOKUP($A110,'WB005-C'!$P:$P,1,FALSE))),AND($B110=$B109,Y109="x")),"x","")</f>
        <v/>
      </c>
      <c r="Z110" s="993" t="str">
        <f>IF(OR(NOT(ISNA(VLOOKUP($A110,'WB005-D'!$P:$P,1,FALSE))),AND($B110=$B109,Z109="x")),"x","")</f>
        <v/>
      </c>
      <c r="AA110" s="993" t="str">
        <f>IF(OR(NOT(ISNA(VLOOKUP($A110,'WB005-E'!$P:$P,1,FALSE))),AND($B110=$B109,AA109="x")),"x","")</f>
        <v/>
      </c>
      <c r="AB110" s="994" t="str">
        <f>IF(OR(NOT(ISNA(VLOOKUP($A110,'WB005-F'!$P:$P,1,FALSE))),AND($B110=$B109,AB109="x")),"x","")</f>
        <v/>
      </c>
      <c r="AC110" s="989" t="str">
        <f>IF(OR(NOT(ISNA(VLOOKUP($A110,'WB006-A'!$P:$P,1,FALSE))),AND($B110=$B109,AC109="x")),"x","")</f>
        <v/>
      </c>
      <c r="AD110" s="990" t="str">
        <f>IF(OR(NOT(ISNA(VLOOKUP($A110,'WB006-B'!$P:$P,1,FALSE))),AND($B110=$B109,AD109="x")),"x","")</f>
        <v/>
      </c>
      <c r="AE110" s="992" t="str">
        <f>IF(OR(NOT(ISNA(VLOOKUP($A110,'WB007-A'!$P:$P,1,FALSE))),AND($B110=$B109,AE109="x")),"x","")</f>
        <v/>
      </c>
      <c r="AF110" s="994" t="str">
        <f>IF(OR(NOT(ISNA(VLOOKUP($A110,'WB007-B'!$P:$P,1,FALSE))),AND($B110=$B109,AF109="x")),"x","")</f>
        <v/>
      </c>
      <c r="AG110" s="1000" t="b">
        <f t="shared" si="1"/>
        <v>1</v>
      </c>
      <c r="AI110" s="708"/>
    </row>
    <row r="111" spans="1:35" ht="22.5" x14ac:dyDescent="0.2">
      <c r="A111" s="927" t="s">
        <v>713</v>
      </c>
      <c r="B111" s="928" t="s">
        <v>492</v>
      </c>
      <c r="C111" s="929"/>
      <c r="D111" s="1021">
        <v>1.8942228539475745</v>
      </c>
      <c r="E111" s="930" t="s">
        <v>377</v>
      </c>
      <c r="F111" s="988" t="str">
        <f>IF(OR(NOT(ISNA(VLOOKUP($A111,'WB001-A'!$P:$P,1,FALSE))),AND($B111=$B110,F110="x")),"x","")</f>
        <v/>
      </c>
      <c r="G111" s="989" t="str">
        <f>IF(OR(NOT(ISNA(VLOOKUP($A111,'WB002-A'!$P:$P,1,FALSE))),AND($B111=$B110,G110="x")),"x","")</f>
        <v/>
      </c>
      <c r="H111" s="990" t="str">
        <f>IF(OR(NOT(ISNA(VLOOKUP($A111,'WB002-B'!$P:$P,1,FALSE))),AND($B111=$B110,H110="x")),"x","")</f>
        <v>x</v>
      </c>
      <c r="I111" s="990" t="str">
        <f>IF(OR(NOT(ISNA(VLOOKUP($A111,'WB002-C'!$P:$P,1,FALSE))),AND($B111=$B110,I110="x")),"x","")</f>
        <v/>
      </c>
      <c r="J111" s="990" t="str">
        <f>IF(OR(NOT(ISNA(VLOOKUP($A111,'WB002-D'!$P:$P,1,FALSE))),AND($B111=$B110,J110="x")),"x","")</f>
        <v/>
      </c>
      <c r="K111" s="990" t="str">
        <f>IF(OR(NOT(ISNA(VLOOKUP($A111,'WB002-E'!$P:$P,1,FALSE))),AND($B111=$B110,K110="x")),"x","")</f>
        <v>x</v>
      </c>
      <c r="L111" s="991" t="str">
        <f>IF(OR(NOT(ISNA(VLOOKUP($A111,'WB002-F'!$P:$P,1,FALSE))),AND($B111=$B110,L110="x")),"x","")</f>
        <v/>
      </c>
      <c r="M111" s="992" t="str">
        <f>IF(OR(NOT(ISNA(VLOOKUP($A111,'WB003-A'!$P:$P,1,FALSE))),AND($B111=$B110,M110="x")),"x","")</f>
        <v/>
      </c>
      <c r="N111" s="993" t="str">
        <f>IF(OR(NOT(ISNA(VLOOKUP($A111,'WB003-B'!$P:$P,1,FALSE))),AND($B111=$B110,N110="x")),"x","")</f>
        <v/>
      </c>
      <c r="O111" s="993" t="str">
        <f>IF(OR(NOT(ISNA(VLOOKUP($A111,'WB003-C'!$P:$P,1,FALSE))),AND($B111=$B110,O110="x")),"x","")</f>
        <v/>
      </c>
      <c r="P111" s="993" t="str">
        <f>IF(OR(NOT(ISNA(VLOOKUP($A111,'WB003-D'!$P:$P,1,FALSE))),AND($B111=$B110,P110="x")),"x","")</f>
        <v>x</v>
      </c>
      <c r="Q111" s="994" t="str">
        <f>IF(OR(NOT(ISNA(VLOOKUP($A111,'WB003-E'!$P:$P,1,FALSE))),AND($B111=$B110,Q110="x")),"x","")</f>
        <v/>
      </c>
      <c r="R111" s="995" t="str">
        <f>IF(OR(NOT(ISNA(VLOOKUP($A111,#REF!,1,FALSE))),AND($B111=$B110,R110="x")),"x","")</f>
        <v>x</v>
      </c>
      <c r="S111" s="990" t="str">
        <f>IF(OR(NOT(ISNA(VLOOKUP($A111,#REF!,1,FALSE))),AND($B111=$B110,S110="x")),"x","")</f>
        <v>x</v>
      </c>
      <c r="T111" s="990" t="str">
        <f>IF(OR(NOT(ISNA(VLOOKUP($A111,#REF!,1,FALSE))),AND($B111=$B110,T110="x")),"x","")</f>
        <v>x</v>
      </c>
      <c r="U111" s="990" t="str">
        <f>IF(OR(NOT(ISNA(VLOOKUP($A111,#REF!,1,FALSE))),AND($B111=$B110,U110="x")),"x","")</f>
        <v>x</v>
      </c>
      <c r="V111" s="991" t="str">
        <f>IF(OR(NOT(ISNA(VLOOKUP($A111,#REF!,1,FALSE))),AND($B111=$B110,V110="x")),"x","")</f>
        <v>x</v>
      </c>
      <c r="W111" s="996" t="str">
        <f>IF(OR(NOT(ISNA(VLOOKUP($A111,'WB005-A'!$P:$P,1,FALSE))),AND($B111=$B110,W110="x")),"x","")</f>
        <v/>
      </c>
      <c r="X111" s="993" t="str">
        <f>IF(OR(NOT(ISNA(VLOOKUP($A111,'WB005-B'!$P:$P,1,FALSE))),AND($B111=$B110,X110="x")),"x","")</f>
        <v>x</v>
      </c>
      <c r="Y111" s="993" t="str">
        <f>IF(OR(NOT(ISNA(VLOOKUP($A111,'WB005-C'!$P:$P,1,FALSE))),AND($B111=$B110,Y110="x")),"x","")</f>
        <v/>
      </c>
      <c r="Z111" s="993" t="str">
        <f>IF(OR(NOT(ISNA(VLOOKUP($A111,'WB005-D'!$P:$P,1,FALSE))),AND($B111=$B110,Z110="x")),"x","")</f>
        <v/>
      </c>
      <c r="AA111" s="993" t="str">
        <f>IF(OR(NOT(ISNA(VLOOKUP($A111,'WB005-E'!$P:$P,1,FALSE))),AND($B111=$B110,AA110="x")),"x","")</f>
        <v>x</v>
      </c>
      <c r="AB111" s="994" t="str">
        <f>IF(OR(NOT(ISNA(VLOOKUP($A111,'WB005-F'!$P:$P,1,FALSE))),AND($B111=$B110,AB110="x")),"x","")</f>
        <v/>
      </c>
      <c r="AC111" s="989" t="str">
        <f>IF(OR(NOT(ISNA(VLOOKUP($A111,'WB006-A'!$P:$P,1,FALSE))),AND($B111=$B110,AC110="x")),"x","")</f>
        <v/>
      </c>
      <c r="AD111" s="990" t="str">
        <f>IF(OR(NOT(ISNA(VLOOKUP($A111,'WB006-B'!$P:$P,1,FALSE))),AND($B111=$B110,AD110="x")),"x","")</f>
        <v/>
      </c>
      <c r="AE111" s="992" t="str">
        <f>IF(OR(NOT(ISNA(VLOOKUP($A111,'WB007-A'!$P:$P,1,FALSE))),AND($B111=$B110,AE110="x")),"x","")</f>
        <v/>
      </c>
      <c r="AF111" s="994" t="str">
        <f>IF(OR(NOT(ISNA(VLOOKUP($A111,'WB007-B'!$P:$P,1,FALSE))),AND($B111=$B110,AF110="x")),"x","")</f>
        <v/>
      </c>
      <c r="AG111" s="1000" t="b">
        <f t="shared" si="1"/>
        <v>1</v>
      </c>
      <c r="AI111" s="708"/>
    </row>
    <row r="112" spans="1:35" ht="22.5" x14ac:dyDescent="0.2">
      <c r="A112" s="927" t="s">
        <v>714</v>
      </c>
      <c r="B112" s="928" t="s">
        <v>31</v>
      </c>
      <c r="C112" s="929"/>
      <c r="D112" s="1021">
        <v>75.768914157902969</v>
      </c>
      <c r="E112" s="930" t="s">
        <v>388</v>
      </c>
      <c r="F112" s="988" t="str">
        <f>IF(OR(NOT(ISNA(VLOOKUP($A112,'WB001-A'!$P:$P,1,FALSE))),AND($B112=$B111,F111="x")),"x","")</f>
        <v/>
      </c>
      <c r="G112" s="989" t="str">
        <f>IF(OR(NOT(ISNA(VLOOKUP($A112,'WB002-A'!$P:$P,1,FALSE))),AND($B112=$B111,G111="x")),"x","")</f>
        <v/>
      </c>
      <c r="H112" s="990" t="str">
        <f>IF(OR(NOT(ISNA(VLOOKUP($A112,'WB002-B'!$P:$P,1,FALSE))),AND($B112=$B111,H111="x")),"x","")</f>
        <v>x</v>
      </c>
      <c r="I112" s="990" t="str">
        <f>IF(OR(NOT(ISNA(VLOOKUP($A112,'WB002-C'!$P:$P,1,FALSE))),AND($B112=$B111,I111="x")),"x","")</f>
        <v/>
      </c>
      <c r="J112" s="990" t="str">
        <f>IF(OR(NOT(ISNA(VLOOKUP($A112,'WB002-D'!$P:$P,1,FALSE))),AND($B112=$B111,J111="x")),"x","")</f>
        <v/>
      </c>
      <c r="K112" s="990" t="str">
        <f>IF(OR(NOT(ISNA(VLOOKUP($A112,'WB002-E'!$P:$P,1,FALSE))),AND($B112=$B111,K111="x")),"x","")</f>
        <v/>
      </c>
      <c r="L112" s="991" t="str">
        <f>IF(OR(NOT(ISNA(VLOOKUP($A112,'WB002-F'!$P:$P,1,FALSE))),AND($B112=$B111,L111="x")),"x","")</f>
        <v/>
      </c>
      <c r="M112" s="992" t="str">
        <f>IF(OR(NOT(ISNA(VLOOKUP($A112,'WB003-A'!$P:$P,1,FALSE))),AND($B112=$B111,M111="x")),"x","")</f>
        <v/>
      </c>
      <c r="N112" s="993" t="str">
        <f>IF(OR(NOT(ISNA(VLOOKUP($A112,'WB003-B'!$P:$P,1,FALSE))),AND($B112=$B111,N111="x")),"x","")</f>
        <v/>
      </c>
      <c r="O112" s="993" t="str">
        <f>IF(OR(NOT(ISNA(VLOOKUP($A112,'WB003-C'!$P:$P,1,FALSE))),AND($B112=$B111,O111="x")),"x","")</f>
        <v/>
      </c>
      <c r="P112" s="993" t="str">
        <f>IF(OR(NOT(ISNA(VLOOKUP($A112,'WB003-D'!$P:$P,1,FALSE))),AND($B112=$B111,P111="x")),"x","")</f>
        <v/>
      </c>
      <c r="Q112" s="994" t="str">
        <f>IF(OR(NOT(ISNA(VLOOKUP($A112,'WB003-E'!$P:$P,1,FALSE))),AND($B112=$B111,Q111="x")),"x","")</f>
        <v/>
      </c>
      <c r="R112" s="995" t="str">
        <f>IF(OR(NOT(ISNA(VLOOKUP($A112,#REF!,1,FALSE))),AND($B112=$B111,R111="x")),"x","")</f>
        <v>x</v>
      </c>
      <c r="S112" s="990" t="str">
        <f>IF(OR(NOT(ISNA(VLOOKUP($A112,#REF!,1,FALSE))),AND($B112=$B111,S111="x")),"x","")</f>
        <v>x</v>
      </c>
      <c r="T112" s="990" t="str">
        <f>IF(OR(NOT(ISNA(VLOOKUP($A112,#REF!,1,FALSE))),AND($B112=$B111,T111="x")),"x","")</f>
        <v>x</v>
      </c>
      <c r="U112" s="990" t="str">
        <f>IF(OR(NOT(ISNA(VLOOKUP($A112,#REF!,1,FALSE))),AND($B112=$B111,U111="x")),"x","")</f>
        <v>x</v>
      </c>
      <c r="V112" s="991" t="str">
        <f>IF(OR(NOT(ISNA(VLOOKUP($A112,#REF!,1,FALSE))),AND($B112=$B111,V111="x")),"x","")</f>
        <v>x</v>
      </c>
      <c r="W112" s="996" t="str">
        <f>IF(OR(NOT(ISNA(VLOOKUP($A112,'WB005-A'!$P:$P,1,FALSE))),AND($B112=$B111,W111="x")),"x","")</f>
        <v/>
      </c>
      <c r="X112" s="993" t="str">
        <f>IF(OR(NOT(ISNA(VLOOKUP($A112,'WB005-B'!$P:$P,1,FALSE))),AND($B112=$B111,X111="x")),"x","")</f>
        <v>x</v>
      </c>
      <c r="Y112" s="993" t="str">
        <f>IF(OR(NOT(ISNA(VLOOKUP($A112,'WB005-C'!$P:$P,1,FALSE))),AND($B112=$B111,Y111="x")),"x","")</f>
        <v/>
      </c>
      <c r="Z112" s="993" t="str">
        <f>IF(OR(NOT(ISNA(VLOOKUP($A112,'WB005-D'!$P:$P,1,FALSE))),AND($B112=$B111,Z111="x")),"x","")</f>
        <v/>
      </c>
      <c r="AA112" s="993" t="str">
        <f>IF(OR(NOT(ISNA(VLOOKUP($A112,'WB005-E'!$P:$P,1,FALSE))),AND($B112=$B111,AA111="x")),"x","")</f>
        <v/>
      </c>
      <c r="AB112" s="994" t="str">
        <f>IF(OR(NOT(ISNA(VLOOKUP($A112,'WB005-F'!$P:$P,1,FALSE))),AND($B112=$B111,AB111="x")),"x","")</f>
        <v/>
      </c>
      <c r="AC112" s="989" t="str">
        <f>IF(OR(NOT(ISNA(VLOOKUP($A112,'WB006-A'!$P:$P,1,FALSE))),AND($B112=$B111,AC111="x")),"x","")</f>
        <v/>
      </c>
      <c r="AD112" s="990" t="str">
        <f>IF(OR(NOT(ISNA(VLOOKUP($A112,'WB006-B'!$P:$P,1,FALSE))),AND($B112=$B111,AD111="x")),"x","")</f>
        <v/>
      </c>
      <c r="AE112" s="992" t="str">
        <f>IF(OR(NOT(ISNA(VLOOKUP($A112,'WB007-A'!$P:$P,1,FALSE))),AND($B112=$B111,AE111="x")),"x","")</f>
        <v>x</v>
      </c>
      <c r="AF112" s="994" t="str">
        <f>IF(OR(NOT(ISNA(VLOOKUP($A112,'WB007-B'!$P:$P,1,FALSE))),AND($B112=$B111,AF111="x")),"x","")</f>
        <v/>
      </c>
      <c r="AG112" s="998" t="b">
        <f t="shared" si="1"/>
        <v>1</v>
      </c>
      <c r="AI112" s="708"/>
    </row>
    <row r="113" spans="1:35" ht="22.5" x14ac:dyDescent="0.2">
      <c r="A113" s="927" t="s">
        <v>715</v>
      </c>
      <c r="B113" s="928" t="s">
        <v>225</v>
      </c>
      <c r="C113" s="929"/>
      <c r="D113" s="1021">
        <v>75.768914157902969</v>
      </c>
      <c r="E113" s="930" t="s">
        <v>388</v>
      </c>
      <c r="F113" s="988" t="str">
        <f>IF(OR(NOT(ISNA(VLOOKUP($A113,'WB001-A'!$P:$P,1,FALSE))),AND($B113=$B112,F112="x")),"x","")</f>
        <v/>
      </c>
      <c r="G113" s="989" t="str">
        <f>IF(OR(NOT(ISNA(VLOOKUP($A113,'WB002-A'!$P:$P,1,FALSE))),AND($B113=$B112,G112="x")),"x","")</f>
        <v/>
      </c>
      <c r="H113" s="990" t="str">
        <f>IF(OR(NOT(ISNA(VLOOKUP($A113,'WB002-B'!$P:$P,1,FALSE))),AND($B113=$B112,H112="x")),"x","")</f>
        <v>x</v>
      </c>
      <c r="I113" s="990" t="str">
        <f>IF(OR(NOT(ISNA(VLOOKUP($A113,'WB002-C'!$P:$P,1,FALSE))),AND($B113=$B112,I112="x")),"x","")</f>
        <v/>
      </c>
      <c r="J113" s="990" t="str">
        <f>IF(OR(NOT(ISNA(VLOOKUP($A113,'WB002-D'!$P:$P,1,FALSE))),AND($B113=$B112,J112="x")),"x","")</f>
        <v/>
      </c>
      <c r="K113" s="990" t="str">
        <f>IF(OR(NOT(ISNA(VLOOKUP($A113,'WB002-E'!$P:$P,1,FALSE))),AND($B113=$B112,K112="x")),"x","")</f>
        <v/>
      </c>
      <c r="L113" s="991" t="str">
        <f>IF(OR(NOT(ISNA(VLOOKUP($A113,'WB002-F'!$P:$P,1,FALSE))),AND($B113=$B112,L112="x")),"x","")</f>
        <v/>
      </c>
      <c r="M113" s="992" t="str">
        <f>IF(OR(NOT(ISNA(VLOOKUP($A113,'WB003-A'!$P:$P,1,FALSE))),AND($B113=$B112,M112="x")),"x","")</f>
        <v/>
      </c>
      <c r="N113" s="993" t="str">
        <f>IF(OR(NOT(ISNA(VLOOKUP($A113,'WB003-B'!$P:$P,1,FALSE))),AND($B113=$B112,N112="x")),"x","")</f>
        <v/>
      </c>
      <c r="O113" s="993" t="str">
        <f>IF(OR(NOT(ISNA(VLOOKUP($A113,'WB003-C'!$P:$P,1,FALSE))),AND($B113=$B112,O112="x")),"x","")</f>
        <v/>
      </c>
      <c r="P113" s="993" t="str">
        <f>IF(OR(NOT(ISNA(VLOOKUP($A113,'WB003-D'!$P:$P,1,FALSE))),AND($B113=$B112,P112="x")),"x","")</f>
        <v/>
      </c>
      <c r="Q113" s="994" t="str">
        <f>IF(OR(NOT(ISNA(VLOOKUP($A113,'WB003-E'!$P:$P,1,FALSE))),AND($B113=$B112,Q112="x")),"x","")</f>
        <v/>
      </c>
      <c r="R113" s="995" t="str">
        <f>IF(OR(NOT(ISNA(VLOOKUP($A113,#REF!,1,FALSE))),AND($B113=$B112,R112="x")),"x","")</f>
        <v>x</v>
      </c>
      <c r="S113" s="990" t="str">
        <f>IF(OR(NOT(ISNA(VLOOKUP($A113,#REF!,1,FALSE))),AND($B113=$B112,S112="x")),"x","")</f>
        <v>x</v>
      </c>
      <c r="T113" s="990" t="str">
        <f>IF(OR(NOT(ISNA(VLOOKUP($A113,#REF!,1,FALSE))),AND($B113=$B112,T112="x")),"x","")</f>
        <v>x</v>
      </c>
      <c r="U113" s="990" t="str">
        <f>IF(OR(NOT(ISNA(VLOOKUP($A113,#REF!,1,FALSE))),AND($B113=$B112,U112="x")),"x","")</f>
        <v>x</v>
      </c>
      <c r="V113" s="991" t="str">
        <f>IF(OR(NOT(ISNA(VLOOKUP($A113,#REF!,1,FALSE))),AND($B113=$B112,V112="x")),"x","")</f>
        <v>x</v>
      </c>
      <c r="W113" s="996" t="str">
        <f>IF(OR(NOT(ISNA(VLOOKUP($A113,'WB005-A'!$P:$P,1,FALSE))),AND($B113=$B112,W112="x")),"x","")</f>
        <v/>
      </c>
      <c r="X113" s="993" t="str">
        <f>IF(OR(NOT(ISNA(VLOOKUP($A113,'WB005-B'!$P:$P,1,FALSE))),AND($B113=$B112,X112="x")),"x","")</f>
        <v>x</v>
      </c>
      <c r="Y113" s="993" t="str">
        <f>IF(OR(NOT(ISNA(VLOOKUP($A113,'WB005-C'!$P:$P,1,FALSE))),AND($B113=$B112,Y112="x")),"x","")</f>
        <v/>
      </c>
      <c r="Z113" s="993" t="str">
        <f>IF(OR(NOT(ISNA(VLOOKUP($A113,'WB005-D'!$P:$P,1,FALSE))),AND($B113=$B112,Z112="x")),"x","")</f>
        <v/>
      </c>
      <c r="AA113" s="993" t="str">
        <f>IF(OR(NOT(ISNA(VLOOKUP($A113,'WB005-E'!$P:$P,1,FALSE))),AND($B113=$B112,AA112="x")),"x","")</f>
        <v/>
      </c>
      <c r="AB113" s="994" t="str">
        <f>IF(OR(NOT(ISNA(VLOOKUP($A113,'WB005-F'!$P:$P,1,FALSE))),AND($B113=$B112,AB112="x")),"x","")</f>
        <v/>
      </c>
      <c r="AC113" s="989" t="str">
        <f>IF(OR(NOT(ISNA(VLOOKUP($A113,'WB006-A'!$P:$P,1,FALSE))),AND($B113=$B112,AC112="x")),"x","")</f>
        <v/>
      </c>
      <c r="AD113" s="990" t="str">
        <f>IF(OR(NOT(ISNA(VLOOKUP($A113,'WB006-B'!$P:$P,1,FALSE))),AND($B113=$B112,AD112="x")),"x","")</f>
        <v/>
      </c>
      <c r="AE113" s="992" t="str">
        <f>IF(OR(NOT(ISNA(VLOOKUP($A113,'WB007-A'!$P:$P,1,FALSE))),AND($B113=$B112,AE112="x")),"x","")</f>
        <v>x</v>
      </c>
      <c r="AF113" s="994" t="str">
        <f>IF(OR(NOT(ISNA(VLOOKUP($A113,'WB007-B'!$P:$P,1,FALSE))),AND($B113=$B112,AF112="x")),"x","")</f>
        <v/>
      </c>
      <c r="AG113" s="998" t="b">
        <f t="shared" si="1"/>
        <v>1</v>
      </c>
      <c r="AI113" s="708"/>
    </row>
    <row r="114" spans="1:35" ht="22.5" x14ac:dyDescent="0.2">
      <c r="A114" s="927" t="s">
        <v>744</v>
      </c>
      <c r="B114" s="928" t="s">
        <v>32</v>
      </c>
      <c r="C114" s="929"/>
      <c r="D114" s="1021">
        <v>75.768914157902969</v>
      </c>
      <c r="E114" s="930" t="s">
        <v>388</v>
      </c>
      <c r="F114" s="988" t="str">
        <f>IF(OR(NOT(ISNA(VLOOKUP($A114,'WB001-A'!$P:$P,1,FALSE))),AND($B114=$B113,F113="x")),"x","")</f>
        <v/>
      </c>
      <c r="G114" s="989" t="str">
        <f>IF(OR(NOT(ISNA(VLOOKUP($A114,'WB002-A'!$P:$P,1,FALSE))),AND($B114=$B113,G113="x")),"x","")</f>
        <v/>
      </c>
      <c r="H114" s="990" t="str">
        <f>IF(OR(NOT(ISNA(VLOOKUP($A114,'WB002-B'!$P:$P,1,FALSE))),AND($B114=$B113,H113="x")),"x","")</f>
        <v/>
      </c>
      <c r="I114" s="990" t="str">
        <f>IF(OR(NOT(ISNA(VLOOKUP($A114,'WB002-C'!$P:$P,1,FALSE))),AND($B114=$B113,I113="x")),"x","")</f>
        <v/>
      </c>
      <c r="J114" s="990" t="str">
        <f>IF(OR(NOT(ISNA(VLOOKUP($A114,'WB002-D'!$P:$P,1,FALSE))),AND($B114=$B113,J113="x")),"x","")</f>
        <v/>
      </c>
      <c r="K114" s="990" t="str">
        <f>IF(OR(NOT(ISNA(VLOOKUP($A114,'WB002-E'!$P:$P,1,FALSE))),AND($B114=$B113,K113="x")),"x","")</f>
        <v>x</v>
      </c>
      <c r="L114" s="991" t="str">
        <f>IF(OR(NOT(ISNA(VLOOKUP($A114,'WB002-F'!$P:$P,1,FALSE))),AND($B114=$B113,L113="x")),"x","")</f>
        <v/>
      </c>
      <c r="M114" s="992" t="str">
        <f>IF(OR(NOT(ISNA(VLOOKUP($A114,'WB003-A'!$P:$P,1,FALSE))),AND($B114=$B113,M113="x")),"x","")</f>
        <v/>
      </c>
      <c r="N114" s="993" t="str">
        <f>IF(OR(NOT(ISNA(VLOOKUP($A114,'WB003-B'!$P:$P,1,FALSE))),AND($B114=$B113,N113="x")),"x","")</f>
        <v/>
      </c>
      <c r="O114" s="993" t="str">
        <f>IF(OR(NOT(ISNA(VLOOKUP($A114,'WB003-C'!$P:$P,1,FALSE))),AND($B114=$B113,O113="x")),"x","")</f>
        <v/>
      </c>
      <c r="P114" s="993" t="str">
        <f>IF(OR(NOT(ISNA(VLOOKUP($A114,'WB003-D'!$P:$P,1,FALSE))),AND($B114=$B113,P113="x")),"x","")</f>
        <v>x</v>
      </c>
      <c r="Q114" s="994" t="str">
        <f>IF(OR(NOT(ISNA(VLOOKUP($A114,'WB003-E'!$P:$P,1,FALSE))),AND($B114=$B113,Q113="x")),"x","")</f>
        <v/>
      </c>
      <c r="R114" s="995" t="str">
        <f>IF(OR(NOT(ISNA(VLOOKUP($A114,#REF!,1,FALSE))),AND($B114=$B113,R113="x")),"x","")</f>
        <v>x</v>
      </c>
      <c r="S114" s="990" t="str">
        <f>IF(OR(NOT(ISNA(VLOOKUP($A114,#REF!,1,FALSE))),AND($B114=$B113,S113="x")),"x","")</f>
        <v>x</v>
      </c>
      <c r="T114" s="990" t="str">
        <f>IF(OR(NOT(ISNA(VLOOKUP($A114,#REF!,1,FALSE))),AND($B114=$B113,T113="x")),"x","")</f>
        <v>x</v>
      </c>
      <c r="U114" s="990" t="str">
        <f>IF(OR(NOT(ISNA(VLOOKUP($A114,#REF!,1,FALSE))),AND($B114=$B113,U113="x")),"x","")</f>
        <v>x</v>
      </c>
      <c r="V114" s="991" t="str">
        <f>IF(OR(NOT(ISNA(VLOOKUP($A114,#REF!,1,FALSE))),AND($B114=$B113,V113="x")),"x","")</f>
        <v>x</v>
      </c>
      <c r="W114" s="996" t="str">
        <f>IF(OR(NOT(ISNA(VLOOKUP($A114,'WB005-A'!$P:$P,1,FALSE))),AND($B114=$B113,W113="x")),"x","")</f>
        <v/>
      </c>
      <c r="X114" s="993" t="str">
        <f>IF(OR(NOT(ISNA(VLOOKUP($A114,'WB005-B'!$P:$P,1,FALSE))),AND($B114=$B113,X113="x")),"x","")</f>
        <v/>
      </c>
      <c r="Y114" s="993" t="str">
        <f>IF(OR(NOT(ISNA(VLOOKUP($A114,'WB005-C'!$P:$P,1,FALSE))),AND($B114=$B113,Y113="x")),"x","")</f>
        <v/>
      </c>
      <c r="Z114" s="993" t="str">
        <f>IF(OR(NOT(ISNA(VLOOKUP($A114,'WB005-D'!$P:$P,1,FALSE))),AND($B114=$B113,Z113="x")),"x","")</f>
        <v/>
      </c>
      <c r="AA114" s="993" t="str">
        <f>IF(OR(NOT(ISNA(VLOOKUP($A114,'WB005-E'!$P:$P,1,FALSE))),AND($B114=$B113,AA113="x")),"x","")</f>
        <v>x</v>
      </c>
      <c r="AB114" s="994" t="str">
        <f>IF(OR(NOT(ISNA(VLOOKUP($A114,'WB005-F'!$P:$P,1,FALSE))),AND($B114=$B113,AB113="x")),"x","")</f>
        <v/>
      </c>
      <c r="AC114" s="989" t="str">
        <f>IF(OR(NOT(ISNA(VLOOKUP($A114,'WB006-A'!$P:$P,1,FALSE))),AND($B114=$B113,AC113="x")),"x","")</f>
        <v/>
      </c>
      <c r="AD114" s="990" t="str">
        <f>IF(OR(NOT(ISNA(VLOOKUP($A114,'WB006-B'!$P:$P,1,FALSE))),AND($B114=$B113,AD113="x")),"x","")</f>
        <v/>
      </c>
      <c r="AE114" s="992" t="str">
        <f>IF(OR(NOT(ISNA(VLOOKUP($A114,'WB007-A'!$P:$P,1,FALSE))),AND($B114=$B113,AE113="x")),"x","")</f>
        <v/>
      </c>
      <c r="AF114" s="994" t="str">
        <f>IF(OR(NOT(ISNA(VLOOKUP($A114,'WB007-B'!$P:$P,1,FALSE))),AND($B114=$B113,AF113="x")),"x","")</f>
        <v/>
      </c>
      <c r="AG114" s="1000" t="b">
        <f t="shared" si="1"/>
        <v>1</v>
      </c>
      <c r="AI114" s="708"/>
    </row>
    <row r="115" spans="1:35" x14ac:dyDescent="0.2">
      <c r="A115" s="927" t="s">
        <v>745</v>
      </c>
      <c r="B115" s="928" t="s">
        <v>746</v>
      </c>
      <c r="C115" s="929"/>
      <c r="D115" s="1021">
        <v>378.84457078951493</v>
      </c>
      <c r="E115" s="930" t="s">
        <v>371</v>
      </c>
      <c r="F115" s="988" t="str">
        <f>IF(OR(NOT(ISNA(VLOOKUP($A115,'WB001-A'!$P:$P,1,FALSE))),AND($B115=$B114,F114="x")),"x","")</f>
        <v/>
      </c>
      <c r="G115" s="989" t="str">
        <f>IF(OR(NOT(ISNA(VLOOKUP($A115,'WB002-A'!$P:$P,1,FALSE))),AND($B115=$B114,G114="x")),"x","")</f>
        <v/>
      </c>
      <c r="H115" s="990" t="str">
        <f>IF(OR(NOT(ISNA(VLOOKUP($A115,'WB002-B'!$P:$P,1,FALSE))),AND($B115=$B114,H114="x")),"x","")</f>
        <v/>
      </c>
      <c r="I115" s="990" t="str">
        <f>IF(OR(NOT(ISNA(VLOOKUP($A115,'WB002-C'!$P:$P,1,FALSE))),AND($B115=$B114,I114="x")),"x","")</f>
        <v/>
      </c>
      <c r="J115" s="990" t="str">
        <f>IF(OR(NOT(ISNA(VLOOKUP($A115,'WB002-D'!$P:$P,1,FALSE))),AND($B115=$B114,J114="x")),"x","")</f>
        <v/>
      </c>
      <c r="K115" s="990" t="str">
        <f>IF(OR(NOT(ISNA(VLOOKUP($A115,'WB002-E'!$P:$P,1,FALSE))),AND($B115=$B114,K114="x")),"x","")</f>
        <v/>
      </c>
      <c r="L115" s="991" t="str">
        <f>IF(OR(NOT(ISNA(VLOOKUP($A115,'WB002-F'!$P:$P,1,FALSE))),AND($B115=$B114,L114="x")),"x","")</f>
        <v/>
      </c>
      <c r="M115" s="992" t="str">
        <f>IF(OR(NOT(ISNA(VLOOKUP($A115,'WB003-A'!$P:$P,1,FALSE))),AND($B115=$B114,M114="x")),"x","")</f>
        <v/>
      </c>
      <c r="N115" s="993" t="str">
        <f>IF(OR(NOT(ISNA(VLOOKUP($A115,'WB003-B'!$P:$P,1,FALSE))),AND($B115=$B114,N114="x")),"x","")</f>
        <v/>
      </c>
      <c r="O115" s="993" t="str">
        <f>IF(OR(NOT(ISNA(VLOOKUP($A115,'WB003-C'!$P:$P,1,FALSE))),AND($B115=$B114,O114="x")),"x","")</f>
        <v/>
      </c>
      <c r="P115" s="993" t="str">
        <f>IF(OR(NOT(ISNA(VLOOKUP($A115,'WB003-D'!$P:$P,1,FALSE))),AND($B115=$B114,P114="x")),"x","")</f>
        <v/>
      </c>
      <c r="Q115" s="994" t="str">
        <f>IF(OR(NOT(ISNA(VLOOKUP($A115,'WB003-E'!$P:$P,1,FALSE))),AND($B115=$B114,Q114="x")),"x","")</f>
        <v>x</v>
      </c>
      <c r="R115" s="995" t="str">
        <f>IF(OR(NOT(ISNA(VLOOKUP($A115,#REF!,1,FALSE))),AND($B115=$B114,R114="x")),"x","")</f>
        <v>x</v>
      </c>
      <c r="S115" s="990" t="str">
        <f>IF(OR(NOT(ISNA(VLOOKUP($A115,#REF!,1,FALSE))),AND($B115=$B114,S114="x")),"x","")</f>
        <v>x</v>
      </c>
      <c r="T115" s="990" t="str">
        <f>IF(OR(NOT(ISNA(VLOOKUP($A115,#REF!,1,FALSE))),AND($B115=$B114,T114="x")),"x","")</f>
        <v>x</v>
      </c>
      <c r="U115" s="990" t="str">
        <f>IF(OR(NOT(ISNA(VLOOKUP($A115,#REF!,1,FALSE))),AND($B115=$B114,U114="x")),"x","")</f>
        <v>x</v>
      </c>
      <c r="V115" s="991" t="str">
        <f>IF(OR(NOT(ISNA(VLOOKUP($A115,#REF!,1,FALSE))),AND($B115=$B114,V114="x")),"x","")</f>
        <v>x</v>
      </c>
      <c r="W115" s="996" t="str">
        <f>IF(OR(NOT(ISNA(VLOOKUP($A115,'WB005-A'!$P:$P,1,FALSE))),AND($B115=$B114,W114="x")),"x","")</f>
        <v/>
      </c>
      <c r="X115" s="993" t="str">
        <f>IF(OR(NOT(ISNA(VLOOKUP($A115,'WB005-B'!$P:$P,1,FALSE))),AND($B115=$B114,X114="x")),"x","")</f>
        <v/>
      </c>
      <c r="Y115" s="993" t="str">
        <f>IF(OR(NOT(ISNA(VLOOKUP($A115,'WB005-C'!$P:$P,1,FALSE))),AND($B115=$B114,Y114="x")),"x","")</f>
        <v/>
      </c>
      <c r="Z115" s="993" t="str">
        <f>IF(OR(NOT(ISNA(VLOOKUP($A115,'WB005-D'!$P:$P,1,FALSE))),AND($B115=$B114,Z114="x")),"x","")</f>
        <v/>
      </c>
      <c r="AA115" s="993" t="str">
        <f>IF(OR(NOT(ISNA(VLOOKUP($A115,'WB005-E'!$P:$P,1,FALSE))),AND($B115=$B114,AA114="x")),"x","")</f>
        <v/>
      </c>
      <c r="AB115" s="994" t="str">
        <f>IF(OR(NOT(ISNA(VLOOKUP($A115,'WB005-F'!$P:$P,1,FALSE))),AND($B115=$B114,AB114="x")),"x","")</f>
        <v/>
      </c>
      <c r="AC115" s="989" t="str">
        <f>IF(OR(NOT(ISNA(VLOOKUP($A115,'WB006-A'!$P:$P,1,FALSE))),AND($B115=$B114,AC114="x")),"x","")</f>
        <v/>
      </c>
      <c r="AD115" s="990" t="str">
        <f>IF(OR(NOT(ISNA(VLOOKUP($A115,'WB006-B'!$P:$P,1,FALSE))),AND($B115=$B114,AD114="x")),"x","")</f>
        <v/>
      </c>
      <c r="AE115" s="992" t="str">
        <f>IF(OR(NOT(ISNA(VLOOKUP($A115,'WB007-A'!$P:$P,1,FALSE))),AND($B115=$B114,AE114="x")),"x","")</f>
        <v/>
      </c>
      <c r="AF115" s="994" t="str">
        <f>IF(OR(NOT(ISNA(VLOOKUP($A115,'WB007-B'!$P:$P,1,FALSE))),AND($B115=$B114,AF114="x")),"x","")</f>
        <v/>
      </c>
      <c r="AG115" s="1001" t="b">
        <f t="shared" si="1"/>
        <v>1</v>
      </c>
      <c r="AI115" s="708"/>
    </row>
    <row r="116" spans="1:35" x14ac:dyDescent="0.2">
      <c r="A116" s="927" t="s">
        <v>748</v>
      </c>
      <c r="B116" s="928" t="s">
        <v>749</v>
      </c>
      <c r="C116" s="929"/>
      <c r="D116" s="1021">
        <v>1166.8412780317058</v>
      </c>
      <c r="E116" s="930" t="s">
        <v>447</v>
      </c>
      <c r="F116" s="988" t="str">
        <f>IF(OR(NOT(ISNA(VLOOKUP($A116,'WB001-A'!$P:$P,1,FALSE))),AND($B116=$B115,F115="x")),"x","")</f>
        <v/>
      </c>
      <c r="G116" s="989" t="str">
        <f>IF(OR(NOT(ISNA(VLOOKUP($A116,'WB002-A'!$P:$P,1,FALSE))),AND($B116=$B115,G115="x")),"x","")</f>
        <v/>
      </c>
      <c r="H116" s="990" t="str">
        <f>IF(OR(NOT(ISNA(VLOOKUP($A116,'WB002-B'!$P:$P,1,FALSE))),AND($B116=$B115,H115="x")),"x","")</f>
        <v/>
      </c>
      <c r="I116" s="990" t="str">
        <f>IF(OR(NOT(ISNA(VLOOKUP($A116,'WB002-C'!$P:$P,1,FALSE))),AND($B116=$B115,I115="x")),"x","")</f>
        <v/>
      </c>
      <c r="J116" s="990" t="str">
        <f>IF(OR(NOT(ISNA(VLOOKUP($A116,'WB002-D'!$P:$P,1,FALSE))),AND($B116=$B115,J115="x")),"x","")</f>
        <v/>
      </c>
      <c r="K116" s="990" t="str">
        <f>IF(OR(NOT(ISNA(VLOOKUP($A116,'WB002-E'!$P:$P,1,FALSE))),AND($B116=$B115,K115="x")),"x","")</f>
        <v/>
      </c>
      <c r="L116" s="991" t="str">
        <f>IF(OR(NOT(ISNA(VLOOKUP($A116,'WB002-F'!$P:$P,1,FALSE))),AND($B116=$B115,L115="x")),"x","")</f>
        <v/>
      </c>
      <c r="M116" s="992" t="str">
        <f>IF(OR(NOT(ISNA(VLOOKUP($A116,'WB003-A'!$P:$P,1,FALSE))),AND($B116=$B115,M115="x")),"x","")</f>
        <v/>
      </c>
      <c r="N116" s="993" t="str">
        <f>IF(OR(NOT(ISNA(VLOOKUP($A116,'WB003-B'!$P:$P,1,FALSE))),AND($B116=$B115,N115="x")),"x","")</f>
        <v/>
      </c>
      <c r="O116" s="993" t="str">
        <f>IF(OR(NOT(ISNA(VLOOKUP($A116,'WB003-C'!$P:$P,1,FALSE))),AND($B116=$B115,O115="x")),"x","")</f>
        <v/>
      </c>
      <c r="P116" s="993" t="str">
        <f>IF(OR(NOT(ISNA(VLOOKUP($A116,'WB003-D'!$P:$P,1,FALSE))),AND($B116=$B115,P115="x")),"x","")</f>
        <v/>
      </c>
      <c r="Q116" s="994" t="str">
        <f>IF(OR(NOT(ISNA(VLOOKUP($A116,'WB003-E'!$P:$P,1,FALSE))),AND($B116=$B115,Q115="x")),"x","")</f>
        <v/>
      </c>
      <c r="R116" s="995" t="str">
        <f>IF(OR(NOT(ISNA(VLOOKUP($A116,#REF!,1,FALSE))),AND($B116=$B115,R115="x")),"x","")</f>
        <v>x</v>
      </c>
      <c r="S116" s="990" t="str">
        <f>IF(OR(NOT(ISNA(VLOOKUP($A116,#REF!,1,FALSE))),AND($B116=$B115,S115="x")),"x","")</f>
        <v>x</v>
      </c>
      <c r="T116" s="990" t="str">
        <f>IF(OR(NOT(ISNA(VLOOKUP($A116,#REF!,1,FALSE))),AND($B116=$B115,T115="x")),"x","")</f>
        <v>x</v>
      </c>
      <c r="U116" s="990" t="str">
        <f>IF(OR(NOT(ISNA(VLOOKUP($A116,#REF!,1,FALSE))),AND($B116=$B115,U115="x")),"x","")</f>
        <v>x</v>
      </c>
      <c r="V116" s="991" t="str">
        <f>IF(OR(NOT(ISNA(VLOOKUP($A116,#REF!,1,FALSE))),AND($B116=$B115,V115="x")),"x","")</f>
        <v>x</v>
      </c>
      <c r="W116" s="996" t="str">
        <f>IF(OR(NOT(ISNA(VLOOKUP($A116,'WB005-A'!$P:$P,1,FALSE))),AND($B116=$B115,W115="x")),"x","")</f>
        <v/>
      </c>
      <c r="X116" s="993" t="str">
        <f>IF(OR(NOT(ISNA(VLOOKUP($A116,'WB005-B'!$P:$P,1,FALSE))),AND($B116=$B115,X115="x")),"x","")</f>
        <v/>
      </c>
      <c r="Y116" s="993" t="str">
        <f>IF(OR(NOT(ISNA(VLOOKUP($A116,'WB005-C'!$P:$P,1,FALSE))),AND($B116=$B115,Y115="x")),"x","")</f>
        <v/>
      </c>
      <c r="Z116" s="993" t="str">
        <f>IF(OR(NOT(ISNA(VLOOKUP($A116,'WB005-D'!$P:$P,1,FALSE))),AND($B116=$B115,Z115="x")),"x","")</f>
        <v/>
      </c>
      <c r="AA116" s="993" t="str">
        <f>IF(OR(NOT(ISNA(VLOOKUP($A116,'WB005-E'!$P:$P,1,FALSE))),AND($B116=$B115,AA115="x")),"x","")</f>
        <v/>
      </c>
      <c r="AB116" s="994" t="str">
        <f>IF(OR(NOT(ISNA(VLOOKUP($A116,'WB005-F'!$P:$P,1,FALSE))),AND($B116=$B115,AB115="x")),"x","")</f>
        <v/>
      </c>
      <c r="AC116" s="989" t="str">
        <f>IF(OR(NOT(ISNA(VLOOKUP($A116,'WB006-A'!$P:$P,1,FALSE))),AND($B116=$B115,AC115="x")),"x","")</f>
        <v/>
      </c>
      <c r="AD116" s="990" t="str">
        <f>IF(OR(NOT(ISNA(VLOOKUP($A116,'WB006-B'!$P:$P,1,FALSE))),AND($B116=$B115,AD115="x")),"x","")</f>
        <v/>
      </c>
      <c r="AE116" s="992" t="str">
        <f>IF(OR(NOT(ISNA(VLOOKUP($A116,'WB007-A'!$P:$P,1,FALSE))),AND($B116=$B115,AE115="x")),"x","")</f>
        <v/>
      </c>
      <c r="AF116" s="994" t="str">
        <f>IF(OR(NOT(ISNA(VLOOKUP($A116,'WB007-B'!$P:$P,1,FALSE))),AND($B116=$B115,AF115="x")),"x","")</f>
        <v/>
      </c>
      <c r="AG116" s="1000" t="b">
        <f t="shared" si="1"/>
        <v>1</v>
      </c>
      <c r="AI116" s="708"/>
    </row>
    <row r="117" spans="1:35" ht="22.5" x14ac:dyDescent="0.2">
      <c r="A117" s="927" t="s">
        <v>553</v>
      </c>
      <c r="B117" s="928" t="s">
        <v>750</v>
      </c>
      <c r="C117" s="929"/>
      <c r="D117" s="1021">
        <v>19263.283260483804</v>
      </c>
      <c r="E117" s="930" t="s">
        <v>297</v>
      </c>
      <c r="F117" s="988" t="str">
        <f>IF(OR(NOT(ISNA(VLOOKUP($A117,'WB001-A'!$P:$P,1,FALSE))),AND($B117=$B116,F116="x")),"x","")</f>
        <v/>
      </c>
      <c r="G117" s="989" t="str">
        <f>IF(OR(NOT(ISNA(VLOOKUP($A117,'WB002-A'!$P:$P,1,FALSE))),AND($B117=$B116,G116="x")),"x","")</f>
        <v>x</v>
      </c>
      <c r="H117" s="990" t="str">
        <f>IF(OR(NOT(ISNA(VLOOKUP($A117,'WB002-B'!$P:$P,1,FALSE))),AND($B117=$B116,H116="x")),"x","")</f>
        <v/>
      </c>
      <c r="I117" s="990" t="str">
        <f>IF(OR(NOT(ISNA(VLOOKUP($A117,'WB002-C'!$P:$P,1,FALSE))),AND($B117=$B116,I116="x")),"x","")</f>
        <v/>
      </c>
      <c r="J117" s="990" t="str">
        <f>IF(OR(NOT(ISNA(VLOOKUP($A117,'WB002-D'!$P:$P,1,FALSE))),AND($B117=$B116,J116="x")),"x","")</f>
        <v/>
      </c>
      <c r="K117" s="990" t="str">
        <f>IF(OR(NOT(ISNA(VLOOKUP($A117,'WB002-E'!$P:$P,1,FALSE))),AND($B117=$B116,K116="x")),"x","")</f>
        <v/>
      </c>
      <c r="L117" s="991" t="str">
        <f>IF(OR(NOT(ISNA(VLOOKUP($A117,'WB002-F'!$P:$P,1,FALSE))),AND($B117=$B116,L116="x")),"x","")</f>
        <v/>
      </c>
      <c r="M117" s="992" t="str">
        <f>IF(OR(NOT(ISNA(VLOOKUP($A117,'WB003-A'!$P:$P,1,FALSE))),AND($B117=$B116,M116="x")),"x","")</f>
        <v>x</v>
      </c>
      <c r="N117" s="993" t="str">
        <f>IF(OR(NOT(ISNA(VLOOKUP($A117,'WB003-B'!$P:$P,1,FALSE))),AND($B117=$B116,N116="x")),"x","")</f>
        <v/>
      </c>
      <c r="O117" s="993" t="str">
        <f>IF(OR(NOT(ISNA(VLOOKUP($A117,'WB003-C'!$P:$P,1,FALSE))),AND($B117=$B116,O116="x")),"x","")</f>
        <v/>
      </c>
      <c r="P117" s="993" t="str">
        <f>IF(OR(NOT(ISNA(VLOOKUP($A117,'WB003-D'!$P:$P,1,FALSE))),AND($B117=$B116,P116="x")),"x","")</f>
        <v/>
      </c>
      <c r="Q117" s="994" t="str">
        <f>IF(OR(NOT(ISNA(VLOOKUP($A117,'WB003-E'!$P:$P,1,FALSE))),AND($B117=$B116,Q116="x")),"x","")</f>
        <v/>
      </c>
      <c r="R117" s="995" t="str">
        <f>IF(OR(NOT(ISNA(VLOOKUP($A117,#REF!,1,FALSE))),AND($B117=$B116,R116="x")),"x","")</f>
        <v>x</v>
      </c>
      <c r="S117" s="990" t="str">
        <f>IF(OR(NOT(ISNA(VLOOKUP($A117,#REF!,1,FALSE))),AND($B117=$B116,S116="x")),"x","")</f>
        <v>x</v>
      </c>
      <c r="T117" s="990" t="str">
        <f>IF(OR(NOT(ISNA(VLOOKUP($A117,#REF!,1,FALSE))),AND($B117=$B116,T116="x")),"x","")</f>
        <v>x</v>
      </c>
      <c r="U117" s="990" t="str">
        <f>IF(OR(NOT(ISNA(VLOOKUP($A117,#REF!,1,FALSE))),AND($B117=$B116,U116="x")),"x","")</f>
        <v>x</v>
      </c>
      <c r="V117" s="991" t="str">
        <f>IF(OR(NOT(ISNA(VLOOKUP($A117,#REF!,1,FALSE))),AND($B117=$B116,V116="x")),"x","")</f>
        <v>x</v>
      </c>
      <c r="W117" s="996" t="str">
        <f>IF(OR(NOT(ISNA(VLOOKUP($A117,'WB005-A'!$P:$P,1,FALSE))),AND($B117=$B116,W116="x")),"x","")</f>
        <v>x</v>
      </c>
      <c r="X117" s="993" t="str">
        <f>IF(OR(NOT(ISNA(VLOOKUP($A117,'WB005-B'!$P:$P,1,FALSE))),AND($B117=$B116,X116="x")),"x","")</f>
        <v/>
      </c>
      <c r="Y117" s="993" t="str">
        <f>IF(OR(NOT(ISNA(VLOOKUP($A117,'WB005-C'!$P:$P,1,FALSE))),AND($B117=$B116,Y116="x")),"x","")</f>
        <v/>
      </c>
      <c r="Z117" s="993" t="str">
        <f>IF(OR(NOT(ISNA(VLOOKUP($A117,'WB005-D'!$P:$P,1,FALSE))),AND($B117=$B116,Z116="x")),"x","")</f>
        <v/>
      </c>
      <c r="AA117" s="993" t="str">
        <f>IF(OR(NOT(ISNA(VLOOKUP($A117,'WB005-E'!$P:$P,1,FALSE))),AND($B117=$B116,AA116="x")),"x","")</f>
        <v/>
      </c>
      <c r="AB117" s="994" t="str">
        <f>IF(OR(NOT(ISNA(VLOOKUP($A117,'WB005-F'!$P:$P,1,FALSE))),AND($B117=$B116,AB116="x")),"x","")</f>
        <v/>
      </c>
      <c r="AC117" s="989" t="str">
        <f>IF(OR(NOT(ISNA(VLOOKUP($A117,'WB006-A'!$P:$P,1,FALSE))),AND($B117=$B116,AC116="x")),"x","")</f>
        <v>x</v>
      </c>
      <c r="AD117" s="990" t="str">
        <f>IF(OR(NOT(ISNA(VLOOKUP($A117,'WB006-B'!$P:$P,1,FALSE))),AND($B117=$B116,AD116="x")),"x","")</f>
        <v/>
      </c>
      <c r="AE117" s="992" t="str">
        <f>IF(OR(NOT(ISNA(VLOOKUP($A117,'WB007-A'!$P:$P,1,FALSE))),AND($B117=$B116,AE116="x")),"x","")</f>
        <v>x</v>
      </c>
      <c r="AF117" s="994" t="str">
        <f>IF(OR(NOT(ISNA(VLOOKUP($A117,'WB007-B'!$P:$P,1,FALSE))),AND($B117=$B116,AF116="x")),"x","")</f>
        <v/>
      </c>
      <c r="AG117" s="998" t="b">
        <f t="shared" si="1"/>
        <v>1</v>
      </c>
      <c r="AI117" s="708"/>
    </row>
    <row r="118" spans="1:35" ht="22.5" x14ac:dyDescent="0.2">
      <c r="A118" s="927" t="s">
        <v>752</v>
      </c>
      <c r="B118" s="928" t="s">
        <v>753</v>
      </c>
      <c r="C118" s="929"/>
      <c r="D118" s="1021">
        <v>2200.1406480000001</v>
      </c>
      <c r="E118" s="930" t="s">
        <v>371</v>
      </c>
      <c r="F118" s="988" t="str">
        <f>IF(OR(NOT(ISNA(VLOOKUP($A118,'WB001-A'!$P:$P,1,FALSE))),AND($B118=$B117,F117="x")),"x","")</f>
        <v>x</v>
      </c>
      <c r="G118" s="989" t="str">
        <f>IF(OR(NOT(ISNA(VLOOKUP($A118,'WB002-A'!$P:$P,1,FALSE))),AND($B118=$B117,G117="x")),"x","")</f>
        <v/>
      </c>
      <c r="H118" s="990" t="str">
        <f>IF(OR(NOT(ISNA(VLOOKUP($A118,'WB002-B'!$P:$P,1,FALSE))),AND($B118=$B117,H117="x")),"x","")</f>
        <v>x</v>
      </c>
      <c r="I118" s="990" t="str">
        <f>IF(OR(NOT(ISNA(VLOOKUP($A118,'WB002-C'!$P:$P,1,FALSE))),AND($B118=$B117,I117="x")),"x","")</f>
        <v/>
      </c>
      <c r="J118" s="990" t="str">
        <f>IF(OR(NOT(ISNA(VLOOKUP($A118,'WB002-D'!$P:$P,1,FALSE))),AND($B118=$B117,J117="x")),"x","")</f>
        <v/>
      </c>
      <c r="K118" s="990" t="str">
        <f>IF(OR(NOT(ISNA(VLOOKUP($A118,'WB002-E'!$P:$P,1,FALSE))),AND($B118=$B117,K117="x")),"x","")</f>
        <v/>
      </c>
      <c r="L118" s="991" t="str">
        <f>IF(OR(NOT(ISNA(VLOOKUP($A118,'WB002-F'!$P:$P,1,FALSE))),AND($B118=$B117,L117="x")),"x","")</f>
        <v/>
      </c>
      <c r="M118" s="992" t="str">
        <f>IF(OR(NOT(ISNA(VLOOKUP($A118,'WB003-A'!$P:$P,1,FALSE))),AND($B118=$B117,M117="x")),"x","")</f>
        <v/>
      </c>
      <c r="N118" s="993" t="str">
        <f>IF(OR(NOT(ISNA(VLOOKUP($A118,'WB003-B'!$P:$P,1,FALSE))),AND($B118=$B117,N117="x")),"x","")</f>
        <v/>
      </c>
      <c r="O118" s="993" t="str">
        <f>IF(OR(NOT(ISNA(VLOOKUP($A118,'WB003-C'!$P:$P,1,FALSE))),AND($B118=$B117,O117="x")),"x","")</f>
        <v/>
      </c>
      <c r="P118" s="993" t="str">
        <f>IF(OR(NOT(ISNA(VLOOKUP($A118,'WB003-D'!$P:$P,1,FALSE))),AND($B118=$B117,P117="x")),"x","")</f>
        <v/>
      </c>
      <c r="Q118" s="994" t="str">
        <f>IF(OR(NOT(ISNA(VLOOKUP($A118,'WB003-E'!$P:$P,1,FALSE))),AND($B118=$B117,Q117="x")),"x","")</f>
        <v/>
      </c>
      <c r="R118" s="995" t="str">
        <f>IF(OR(NOT(ISNA(VLOOKUP($A118,#REF!,1,FALSE))),AND($B118=$B117,R117="x")),"x","")</f>
        <v>x</v>
      </c>
      <c r="S118" s="990" t="str">
        <f>IF(OR(NOT(ISNA(VLOOKUP($A118,#REF!,1,FALSE))),AND($B118=$B117,S117="x")),"x","")</f>
        <v>x</v>
      </c>
      <c r="T118" s="990" t="str">
        <f>IF(OR(NOT(ISNA(VLOOKUP($A118,#REF!,1,FALSE))),AND($B118=$B117,T117="x")),"x","")</f>
        <v>x</v>
      </c>
      <c r="U118" s="990" t="str">
        <f>IF(OR(NOT(ISNA(VLOOKUP($A118,#REF!,1,FALSE))),AND($B118=$B117,U117="x")),"x","")</f>
        <v>x</v>
      </c>
      <c r="V118" s="991" t="str">
        <f>IF(OR(NOT(ISNA(VLOOKUP($A118,#REF!,1,FALSE))),AND($B118=$B117,V117="x")),"x","")</f>
        <v>x</v>
      </c>
      <c r="W118" s="996" t="str">
        <f>IF(OR(NOT(ISNA(VLOOKUP($A118,'WB005-A'!$P:$P,1,FALSE))),AND($B118=$B117,W117="x")),"x","")</f>
        <v/>
      </c>
      <c r="X118" s="993" t="str">
        <f>IF(OR(NOT(ISNA(VLOOKUP($A118,'WB005-B'!$P:$P,1,FALSE))),AND($B118=$B117,X117="x")),"x","")</f>
        <v>x</v>
      </c>
      <c r="Y118" s="993" t="str">
        <f>IF(OR(NOT(ISNA(VLOOKUP($A118,'WB005-C'!$P:$P,1,FALSE))),AND($B118=$B117,Y117="x")),"x","")</f>
        <v/>
      </c>
      <c r="Z118" s="993" t="str">
        <f>IF(OR(NOT(ISNA(VLOOKUP($A118,'WB005-D'!$P:$P,1,FALSE))),AND($B118=$B117,Z117="x")),"x","")</f>
        <v/>
      </c>
      <c r="AA118" s="993" t="str">
        <f>IF(OR(NOT(ISNA(VLOOKUP($A118,'WB005-E'!$P:$P,1,FALSE))),AND($B118=$B117,AA117="x")),"x","")</f>
        <v/>
      </c>
      <c r="AB118" s="994" t="str">
        <f>IF(OR(NOT(ISNA(VLOOKUP($A118,'WB005-F'!$P:$P,1,FALSE))),AND($B118=$B117,AB117="x")),"x","")</f>
        <v/>
      </c>
      <c r="AC118" s="989" t="str">
        <f>IF(OR(NOT(ISNA(VLOOKUP($A118,'WB006-A'!$P:$P,1,FALSE))),AND($B118=$B117,AC117="x")),"x","")</f>
        <v/>
      </c>
      <c r="AD118" s="990" t="str">
        <f>IF(OR(NOT(ISNA(VLOOKUP($A118,'WB006-B'!$P:$P,1,FALSE))),AND($B118=$B117,AD117="x")),"x","")</f>
        <v/>
      </c>
      <c r="AE118" s="992" t="str">
        <f>IF(OR(NOT(ISNA(VLOOKUP($A118,'WB007-A'!$P:$P,1,FALSE))),AND($B118=$B117,AE117="x")),"x","")</f>
        <v>x</v>
      </c>
      <c r="AF118" s="994" t="str">
        <f>IF(OR(NOT(ISNA(VLOOKUP($A118,'WB007-B'!$P:$P,1,FALSE))),AND($B118=$B117,AF117="x")),"x","")</f>
        <v/>
      </c>
      <c r="AG118" s="1000" t="b">
        <f t="shared" si="1"/>
        <v>1</v>
      </c>
      <c r="AI118" s="708"/>
    </row>
    <row r="119" spans="1:35" ht="22.5" x14ac:dyDescent="0.2">
      <c r="A119" s="927" t="s">
        <v>754</v>
      </c>
      <c r="B119" s="928" t="s">
        <v>442</v>
      </c>
      <c r="C119" s="929"/>
      <c r="D119" s="1021" t="s">
        <v>448</v>
      </c>
      <c r="E119" s="930" t="s">
        <v>377</v>
      </c>
      <c r="F119" s="988" t="str">
        <f>IF(OR(NOT(ISNA(VLOOKUP($A119,'WB001-A'!$P:$P,1,FALSE))),AND($B119=$B118,F118="x")),"x","")</f>
        <v/>
      </c>
      <c r="G119" s="989" t="str">
        <f>IF(OR(NOT(ISNA(VLOOKUP($A119,'WB002-A'!$P:$P,1,FALSE))),AND($B119=$B118,G118="x")),"x","")</f>
        <v/>
      </c>
      <c r="H119" s="990" t="str">
        <f>IF(OR(NOT(ISNA(VLOOKUP($A119,'WB002-B'!$P:$P,1,FALSE))),AND($B119=$B118,H118="x")),"x","")</f>
        <v/>
      </c>
      <c r="I119" s="990" t="str">
        <f>IF(OR(NOT(ISNA(VLOOKUP($A119,'WB002-C'!$P:$P,1,FALSE))),AND($B119=$B118,I118="x")),"x","")</f>
        <v>x</v>
      </c>
      <c r="J119" s="990" t="str">
        <f>IF(OR(NOT(ISNA(VLOOKUP($A119,'WB002-D'!$P:$P,1,FALSE))),AND($B119=$B118,J118="x")),"x","")</f>
        <v/>
      </c>
      <c r="K119" s="990" t="str">
        <f>IF(OR(NOT(ISNA(VLOOKUP($A119,'WB002-E'!$P:$P,1,FALSE))),AND($B119=$B118,K118="x")),"x","")</f>
        <v/>
      </c>
      <c r="L119" s="991" t="str">
        <f>IF(OR(NOT(ISNA(VLOOKUP($A119,'WB002-F'!$P:$P,1,FALSE))),AND($B119=$B118,L118="x")),"x","")</f>
        <v/>
      </c>
      <c r="M119" s="992" t="str">
        <f>IF(OR(NOT(ISNA(VLOOKUP($A119,'WB003-A'!$P:$P,1,FALSE))),AND($B119=$B118,M118="x")),"x","")</f>
        <v/>
      </c>
      <c r="N119" s="993" t="str">
        <f>IF(OR(NOT(ISNA(VLOOKUP($A119,'WB003-B'!$P:$P,1,FALSE))),AND($B119=$B118,N118="x")),"x","")</f>
        <v/>
      </c>
      <c r="O119" s="993" t="str">
        <f>IF(OR(NOT(ISNA(VLOOKUP($A119,'WB003-C'!$P:$P,1,FALSE))),AND($B119=$B118,O118="x")),"x","")</f>
        <v/>
      </c>
      <c r="P119" s="993" t="str">
        <f>IF(OR(NOT(ISNA(VLOOKUP($A119,'WB003-D'!$P:$P,1,FALSE))),AND($B119=$B118,P118="x")),"x","")</f>
        <v/>
      </c>
      <c r="Q119" s="994" t="str">
        <f>IF(OR(NOT(ISNA(VLOOKUP($A119,'WB003-E'!$P:$P,1,FALSE))),AND($B119=$B118,Q118="x")),"x","")</f>
        <v/>
      </c>
      <c r="R119" s="995" t="str">
        <f>IF(OR(NOT(ISNA(VLOOKUP($A119,#REF!,1,FALSE))),AND($B119=$B118,R118="x")),"x","")</f>
        <v>x</v>
      </c>
      <c r="S119" s="990" t="str">
        <f>IF(OR(NOT(ISNA(VLOOKUP($A119,#REF!,1,FALSE))),AND($B119=$B118,S118="x")),"x","")</f>
        <v>x</v>
      </c>
      <c r="T119" s="990" t="str">
        <f>IF(OR(NOT(ISNA(VLOOKUP($A119,#REF!,1,FALSE))),AND($B119=$B118,T118="x")),"x","")</f>
        <v>x</v>
      </c>
      <c r="U119" s="990" t="str">
        <f>IF(OR(NOT(ISNA(VLOOKUP($A119,#REF!,1,FALSE))),AND($B119=$B118,U118="x")),"x","")</f>
        <v>x</v>
      </c>
      <c r="V119" s="991" t="str">
        <f>IF(OR(NOT(ISNA(VLOOKUP($A119,#REF!,1,FALSE))),AND($B119=$B118,V118="x")),"x","")</f>
        <v>x</v>
      </c>
      <c r="W119" s="996" t="str">
        <f>IF(OR(NOT(ISNA(VLOOKUP($A119,'WB005-A'!$P:$P,1,FALSE))),AND($B119=$B118,W118="x")),"x","")</f>
        <v/>
      </c>
      <c r="X119" s="993" t="str">
        <f>IF(OR(NOT(ISNA(VLOOKUP($A119,'WB005-B'!$P:$P,1,FALSE))),AND($B119=$B118,X118="x")),"x","")</f>
        <v/>
      </c>
      <c r="Y119" s="993" t="str">
        <f>IF(OR(NOT(ISNA(VLOOKUP($A119,'WB005-C'!$P:$P,1,FALSE))),AND($B119=$B118,Y118="x")),"x","")</f>
        <v>x</v>
      </c>
      <c r="Z119" s="993" t="str">
        <f>IF(OR(NOT(ISNA(VLOOKUP($A119,'WB005-D'!$P:$P,1,FALSE))),AND($B119=$B118,Z118="x")),"x","")</f>
        <v/>
      </c>
      <c r="AA119" s="993" t="str">
        <f>IF(OR(NOT(ISNA(VLOOKUP($A119,'WB005-E'!$P:$P,1,FALSE))),AND($B119=$B118,AA118="x")),"x","")</f>
        <v/>
      </c>
      <c r="AB119" s="994" t="str">
        <f>IF(OR(NOT(ISNA(VLOOKUP($A119,'WB005-F'!$P:$P,1,FALSE))),AND($B119=$B118,AB118="x")),"x","")</f>
        <v/>
      </c>
      <c r="AC119" s="989" t="str">
        <f>IF(OR(NOT(ISNA(VLOOKUP($A119,'WB006-A'!$P:$P,1,FALSE))),AND($B119=$B118,AC118="x")),"x","")</f>
        <v/>
      </c>
      <c r="AD119" s="990" t="str">
        <f>IF(OR(NOT(ISNA(VLOOKUP($A119,'WB006-B'!$P:$P,1,FALSE))),AND($B119=$B118,AD118="x")),"x","")</f>
        <v/>
      </c>
      <c r="AE119" s="992" t="str">
        <f>IF(OR(NOT(ISNA(VLOOKUP($A119,'WB007-A'!$P:$P,1,FALSE))),AND($B119=$B118,AE118="x")),"x","")</f>
        <v/>
      </c>
      <c r="AF119" s="994" t="str">
        <f>IF(OR(NOT(ISNA(VLOOKUP($A119,'WB007-B'!$P:$P,1,FALSE))),AND($B119=$B118,AF118="x")),"x","")</f>
        <v>x</v>
      </c>
      <c r="AG119" s="998" t="b">
        <f t="shared" si="1"/>
        <v>1</v>
      </c>
      <c r="AI119" s="708"/>
    </row>
    <row r="120" spans="1:35" ht="22.5" x14ac:dyDescent="0.2">
      <c r="A120" s="927" t="s">
        <v>755</v>
      </c>
      <c r="B120" s="928" t="s">
        <v>442</v>
      </c>
      <c r="C120" s="929" t="s">
        <v>306</v>
      </c>
      <c r="D120" s="1021">
        <v>5.6826685618427231</v>
      </c>
      <c r="E120" s="930" t="s">
        <v>377</v>
      </c>
      <c r="F120" s="988" t="str">
        <f>IF(OR(NOT(ISNA(VLOOKUP($A120,'WB001-A'!$P:$P,1,FALSE))),AND($B120=$B119,F119="x")),"x","")</f>
        <v/>
      </c>
      <c r="G120" s="989" t="str">
        <f>IF(OR(NOT(ISNA(VLOOKUP($A120,'WB002-A'!$P:$P,1,FALSE))),AND($B120=$B119,G119="x")),"x","")</f>
        <v/>
      </c>
      <c r="H120" s="990" t="str">
        <f>IF(OR(NOT(ISNA(VLOOKUP($A120,'WB002-B'!$P:$P,1,FALSE))),AND($B120=$B119,H119="x")),"x","")</f>
        <v/>
      </c>
      <c r="I120" s="990" t="str">
        <f>IF(OR(NOT(ISNA(VLOOKUP($A120,'WB002-C'!$P:$P,1,FALSE))),AND($B120=$B119,I119="x")),"x","")</f>
        <v>x</v>
      </c>
      <c r="J120" s="990" t="str">
        <f>IF(OR(NOT(ISNA(VLOOKUP($A120,'WB002-D'!$P:$P,1,FALSE))),AND($B120=$B119,J119="x")),"x","")</f>
        <v/>
      </c>
      <c r="K120" s="990" t="str">
        <f>IF(OR(NOT(ISNA(VLOOKUP($A120,'WB002-E'!$P:$P,1,FALSE))),AND($B120=$B119,K119="x")),"x","")</f>
        <v/>
      </c>
      <c r="L120" s="991" t="str">
        <f>IF(OR(NOT(ISNA(VLOOKUP($A120,'WB002-F'!$P:$P,1,FALSE))),AND($B120=$B119,L119="x")),"x","")</f>
        <v/>
      </c>
      <c r="M120" s="992" t="str">
        <f>IF(OR(NOT(ISNA(VLOOKUP($A120,'WB003-A'!$P:$P,1,FALSE))),AND($B120=$B119,M119="x")),"x","")</f>
        <v/>
      </c>
      <c r="N120" s="993" t="str">
        <f>IF(OR(NOT(ISNA(VLOOKUP($A120,'WB003-B'!$P:$P,1,FALSE))),AND($B120=$B119,N119="x")),"x","")</f>
        <v/>
      </c>
      <c r="O120" s="993" t="str">
        <f>IF(OR(NOT(ISNA(VLOOKUP($A120,'WB003-C'!$P:$P,1,FALSE))),AND($B120=$B119,O119="x")),"x","")</f>
        <v/>
      </c>
      <c r="P120" s="993" t="str">
        <f>IF(OR(NOT(ISNA(VLOOKUP($A120,'WB003-D'!$P:$P,1,FALSE))),AND($B120=$B119,P119="x")),"x","")</f>
        <v/>
      </c>
      <c r="Q120" s="994" t="str">
        <f>IF(OR(NOT(ISNA(VLOOKUP($A120,'WB003-E'!$P:$P,1,FALSE))),AND($B120=$B119,Q119="x")),"x","")</f>
        <v/>
      </c>
      <c r="R120" s="995" t="str">
        <f>IF(OR(NOT(ISNA(VLOOKUP($A120,#REF!,1,FALSE))),AND($B120=$B119,R119="x")),"x","")</f>
        <v>x</v>
      </c>
      <c r="S120" s="990" t="str">
        <f>IF(OR(NOT(ISNA(VLOOKUP($A120,#REF!,1,FALSE))),AND($B120=$B119,S119="x")),"x","")</f>
        <v>x</v>
      </c>
      <c r="T120" s="990" t="str">
        <f>IF(OR(NOT(ISNA(VLOOKUP($A120,#REF!,1,FALSE))),AND($B120=$B119,T119="x")),"x","")</f>
        <v>x</v>
      </c>
      <c r="U120" s="990" t="str">
        <f>IF(OR(NOT(ISNA(VLOOKUP($A120,#REF!,1,FALSE))),AND($B120=$B119,U119="x")),"x","")</f>
        <v>x</v>
      </c>
      <c r="V120" s="991" t="str">
        <f>IF(OR(NOT(ISNA(VLOOKUP($A120,#REF!,1,FALSE))),AND($B120=$B119,V119="x")),"x","")</f>
        <v>x</v>
      </c>
      <c r="W120" s="996" t="str">
        <f>IF(OR(NOT(ISNA(VLOOKUP($A120,'WB005-A'!$P:$P,1,FALSE))),AND($B120=$B119,W119="x")),"x","")</f>
        <v/>
      </c>
      <c r="X120" s="993" t="str">
        <f>IF(OR(NOT(ISNA(VLOOKUP($A120,'WB005-B'!$P:$P,1,FALSE))),AND($B120=$B119,X119="x")),"x","")</f>
        <v/>
      </c>
      <c r="Y120" s="993" t="str">
        <f>IF(OR(NOT(ISNA(VLOOKUP($A120,'WB005-C'!$P:$P,1,FALSE))),AND($B120=$B119,Y119="x")),"x","")</f>
        <v>x</v>
      </c>
      <c r="Z120" s="993" t="str">
        <f>IF(OR(NOT(ISNA(VLOOKUP($A120,'WB005-D'!$P:$P,1,FALSE))),AND($B120=$B119,Z119="x")),"x","")</f>
        <v/>
      </c>
      <c r="AA120" s="993" t="str">
        <f>IF(OR(NOT(ISNA(VLOOKUP($A120,'WB005-E'!$P:$P,1,FALSE))),AND($B120=$B119,AA119="x")),"x","")</f>
        <v/>
      </c>
      <c r="AB120" s="994" t="str">
        <f>IF(OR(NOT(ISNA(VLOOKUP($A120,'WB005-F'!$P:$P,1,FALSE))),AND($B120=$B119,AB119="x")),"x","")</f>
        <v/>
      </c>
      <c r="AC120" s="989" t="str">
        <f>IF(OR(NOT(ISNA(VLOOKUP($A120,'WB006-A'!$P:$P,1,FALSE))),AND($B120=$B119,AC119="x")),"x","")</f>
        <v/>
      </c>
      <c r="AD120" s="990" t="str">
        <f>IF(OR(NOT(ISNA(VLOOKUP($A120,'WB006-B'!$P:$P,1,FALSE))),AND($B120=$B119,AD119="x")),"x","")</f>
        <v/>
      </c>
      <c r="AE120" s="992" t="str">
        <f>IF(OR(NOT(ISNA(VLOOKUP($A120,'WB007-A'!$P:$P,1,FALSE))),AND($B120=$B119,AE119="x")),"x","")</f>
        <v/>
      </c>
      <c r="AF120" s="994" t="str">
        <f>IF(OR(NOT(ISNA(VLOOKUP($A120,'WB007-B'!$P:$P,1,FALSE))),AND($B120=$B119,AF119="x")),"x","")</f>
        <v>x</v>
      </c>
      <c r="AG120" s="1000" t="b">
        <f t="shared" si="1"/>
        <v>1</v>
      </c>
      <c r="AI120" s="708"/>
    </row>
    <row r="121" spans="1:35" ht="22.5" x14ac:dyDescent="0.2">
      <c r="A121" s="927" t="s">
        <v>756</v>
      </c>
      <c r="B121" s="928" t="s">
        <v>442</v>
      </c>
      <c r="C121" s="929" t="s">
        <v>307</v>
      </c>
      <c r="D121" s="1021">
        <v>7.4708149359692326</v>
      </c>
      <c r="E121" s="930" t="s">
        <v>377</v>
      </c>
      <c r="F121" s="988" t="str">
        <f>IF(OR(NOT(ISNA(VLOOKUP($A121,'WB001-A'!$P:$P,1,FALSE))),AND($B121=$B120,F120="x")),"x","")</f>
        <v/>
      </c>
      <c r="G121" s="989" t="str">
        <f>IF(OR(NOT(ISNA(VLOOKUP($A121,'WB002-A'!$P:$P,1,FALSE))),AND($B121=$B120,G120="x")),"x","")</f>
        <v/>
      </c>
      <c r="H121" s="990" t="str">
        <f>IF(OR(NOT(ISNA(VLOOKUP($A121,'WB002-B'!$P:$P,1,FALSE))),AND($B121=$B120,H120="x")),"x","")</f>
        <v/>
      </c>
      <c r="I121" s="990" t="str">
        <f>IF(OR(NOT(ISNA(VLOOKUP($A121,'WB002-C'!$P:$P,1,FALSE))),AND($B121=$B120,I120="x")),"x","")</f>
        <v>x</v>
      </c>
      <c r="J121" s="990" t="str">
        <f>IF(OR(NOT(ISNA(VLOOKUP($A121,'WB002-D'!$P:$P,1,FALSE))),AND($B121=$B120,J120="x")),"x","")</f>
        <v/>
      </c>
      <c r="K121" s="990" t="str">
        <f>IF(OR(NOT(ISNA(VLOOKUP($A121,'WB002-E'!$P:$P,1,FALSE))),AND($B121=$B120,K120="x")),"x","")</f>
        <v/>
      </c>
      <c r="L121" s="991" t="str">
        <f>IF(OR(NOT(ISNA(VLOOKUP($A121,'WB002-F'!$P:$P,1,FALSE))),AND($B121=$B120,L120="x")),"x","")</f>
        <v/>
      </c>
      <c r="M121" s="992" t="str">
        <f>IF(OR(NOT(ISNA(VLOOKUP($A121,'WB003-A'!$P:$P,1,FALSE))),AND($B121=$B120,M120="x")),"x","")</f>
        <v/>
      </c>
      <c r="N121" s="993" t="str">
        <f>IF(OR(NOT(ISNA(VLOOKUP($A121,'WB003-B'!$P:$P,1,FALSE))),AND($B121=$B120,N120="x")),"x","")</f>
        <v/>
      </c>
      <c r="O121" s="993" t="str">
        <f>IF(OR(NOT(ISNA(VLOOKUP($A121,'WB003-C'!$P:$P,1,FALSE))),AND($B121=$B120,O120="x")),"x","")</f>
        <v/>
      </c>
      <c r="P121" s="993" t="str">
        <f>IF(OR(NOT(ISNA(VLOOKUP($A121,'WB003-D'!$P:$P,1,FALSE))),AND($B121=$B120,P120="x")),"x","")</f>
        <v/>
      </c>
      <c r="Q121" s="994" t="str">
        <f>IF(OR(NOT(ISNA(VLOOKUP($A121,'WB003-E'!$P:$P,1,FALSE))),AND($B121=$B120,Q120="x")),"x","")</f>
        <v/>
      </c>
      <c r="R121" s="995" t="str">
        <f>IF(OR(NOT(ISNA(VLOOKUP($A121,#REF!,1,FALSE))),AND($B121=$B120,R120="x")),"x","")</f>
        <v>x</v>
      </c>
      <c r="S121" s="990" t="str">
        <f>IF(OR(NOT(ISNA(VLOOKUP($A121,#REF!,1,FALSE))),AND($B121=$B120,S120="x")),"x","")</f>
        <v>x</v>
      </c>
      <c r="T121" s="990" t="str">
        <f>IF(OR(NOT(ISNA(VLOOKUP($A121,#REF!,1,FALSE))),AND($B121=$B120,T120="x")),"x","")</f>
        <v>x</v>
      </c>
      <c r="U121" s="990" t="str">
        <f>IF(OR(NOT(ISNA(VLOOKUP($A121,#REF!,1,FALSE))),AND($B121=$B120,U120="x")),"x","")</f>
        <v>x</v>
      </c>
      <c r="V121" s="991" t="str">
        <f>IF(OR(NOT(ISNA(VLOOKUP($A121,#REF!,1,FALSE))),AND($B121=$B120,V120="x")),"x","")</f>
        <v>x</v>
      </c>
      <c r="W121" s="996" t="str">
        <f>IF(OR(NOT(ISNA(VLOOKUP($A121,'WB005-A'!$P:$P,1,FALSE))),AND($B121=$B120,W120="x")),"x","")</f>
        <v/>
      </c>
      <c r="X121" s="993" t="str">
        <f>IF(OR(NOT(ISNA(VLOOKUP($A121,'WB005-B'!$P:$P,1,FALSE))),AND($B121=$B120,X120="x")),"x","")</f>
        <v/>
      </c>
      <c r="Y121" s="993" t="str">
        <f>IF(OR(NOT(ISNA(VLOOKUP($A121,'WB005-C'!$P:$P,1,FALSE))),AND($B121=$B120,Y120="x")),"x","")</f>
        <v>x</v>
      </c>
      <c r="Z121" s="993" t="str">
        <f>IF(OR(NOT(ISNA(VLOOKUP($A121,'WB005-D'!$P:$P,1,FALSE))),AND($B121=$B120,Z120="x")),"x","")</f>
        <v/>
      </c>
      <c r="AA121" s="993" t="str">
        <f>IF(OR(NOT(ISNA(VLOOKUP($A121,'WB005-E'!$P:$P,1,FALSE))),AND($B121=$B120,AA120="x")),"x","")</f>
        <v/>
      </c>
      <c r="AB121" s="994" t="str">
        <f>IF(OR(NOT(ISNA(VLOOKUP($A121,'WB005-F'!$P:$P,1,FALSE))),AND($B121=$B120,AB120="x")),"x","")</f>
        <v/>
      </c>
      <c r="AC121" s="989" t="str">
        <f>IF(OR(NOT(ISNA(VLOOKUP($A121,'WB006-A'!$P:$P,1,FALSE))),AND($B121=$B120,AC120="x")),"x","")</f>
        <v/>
      </c>
      <c r="AD121" s="990" t="str">
        <f>IF(OR(NOT(ISNA(VLOOKUP($A121,'WB006-B'!$P:$P,1,FALSE))),AND($B121=$B120,AD120="x")),"x","")</f>
        <v/>
      </c>
      <c r="AE121" s="992" t="str">
        <f>IF(OR(NOT(ISNA(VLOOKUP($A121,'WB007-A'!$P:$P,1,FALSE))),AND($B121=$B120,AE120="x")),"x","")</f>
        <v/>
      </c>
      <c r="AF121" s="994" t="str">
        <f>IF(OR(NOT(ISNA(VLOOKUP($A121,'WB007-B'!$P:$P,1,FALSE))),AND($B121=$B120,AF120="x")),"x","")</f>
        <v>x</v>
      </c>
      <c r="AG121" s="1000" t="b">
        <f t="shared" si="1"/>
        <v>1</v>
      </c>
      <c r="AI121" s="708"/>
    </row>
    <row r="122" spans="1:35" ht="22.5" x14ac:dyDescent="0.2">
      <c r="A122" s="927" t="s">
        <v>757</v>
      </c>
      <c r="B122" s="928" t="s">
        <v>442</v>
      </c>
      <c r="C122" s="929" t="s">
        <v>308</v>
      </c>
      <c r="D122" s="1021">
        <v>8.4709646028535523</v>
      </c>
      <c r="E122" s="930" t="s">
        <v>377</v>
      </c>
      <c r="F122" s="988" t="str">
        <f>IF(OR(NOT(ISNA(VLOOKUP($A122,'WB001-A'!$P:$P,1,FALSE))),AND($B122=$B121,F121="x")),"x","")</f>
        <v/>
      </c>
      <c r="G122" s="989" t="str">
        <f>IF(OR(NOT(ISNA(VLOOKUP($A122,'WB002-A'!$P:$P,1,FALSE))),AND($B122=$B121,G121="x")),"x","")</f>
        <v/>
      </c>
      <c r="H122" s="990" t="str">
        <f>IF(OR(NOT(ISNA(VLOOKUP($A122,'WB002-B'!$P:$P,1,FALSE))),AND($B122=$B121,H121="x")),"x","")</f>
        <v/>
      </c>
      <c r="I122" s="990" t="str">
        <f>IF(OR(NOT(ISNA(VLOOKUP($A122,'WB002-C'!$P:$P,1,FALSE))),AND($B122=$B121,I121="x")),"x","")</f>
        <v>x</v>
      </c>
      <c r="J122" s="990" t="str">
        <f>IF(OR(NOT(ISNA(VLOOKUP($A122,'WB002-D'!$P:$P,1,FALSE))),AND($B122=$B121,J121="x")),"x","")</f>
        <v/>
      </c>
      <c r="K122" s="990" t="str">
        <f>IF(OR(NOT(ISNA(VLOOKUP($A122,'WB002-E'!$P:$P,1,FALSE))),AND($B122=$B121,K121="x")),"x","")</f>
        <v/>
      </c>
      <c r="L122" s="991" t="str">
        <f>IF(OR(NOT(ISNA(VLOOKUP($A122,'WB002-F'!$P:$P,1,FALSE))),AND($B122=$B121,L121="x")),"x","")</f>
        <v/>
      </c>
      <c r="M122" s="992" t="str">
        <f>IF(OR(NOT(ISNA(VLOOKUP($A122,'WB003-A'!$P:$P,1,FALSE))),AND($B122=$B121,M121="x")),"x","")</f>
        <v/>
      </c>
      <c r="N122" s="993" t="str">
        <f>IF(OR(NOT(ISNA(VLOOKUP($A122,'WB003-B'!$P:$P,1,FALSE))),AND($B122=$B121,N121="x")),"x","")</f>
        <v/>
      </c>
      <c r="O122" s="993" t="str">
        <f>IF(OR(NOT(ISNA(VLOOKUP($A122,'WB003-C'!$P:$P,1,FALSE))),AND($B122=$B121,O121="x")),"x","")</f>
        <v/>
      </c>
      <c r="P122" s="993" t="str">
        <f>IF(OR(NOT(ISNA(VLOOKUP($A122,'WB003-D'!$P:$P,1,FALSE))),AND($B122=$B121,P121="x")),"x","")</f>
        <v/>
      </c>
      <c r="Q122" s="994" t="str">
        <f>IF(OR(NOT(ISNA(VLOOKUP($A122,'WB003-E'!$P:$P,1,FALSE))),AND($B122=$B121,Q121="x")),"x","")</f>
        <v/>
      </c>
      <c r="R122" s="995" t="str">
        <f>IF(OR(NOT(ISNA(VLOOKUP($A122,#REF!,1,FALSE))),AND($B122=$B121,R121="x")),"x","")</f>
        <v>x</v>
      </c>
      <c r="S122" s="990" t="str">
        <f>IF(OR(NOT(ISNA(VLOOKUP($A122,#REF!,1,FALSE))),AND($B122=$B121,S121="x")),"x","")</f>
        <v>x</v>
      </c>
      <c r="T122" s="990" t="str">
        <f>IF(OR(NOT(ISNA(VLOOKUP($A122,#REF!,1,FALSE))),AND($B122=$B121,T121="x")),"x","")</f>
        <v>x</v>
      </c>
      <c r="U122" s="990" t="str">
        <f>IF(OR(NOT(ISNA(VLOOKUP($A122,#REF!,1,FALSE))),AND($B122=$B121,U121="x")),"x","")</f>
        <v>x</v>
      </c>
      <c r="V122" s="991" t="str">
        <f>IF(OR(NOT(ISNA(VLOOKUP($A122,#REF!,1,FALSE))),AND($B122=$B121,V121="x")),"x","")</f>
        <v>x</v>
      </c>
      <c r="W122" s="996" t="str">
        <f>IF(OR(NOT(ISNA(VLOOKUP($A122,'WB005-A'!$P:$P,1,FALSE))),AND($B122=$B121,W121="x")),"x","")</f>
        <v/>
      </c>
      <c r="X122" s="993" t="str">
        <f>IF(OR(NOT(ISNA(VLOOKUP($A122,'WB005-B'!$P:$P,1,FALSE))),AND($B122=$B121,X121="x")),"x","")</f>
        <v/>
      </c>
      <c r="Y122" s="993" t="str">
        <f>IF(OR(NOT(ISNA(VLOOKUP($A122,'WB005-C'!$P:$P,1,FALSE))),AND($B122=$B121,Y121="x")),"x","")</f>
        <v>x</v>
      </c>
      <c r="Z122" s="993" t="str">
        <f>IF(OR(NOT(ISNA(VLOOKUP($A122,'WB005-D'!$P:$P,1,FALSE))),AND($B122=$B121,Z121="x")),"x","")</f>
        <v/>
      </c>
      <c r="AA122" s="993" t="str">
        <f>IF(OR(NOT(ISNA(VLOOKUP($A122,'WB005-E'!$P:$P,1,FALSE))),AND($B122=$B121,AA121="x")),"x","")</f>
        <v/>
      </c>
      <c r="AB122" s="994" t="str">
        <f>IF(OR(NOT(ISNA(VLOOKUP($A122,'WB005-F'!$P:$P,1,FALSE))),AND($B122=$B121,AB121="x")),"x","")</f>
        <v/>
      </c>
      <c r="AC122" s="989" t="str">
        <f>IF(OR(NOT(ISNA(VLOOKUP($A122,'WB006-A'!$P:$P,1,FALSE))),AND($B122=$B121,AC121="x")),"x","")</f>
        <v/>
      </c>
      <c r="AD122" s="990" t="str">
        <f>IF(OR(NOT(ISNA(VLOOKUP($A122,'WB006-B'!$P:$P,1,FALSE))),AND($B122=$B121,AD121="x")),"x","")</f>
        <v/>
      </c>
      <c r="AE122" s="992" t="str">
        <f>IF(OR(NOT(ISNA(VLOOKUP($A122,'WB007-A'!$P:$P,1,FALSE))),AND($B122=$B121,AE121="x")),"x","")</f>
        <v/>
      </c>
      <c r="AF122" s="994" t="str">
        <f>IF(OR(NOT(ISNA(VLOOKUP($A122,'WB007-B'!$P:$P,1,FALSE))),AND($B122=$B121,AF121="x")),"x","")</f>
        <v>x</v>
      </c>
      <c r="AG122" s="1000" t="b">
        <f t="shared" si="1"/>
        <v>1</v>
      </c>
      <c r="AI122" s="708"/>
    </row>
    <row r="123" spans="1:35" ht="22.5" x14ac:dyDescent="0.2">
      <c r="A123" s="927" t="s">
        <v>758</v>
      </c>
      <c r="B123" s="928" t="s">
        <v>442</v>
      </c>
      <c r="C123" s="929" t="s">
        <v>593</v>
      </c>
      <c r="D123" s="1021">
        <v>10.137880714327419</v>
      </c>
      <c r="E123" s="930" t="s">
        <v>377</v>
      </c>
      <c r="F123" s="988" t="str">
        <f>IF(OR(NOT(ISNA(VLOOKUP($A123,'WB001-A'!$P:$P,1,FALSE))),AND($B123=$B122,F122="x")),"x","")</f>
        <v/>
      </c>
      <c r="G123" s="989" t="str">
        <f>IF(OR(NOT(ISNA(VLOOKUP($A123,'WB002-A'!$P:$P,1,FALSE))),AND($B123=$B122,G122="x")),"x","")</f>
        <v/>
      </c>
      <c r="H123" s="990" t="str">
        <f>IF(OR(NOT(ISNA(VLOOKUP($A123,'WB002-B'!$P:$P,1,FALSE))),AND($B123=$B122,H122="x")),"x","")</f>
        <v/>
      </c>
      <c r="I123" s="990" t="str">
        <f>IF(OR(NOT(ISNA(VLOOKUP($A123,'WB002-C'!$P:$P,1,FALSE))),AND($B123=$B122,I122="x")),"x","")</f>
        <v>x</v>
      </c>
      <c r="J123" s="990" t="str">
        <f>IF(OR(NOT(ISNA(VLOOKUP($A123,'WB002-D'!$P:$P,1,FALSE))),AND($B123=$B122,J122="x")),"x","")</f>
        <v/>
      </c>
      <c r="K123" s="990" t="str">
        <f>IF(OR(NOT(ISNA(VLOOKUP($A123,'WB002-E'!$P:$P,1,FALSE))),AND($B123=$B122,K122="x")),"x","")</f>
        <v/>
      </c>
      <c r="L123" s="991" t="str">
        <f>IF(OR(NOT(ISNA(VLOOKUP($A123,'WB002-F'!$P:$P,1,FALSE))),AND($B123=$B122,L122="x")),"x","")</f>
        <v/>
      </c>
      <c r="M123" s="992" t="str">
        <f>IF(OR(NOT(ISNA(VLOOKUP($A123,'WB003-A'!$P:$P,1,FALSE))),AND($B123=$B122,M122="x")),"x","")</f>
        <v/>
      </c>
      <c r="N123" s="993" t="str">
        <f>IF(OR(NOT(ISNA(VLOOKUP($A123,'WB003-B'!$P:$P,1,FALSE))),AND($B123=$B122,N122="x")),"x","")</f>
        <v/>
      </c>
      <c r="O123" s="993" t="str">
        <f>IF(OR(NOT(ISNA(VLOOKUP($A123,'WB003-C'!$P:$P,1,FALSE))),AND($B123=$B122,O122="x")),"x","")</f>
        <v/>
      </c>
      <c r="P123" s="993" t="str">
        <f>IF(OR(NOT(ISNA(VLOOKUP($A123,'WB003-D'!$P:$P,1,FALSE))),AND($B123=$B122,P122="x")),"x","")</f>
        <v/>
      </c>
      <c r="Q123" s="994" t="str">
        <f>IF(OR(NOT(ISNA(VLOOKUP($A123,'WB003-E'!$P:$P,1,FALSE))),AND($B123=$B122,Q122="x")),"x","")</f>
        <v/>
      </c>
      <c r="R123" s="995" t="str">
        <f>IF(OR(NOT(ISNA(VLOOKUP($A123,#REF!,1,FALSE))),AND($B123=$B122,R122="x")),"x","")</f>
        <v>x</v>
      </c>
      <c r="S123" s="990" t="str">
        <f>IF(OR(NOT(ISNA(VLOOKUP($A123,#REF!,1,FALSE))),AND($B123=$B122,S122="x")),"x","")</f>
        <v>x</v>
      </c>
      <c r="T123" s="990" t="str">
        <f>IF(OR(NOT(ISNA(VLOOKUP($A123,#REF!,1,FALSE))),AND($B123=$B122,T122="x")),"x","")</f>
        <v>x</v>
      </c>
      <c r="U123" s="990" t="str">
        <f>IF(OR(NOT(ISNA(VLOOKUP($A123,#REF!,1,FALSE))),AND($B123=$B122,U122="x")),"x","")</f>
        <v>x</v>
      </c>
      <c r="V123" s="991" t="str">
        <f>IF(OR(NOT(ISNA(VLOOKUP($A123,#REF!,1,FALSE))),AND($B123=$B122,V122="x")),"x","")</f>
        <v>x</v>
      </c>
      <c r="W123" s="996" t="str">
        <f>IF(OR(NOT(ISNA(VLOOKUP($A123,'WB005-A'!$P:$P,1,FALSE))),AND($B123=$B122,W122="x")),"x","")</f>
        <v/>
      </c>
      <c r="X123" s="993" t="str">
        <f>IF(OR(NOT(ISNA(VLOOKUP($A123,'WB005-B'!$P:$P,1,FALSE))),AND($B123=$B122,X122="x")),"x","")</f>
        <v/>
      </c>
      <c r="Y123" s="993" t="str">
        <f>IF(OR(NOT(ISNA(VLOOKUP($A123,'WB005-C'!$P:$P,1,FALSE))),AND($B123=$B122,Y122="x")),"x","")</f>
        <v>x</v>
      </c>
      <c r="Z123" s="993" t="str">
        <f>IF(OR(NOT(ISNA(VLOOKUP($A123,'WB005-D'!$P:$P,1,FALSE))),AND($B123=$B122,Z122="x")),"x","")</f>
        <v/>
      </c>
      <c r="AA123" s="993" t="str">
        <f>IF(OR(NOT(ISNA(VLOOKUP($A123,'WB005-E'!$P:$P,1,FALSE))),AND($B123=$B122,AA122="x")),"x","")</f>
        <v/>
      </c>
      <c r="AB123" s="994" t="str">
        <f>IF(OR(NOT(ISNA(VLOOKUP($A123,'WB005-F'!$P:$P,1,FALSE))),AND($B123=$B122,AB122="x")),"x","")</f>
        <v/>
      </c>
      <c r="AC123" s="989" t="str">
        <f>IF(OR(NOT(ISNA(VLOOKUP($A123,'WB006-A'!$P:$P,1,FALSE))),AND($B123=$B122,AC122="x")),"x","")</f>
        <v/>
      </c>
      <c r="AD123" s="990" t="str">
        <f>IF(OR(NOT(ISNA(VLOOKUP($A123,'WB006-B'!$P:$P,1,FALSE))),AND($B123=$B122,AD122="x")),"x","")</f>
        <v/>
      </c>
      <c r="AE123" s="992" t="str">
        <f>IF(OR(NOT(ISNA(VLOOKUP($A123,'WB007-A'!$P:$P,1,FALSE))),AND($B123=$B122,AE122="x")),"x","")</f>
        <v/>
      </c>
      <c r="AF123" s="994" t="str">
        <f>IF(OR(NOT(ISNA(VLOOKUP($A123,'WB007-B'!$P:$P,1,FALSE))),AND($B123=$B122,AF122="x")),"x","")</f>
        <v>x</v>
      </c>
      <c r="AG123" s="1000" t="b">
        <f t="shared" si="1"/>
        <v>1</v>
      </c>
      <c r="AI123" s="708"/>
    </row>
    <row r="124" spans="1:35" ht="22.5" x14ac:dyDescent="0.2">
      <c r="A124" s="927" t="s">
        <v>557</v>
      </c>
      <c r="B124" s="928" t="s">
        <v>728</v>
      </c>
      <c r="C124" s="929"/>
      <c r="D124" s="1021">
        <v>1022.8803411316903</v>
      </c>
      <c r="E124" s="930" t="s">
        <v>377</v>
      </c>
      <c r="F124" s="988" t="str">
        <f>IF(OR(NOT(ISNA(VLOOKUP($A124,'WB001-A'!$P:$P,1,FALSE))),AND($B124=$B123,F123="x")),"x","")</f>
        <v/>
      </c>
      <c r="G124" s="989" t="str">
        <f>IF(OR(NOT(ISNA(VLOOKUP($A124,'WB002-A'!$P:$P,1,FALSE))),AND($B124=$B123,G123="x")),"x","")</f>
        <v>x</v>
      </c>
      <c r="H124" s="990" t="str">
        <f>IF(OR(NOT(ISNA(VLOOKUP($A124,'WB002-B'!$P:$P,1,FALSE))),AND($B124=$B123,H123="x")),"x","")</f>
        <v/>
      </c>
      <c r="I124" s="990" t="str">
        <f>IF(OR(NOT(ISNA(VLOOKUP($A124,'WB002-C'!$P:$P,1,FALSE))),AND($B124=$B123,I123="x")),"x","")</f>
        <v/>
      </c>
      <c r="J124" s="990" t="str">
        <f>IF(OR(NOT(ISNA(VLOOKUP($A124,'WB002-D'!$P:$P,1,FALSE))),AND($B124=$B123,J123="x")),"x","")</f>
        <v/>
      </c>
      <c r="K124" s="990" t="str">
        <f>IF(OR(NOT(ISNA(VLOOKUP($A124,'WB002-E'!$P:$P,1,FALSE))),AND($B124=$B123,K123="x")),"x","")</f>
        <v/>
      </c>
      <c r="L124" s="991" t="str">
        <f>IF(OR(NOT(ISNA(VLOOKUP($A124,'WB002-F'!$P:$P,1,FALSE))),AND($B124=$B123,L123="x")),"x","")</f>
        <v/>
      </c>
      <c r="M124" s="992" t="str">
        <f>IF(OR(NOT(ISNA(VLOOKUP($A124,'WB003-A'!$P:$P,1,FALSE))),AND($B124=$B123,M123="x")),"x","")</f>
        <v>x</v>
      </c>
      <c r="N124" s="993" t="str">
        <f>IF(OR(NOT(ISNA(VLOOKUP($A124,'WB003-B'!$P:$P,1,FALSE))),AND($B124=$B123,N123="x")),"x","")</f>
        <v/>
      </c>
      <c r="O124" s="993" t="str">
        <f>IF(OR(NOT(ISNA(VLOOKUP($A124,'WB003-C'!$P:$P,1,FALSE))),AND($B124=$B123,O123="x")),"x","")</f>
        <v/>
      </c>
      <c r="P124" s="993" t="str">
        <f>IF(OR(NOT(ISNA(VLOOKUP($A124,'WB003-D'!$P:$P,1,FALSE))),AND($B124=$B123,P123="x")),"x","")</f>
        <v/>
      </c>
      <c r="Q124" s="994" t="str">
        <f>IF(OR(NOT(ISNA(VLOOKUP($A124,'WB003-E'!$P:$P,1,FALSE))),AND($B124=$B123,Q123="x")),"x","")</f>
        <v/>
      </c>
      <c r="R124" s="995" t="str">
        <f>IF(OR(NOT(ISNA(VLOOKUP($A124,#REF!,1,FALSE))),AND($B124=$B123,R123="x")),"x","")</f>
        <v>x</v>
      </c>
      <c r="S124" s="990" t="str">
        <f>IF(OR(NOT(ISNA(VLOOKUP($A124,#REF!,1,FALSE))),AND($B124=$B123,S123="x")),"x","")</f>
        <v>x</v>
      </c>
      <c r="T124" s="990" t="str">
        <f>IF(OR(NOT(ISNA(VLOOKUP($A124,#REF!,1,FALSE))),AND($B124=$B123,T123="x")),"x","")</f>
        <v>x</v>
      </c>
      <c r="U124" s="990" t="str">
        <f>IF(OR(NOT(ISNA(VLOOKUP($A124,#REF!,1,FALSE))),AND($B124=$B123,U123="x")),"x","")</f>
        <v>x</v>
      </c>
      <c r="V124" s="991" t="str">
        <f>IF(OR(NOT(ISNA(VLOOKUP($A124,#REF!,1,FALSE))),AND($B124=$B123,V123="x")),"x","")</f>
        <v>x</v>
      </c>
      <c r="W124" s="996" t="str">
        <f>IF(OR(NOT(ISNA(VLOOKUP($A124,'WB005-A'!$P:$P,1,FALSE))),AND($B124=$B123,W123="x")),"x","")</f>
        <v>x</v>
      </c>
      <c r="X124" s="993" t="str">
        <f>IF(OR(NOT(ISNA(VLOOKUP($A124,'WB005-B'!$P:$P,1,FALSE))),AND($B124=$B123,X123="x")),"x","")</f>
        <v/>
      </c>
      <c r="Y124" s="993" t="str">
        <f>IF(OR(NOT(ISNA(VLOOKUP($A124,'WB005-C'!$P:$P,1,FALSE))),AND($B124=$B123,Y123="x")),"x","")</f>
        <v/>
      </c>
      <c r="Z124" s="993" t="str">
        <f>IF(OR(NOT(ISNA(VLOOKUP($A124,'WB005-D'!$P:$P,1,FALSE))),AND($B124=$B123,Z123="x")),"x","")</f>
        <v/>
      </c>
      <c r="AA124" s="993" t="str">
        <f>IF(OR(NOT(ISNA(VLOOKUP($A124,'WB005-E'!$P:$P,1,FALSE))),AND($B124=$B123,AA123="x")),"x","")</f>
        <v/>
      </c>
      <c r="AB124" s="994" t="str">
        <f>IF(OR(NOT(ISNA(VLOOKUP($A124,'WB005-F'!$P:$P,1,FALSE))),AND($B124=$B123,AB123="x")),"x","")</f>
        <v/>
      </c>
      <c r="AC124" s="989" t="str">
        <f>IF(OR(NOT(ISNA(VLOOKUP($A124,'WB006-A'!$P:$P,1,FALSE))),AND($B124=$B123,AC123="x")),"x","")</f>
        <v>x</v>
      </c>
      <c r="AD124" s="990" t="str">
        <f>IF(OR(NOT(ISNA(VLOOKUP($A124,'WB006-B'!$P:$P,1,FALSE))),AND($B124=$B123,AD123="x")),"x","")</f>
        <v/>
      </c>
      <c r="AE124" s="992" t="str">
        <f>IF(OR(NOT(ISNA(VLOOKUP($A124,'WB007-A'!$P:$P,1,FALSE))),AND($B124=$B123,AE123="x")),"x","")</f>
        <v>x</v>
      </c>
      <c r="AF124" s="994" t="str">
        <f>IF(OR(NOT(ISNA(VLOOKUP($A124,'WB007-B'!$P:$P,1,FALSE))),AND($B124=$B123,AF123="x")),"x","")</f>
        <v/>
      </c>
      <c r="AG124" s="1000" t="b">
        <f t="shared" si="1"/>
        <v>1</v>
      </c>
      <c r="AI124" s="708"/>
    </row>
    <row r="125" spans="1:35" ht="45" x14ac:dyDescent="0.2">
      <c r="A125" s="927" t="s">
        <v>575</v>
      </c>
      <c r="B125" s="928" t="s">
        <v>729</v>
      </c>
      <c r="C125" s="929"/>
      <c r="D125" s="1021">
        <v>1022.8803411316903</v>
      </c>
      <c r="E125" s="930" t="s">
        <v>377</v>
      </c>
      <c r="F125" s="988" t="str">
        <f>IF(OR(NOT(ISNA(VLOOKUP($A125,'WB001-A'!$P:$P,1,FALSE))),AND($B125=$B124,F124="x")),"x","")</f>
        <v/>
      </c>
      <c r="G125" s="989" t="str">
        <f>IF(OR(NOT(ISNA(VLOOKUP($A125,'WB002-A'!$P:$P,1,FALSE))),AND($B125=$B124,G124="x")),"x","")</f>
        <v>x</v>
      </c>
      <c r="H125" s="990" t="str">
        <f>IF(OR(NOT(ISNA(VLOOKUP($A125,'WB002-B'!$P:$P,1,FALSE))),AND($B125=$B124,H124="x")),"x","")</f>
        <v/>
      </c>
      <c r="I125" s="990" t="str">
        <f>IF(OR(NOT(ISNA(VLOOKUP($A125,'WB002-C'!$P:$P,1,FALSE))),AND($B125=$B124,I124="x")),"x","")</f>
        <v/>
      </c>
      <c r="J125" s="990" t="str">
        <f>IF(OR(NOT(ISNA(VLOOKUP($A125,'WB002-D'!$P:$P,1,FALSE))),AND($B125=$B124,J124="x")),"x","")</f>
        <v/>
      </c>
      <c r="K125" s="990" t="str">
        <f>IF(OR(NOT(ISNA(VLOOKUP($A125,'WB002-E'!$P:$P,1,FALSE))),AND($B125=$B124,K124="x")),"x","")</f>
        <v/>
      </c>
      <c r="L125" s="991" t="str">
        <f>IF(OR(NOT(ISNA(VLOOKUP($A125,'WB002-F'!$P:$P,1,FALSE))),AND($B125=$B124,L124="x")),"x","")</f>
        <v/>
      </c>
      <c r="M125" s="992" t="str">
        <f>IF(OR(NOT(ISNA(VLOOKUP($A125,'WB003-A'!$P:$P,1,FALSE))),AND($B125=$B124,M124="x")),"x","")</f>
        <v/>
      </c>
      <c r="N125" s="993" t="str">
        <f>IF(OR(NOT(ISNA(VLOOKUP($A125,'WB003-B'!$P:$P,1,FALSE))),AND($B125=$B124,N124="x")),"x","")</f>
        <v/>
      </c>
      <c r="O125" s="993" t="str">
        <f>IF(OR(NOT(ISNA(VLOOKUP($A125,'WB003-C'!$P:$P,1,FALSE))),AND($B125=$B124,O124="x")),"x","")</f>
        <v/>
      </c>
      <c r="P125" s="993" t="str">
        <f>IF(OR(NOT(ISNA(VLOOKUP($A125,'WB003-D'!$P:$P,1,FALSE))),AND($B125=$B124,P124="x")),"x","")</f>
        <v/>
      </c>
      <c r="Q125" s="994" t="str">
        <f>IF(OR(NOT(ISNA(VLOOKUP($A125,'WB003-E'!$P:$P,1,FALSE))),AND($B125=$B124,Q124="x")),"x","")</f>
        <v/>
      </c>
      <c r="R125" s="995" t="str">
        <f>IF(OR(NOT(ISNA(VLOOKUP($A125,#REF!,1,FALSE))),AND($B125=$B124,R124="x")),"x","")</f>
        <v>x</v>
      </c>
      <c r="S125" s="990" t="str">
        <f>IF(OR(NOT(ISNA(VLOOKUP($A125,#REF!,1,FALSE))),AND($B125=$B124,S124="x")),"x","")</f>
        <v>x</v>
      </c>
      <c r="T125" s="990" t="str">
        <f>IF(OR(NOT(ISNA(VLOOKUP($A125,#REF!,1,FALSE))),AND($B125=$B124,T124="x")),"x","")</f>
        <v>x</v>
      </c>
      <c r="U125" s="990" t="str">
        <f>IF(OR(NOT(ISNA(VLOOKUP($A125,#REF!,1,FALSE))),AND($B125=$B124,U124="x")),"x","")</f>
        <v>x</v>
      </c>
      <c r="V125" s="991" t="str">
        <f>IF(OR(NOT(ISNA(VLOOKUP($A125,#REF!,1,FALSE))),AND($B125=$B124,V124="x")),"x","")</f>
        <v>x</v>
      </c>
      <c r="W125" s="996" t="str">
        <f>IF(OR(NOT(ISNA(VLOOKUP($A125,'WB005-A'!$P:$P,1,FALSE))),AND($B125=$B124,W124="x")),"x","")</f>
        <v>x</v>
      </c>
      <c r="X125" s="993" t="str">
        <f>IF(OR(NOT(ISNA(VLOOKUP($A125,'WB005-B'!$P:$P,1,FALSE))),AND($B125=$B124,X124="x")),"x","")</f>
        <v/>
      </c>
      <c r="Y125" s="993" t="str">
        <f>IF(OR(NOT(ISNA(VLOOKUP($A125,'WB005-C'!$P:$P,1,FALSE))),AND($B125=$B124,Y124="x")),"x","")</f>
        <v/>
      </c>
      <c r="Z125" s="993" t="str">
        <f>IF(OR(NOT(ISNA(VLOOKUP($A125,'WB005-D'!$P:$P,1,FALSE))),AND($B125=$B124,Z124="x")),"x","")</f>
        <v/>
      </c>
      <c r="AA125" s="993" t="str">
        <f>IF(OR(NOT(ISNA(VLOOKUP($A125,'WB005-E'!$P:$P,1,FALSE))),AND($B125=$B124,AA124="x")),"x","")</f>
        <v/>
      </c>
      <c r="AB125" s="994" t="str">
        <f>IF(OR(NOT(ISNA(VLOOKUP($A125,'WB005-F'!$P:$P,1,FALSE))),AND($B125=$B124,AB124="x")),"x","")</f>
        <v/>
      </c>
      <c r="AC125" s="989" t="str">
        <f>IF(OR(NOT(ISNA(VLOOKUP($A125,'WB006-A'!$P:$P,1,FALSE))),AND($B125=$B124,AC124="x")),"x","")</f>
        <v/>
      </c>
      <c r="AD125" s="990" t="str">
        <f>IF(OR(NOT(ISNA(VLOOKUP($A125,'WB006-B'!$P:$P,1,FALSE))),AND($B125=$B124,AD124="x")),"x","")</f>
        <v/>
      </c>
      <c r="AE125" s="992" t="str">
        <f>IF(OR(NOT(ISNA(VLOOKUP($A125,'WB007-A'!$P:$P,1,FALSE))),AND($B125=$B124,AE124="x")),"x","")</f>
        <v/>
      </c>
      <c r="AF125" s="994" t="str">
        <f>IF(OR(NOT(ISNA(VLOOKUP($A125,'WB007-B'!$P:$P,1,FALSE))),AND($B125=$B124,AF124="x")),"x","")</f>
        <v/>
      </c>
      <c r="AG125" s="998" t="b">
        <f t="shared" si="1"/>
        <v>1</v>
      </c>
      <c r="AI125" s="708"/>
    </row>
    <row r="126" spans="1:35" ht="22.5" x14ac:dyDescent="0.2">
      <c r="A126" s="927" t="s">
        <v>36</v>
      </c>
      <c r="B126" s="928" t="s">
        <v>37</v>
      </c>
      <c r="C126" s="929"/>
      <c r="D126" s="1021">
        <v>1926.3283260483809</v>
      </c>
      <c r="E126" s="930" t="s">
        <v>388</v>
      </c>
      <c r="F126" s="988" t="str">
        <f>IF(OR(NOT(ISNA(VLOOKUP($A126,'WB001-A'!$P:$P,1,FALSE))),AND($B126=$B125,F125="x")),"x","")</f>
        <v/>
      </c>
      <c r="G126" s="989" t="str">
        <f>IF(OR(NOT(ISNA(VLOOKUP($A126,'WB002-A'!$P:$P,1,FALSE))),AND($B126=$B125,G125="x")),"x","")</f>
        <v/>
      </c>
      <c r="H126" s="990" t="str">
        <f>IF(OR(NOT(ISNA(VLOOKUP($A126,'WB002-B'!$P:$P,1,FALSE))),AND($B126=$B125,H125="x")),"x","")</f>
        <v/>
      </c>
      <c r="I126" s="990" t="str">
        <f>IF(OR(NOT(ISNA(VLOOKUP($A126,'WB002-C'!$P:$P,1,FALSE))),AND($B126=$B125,I125="x")),"x","")</f>
        <v/>
      </c>
      <c r="J126" s="990" t="str">
        <f>IF(OR(NOT(ISNA(VLOOKUP($A126,'WB002-D'!$P:$P,1,FALSE))),AND($B126=$B125,J125="x")),"x","")</f>
        <v/>
      </c>
      <c r="K126" s="990" t="str">
        <f>IF(OR(NOT(ISNA(VLOOKUP($A126,'WB002-E'!$P:$P,1,FALSE))),AND($B126=$B125,K125="x")),"x","")</f>
        <v>x</v>
      </c>
      <c r="L126" s="991" t="str">
        <f>IF(OR(NOT(ISNA(VLOOKUP($A126,'WB002-F'!$P:$P,1,FALSE))),AND($B126=$B125,L125="x")),"x","")</f>
        <v/>
      </c>
      <c r="M126" s="992" t="str">
        <f>IF(OR(NOT(ISNA(VLOOKUP($A126,'WB003-A'!$P:$P,1,FALSE))),AND($B126=$B125,M125="x")),"x","")</f>
        <v/>
      </c>
      <c r="N126" s="993" t="str">
        <f>IF(OR(NOT(ISNA(VLOOKUP($A126,'WB003-B'!$P:$P,1,FALSE))),AND($B126=$B125,N125="x")),"x","")</f>
        <v/>
      </c>
      <c r="O126" s="993" t="str">
        <f>IF(OR(NOT(ISNA(VLOOKUP($A126,'WB003-C'!$P:$P,1,FALSE))),AND($B126=$B125,O125="x")),"x","")</f>
        <v/>
      </c>
      <c r="P126" s="993" t="str">
        <f>IF(OR(NOT(ISNA(VLOOKUP($A126,'WB003-D'!$P:$P,1,FALSE))),AND($B126=$B125,P125="x")),"x","")</f>
        <v>x</v>
      </c>
      <c r="Q126" s="994" t="str">
        <f>IF(OR(NOT(ISNA(VLOOKUP($A126,'WB003-E'!$P:$P,1,FALSE))),AND($B126=$B125,Q125="x")),"x","")</f>
        <v/>
      </c>
      <c r="R126" s="995" t="str">
        <f>IF(OR(NOT(ISNA(VLOOKUP($A126,#REF!,1,FALSE))),AND($B126=$B125,R125="x")),"x","")</f>
        <v>x</v>
      </c>
      <c r="S126" s="990" t="str">
        <f>IF(OR(NOT(ISNA(VLOOKUP($A126,#REF!,1,FALSE))),AND($B126=$B125,S125="x")),"x","")</f>
        <v>x</v>
      </c>
      <c r="T126" s="990" t="str">
        <f>IF(OR(NOT(ISNA(VLOOKUP($A126,#REF!,1,FALSE))),AND($B126=$B125,T125="x")),"x","")</f>
        <v>x</v>
      </c>
      <c r="U126" s="990" t="str">
        <f>IF(OR(NOT(ISNA(VLOOKUP($A126,#REF!,1,FALSE))),AND($B126=$B125,U125="x")),"x","")</f>
        <v>x</v>
      </c>
      <c r="V126" s="991" t="str">
        <f>IF(OR(NOT(ISNA(VLOOKUP($A126,#REF!,1,FALSE))),AND($B126=$B125,V125="x")),"x","")</f>
        <v>x</v>
      </c>
      <c r="W126" s="996" t="str">
        <f>IF(OR(NOT(ISNA(VLOOKUP($A126,'WB005-A'!$P:$P,1,FALSE))),AND($B126=$B125,W125="x")),"x","")</f>
        <v/>
      </c>
      <c r="X126" s="993" t="str">
        <f>IF(OR(NOT(ISNA(VLOOKUP($A126,'WB005-B'!$P:$P,1,FALSE))),AND($B126=$B125,X125="x")),"x","")</f>
        <v/>
      </c>
      <c r="Y126" s="993" t="str">
        <f>IF(OR(NOT(ISNA(VLOOKUP($A126,'WB005-C'!$P:$P,1,FALSE))),AND($B126=$B125,Y125="x")),"x","")</f>
        <v/>
      </c>
      <c r="Z126" s="993" t="str">
        <f>IF(OR(NOT(ISNA(VLOOKUP($A126,'WB005-D'!$P:$P,1,FALSE))),AND($B126=$B125,Z125="x")),"x","")</f>
        <v/>
      </c>
      <c r="AA126" s="993" t="str">
        <f>IF(OR(NOT(ISNA(VLOOKUP($A126,'WB005-E'!$P:$P,1,FALSE))),AND($B126=$B125,AA125="x")),"x","")</f>
        <v>x</v>
      </c>
      <c r="AB126" s="994" t="str">
        <f>IF(OR(NOT(ISNA(VLOOKUP($A126,'WB005-F'!$P:$P,1,FALSE))),AND($B126=$B125,AB125="x")),"x","")</f>
        <v/>
      </c>
      <c r="AC126" s="989" t="str">
        <f>IF(OR(NOT(ISNA(VLOOKUP($A126,'WB006-A'!$P:$P,1,FALSE))),AND($B126=$B125,AC125="x")),"x","")</f>
        <v/>
      </c>
      <c r="AD126" s="990" t="str">
        <f>IF(OR(NOT(ISNA(VLOOKUP($A126,'WB006-B'!$P:$P,1,FALSE))),AND($B126=$B125,AD125="x")),"x","")</f>
        <v/>
      </c>
      <c r="AE126" s="992" t="str">
        <f>IF(OR(NOT(ISNA(VLOOKUP($A126,'WB007-A'!$P:$P,1,FALSE))),AND($B126=$B125,AE125="x")),"x","")</f>
        <v/>
      </c>
      <c r="AF126" s="994" t="str">
        <f>IF(OR(NOT(ISNA(VLOOKUP($A126,'WB007-B'!$P:$P,1,FALSE))),AND($B126=$B125,AF125="x")),"x","")</f>
        <v/>
      </c>
      <c r="AG126" s="998" t="b">
        <f t="shared" si="1"/>
        <v>1</v>
      </c>
      <c r="AI126" s="708"/>
    </row>
    <row r="127" spans="1:35" ht="22.5" x14ac:dyDescent="0.2">
      <c r="A127" s="927" t="s">
        <v>39</v>
      </c>
      <c r="B127" s="928" t="s">
        <v>770</v>
      </c>
      <c r="C127" s="929"/>
      <c r="D127" s="1021" t="s">
        <v>448</v>
      </c>
      <c r="E127" s="930" t="s">
        <v>440</v>
      </c>
      <c r="F127" s="988" t="str">
        <f>IF(OR(NOT(ISNA(VLOOKUP($A127,'WB001-A'!$P:$P,1,FALSE))),AND($B127=$B126,F126="x")),"x","")</f>
        <v/>
      </c>
      <c r="G127" s="989" t="str">
        <f>IF(OR(NOT(ISNA(VLOOKUP($A127,'WB002-A'!$P:$P,1,FALSE))),AND($B127=$B126,G126="x")),"x","")</f>
        <v/>
      </c>
      <c r="H127" s="990" t="str">
        <f>IF(OR(NOT(ISNA(VLOOKUP($A127,'WB002-B'!$P:$P,1,FALSE))),AND($B127=$B126,H126="x")),"x","")</f>
        <v/>
      </c>
      <c r="I127" s="990" t="str">
        <f>IF(OR(NOT(ISNA(VLOOKUP($A127,'WB002-C'!$P:$P,1,FALSE))),AND($B127=$B126,I126="x")),"x","")</f>
        <v/>
      </c>
      <c r="J127" s="990" t="str">
        <f>IF(OR(NOT(ISNA(VLOOKUP($A127,'WB002-D'!$P:$P,1,FALSE))),AND($B127=$B126,J126="x")),"x","")</f>
        <v/>
      </c>
      <c r="K127" s="990" t="str">
        <f>IF(OR(NOT(ISNA(VLOOKUP($A127,'WB002-E'!$P:$P,1,FALSE))),AND($B127=$B126,K126="x")),"x","")</f>
        <v/>
      </c>
      <c r="L127" s="991" t="str">
        <f>IF(OR(NOT(ISNA(VLOOKUP($A127,'WB002-F'!$P:$P,1,FALSE))),AND($B127=$B126,L126="x")),"x","")</f>
        <v/>
      </c>
      <c r="M127" s="992" t="str">
        <f>IF(OR(NOT(ISNA(VLOOKUP($A127,'WB003-A'!$P:$P,1,FALSE))),AND($B127=$B126,M126="x")),"x","")</f>
        <v/>
      </c>
      <c r="N127" s="993" t="str">
        <f>IF(OR(NOT(ISNA(VLOOKUP($A127,'WB003-B'!$P:$P,1,FALSE))),AND($B127=$B126,N126="x")),"x","")</f>
        <v/>
      </c>
      <c r="O127" s="993" t="str">
        <f>IF(OR(NOT(ISNA(VLOOKUP($A127,'WB003-C'!$P:$P,1,FALSE))),AND($B127=$B126,O126="x")),"x","")</f>
        <v/>
      </c>
      <c r="P127" s="993" t="str">
        <f>IF(OR(NOT(ISNA(VLOOKUP($A127,'WB003-D'!$P:$P,1,FALSE))),AND($B127=$B126,P126="x")),"x","")</f>
        <v/>
      </c>
      <c r="Q127" s="994" t="str">
        <f>IF(OR(NOT(ISNA(VLOOKUP($A127,'WB003-E'!$P:$P,1,FALSE))),AND($B127=$B126,Q126="x")),"x","")</f>
        <v/>
      </c>
      <c r="R127" s="995" t="str">
        <f>IF(OR(NOT(ISNA(VLOOKUP($A127,#REF!,1,FALSE))),AND($B127=$B126,R126="x")),"x","")</f>
        <v>x</v>
      </c>
      <c r="S127" s="990" t="str">
        <f>IF(OR(NOT(ISNA(VLOOKUP($A127,#REF!,1,FALSE))),AND($B127=$B126,S126="x")),"x","")</f>
        <v>x</v>
      </c>
      <c r="T127" s="990" t="str">
        <f>IF(OR(NOT(ISNA(VLOOKUP($A127,#REF!,1,FALSE))),AND($B127=$B126,T126="x")),"x","")</f>
        <v>x</v>
      </c>
      <c r="U127" s="990" t="str">
        <f>IF(OR(NOT(ISNA(VLOOKUP($A127,#REF!,1,FALSE))),AND($B127=$B126,U126="x")),"x","")</f>
        <v>x</v>
      </c>
      <c r="V127" s="991" t="str">
        <f>IF(OR(NOT(ISNA(VLOOKUP($A127,#REF!,1,FALSE))),AND($B127=$B126,V126="x")),"x","")</f>
        <v>x</v>
      </c>
      <c r="W127" s="996" t="str">
        <f>IF(OR(NOT(ISNA(VLOOKUP($A127,'WB005-A'!$P:$P,1,FALSE))),AND($B127=$B126,W126="x")),"x","")</f>
        <v/>
      </c>
      <c r="X127" s="993" t="str">
        <f>IF(OR(NOT(ISNA(VLOOKUP($A127,'WB005-B'!$P:$P,1,FALSE))),AND($B127=$B126,X126="x")),"x","")</f>
        <v/>
      </c>
      <c r="Y127" s="993" t="str">
        <f>IF(OR(NOT(ISNA(VLOOKUP($A127,'WB005-C'!$P:$P,1,FALSE))),AND($B127=$B126,Y126="x")),"x","")</f>
        <v/>
      </c>
      <c r="Z127" s="993" t="str">
        <f>IF(OR(NOT(ISNA(VLOOKUP($A127,'WB005-D'!$P:$P,1,FALSE))),AND($B127=$B126,Z126="x")),"x","")</f>
        <v/>
      </c>
      <c r="AA127" s="993" t="str">
        <f>IF(OR(NOT(ISNA(VLOOKUP($A127,'WB005-E'!$P:$P,1,FALSE))),AND($B127=$B126,AA126="x")),"x","")</f>
        <v/>
      </c>
      <c r="AB127" s="994" t="str">
        <f>IF(OR(NOT(ISNA(VLOOKUP($A127,'WB005-F'!$P:$P,1,FALSE))),AND($B127=$B126,AB126="x")),"x","")</f>
        <v/>
      </c>
      <c r="AC127" s="989" t="str">
        <f>IF(OR(NOT(ISNA(VLOOKUP($A127,'WB006-A'!$P:$P,1,FALSE))),AND($B127=$B126,AC126="x")),"x","")</f>
        <v/>
      </c>
      <c r="AD127" s="990" t="str">
        <f>IF(OR(NOT(ISNA(VLOOKUP($A127,'WB006-B'!$P:$P,1,FALSE))),AND($B127=$B126,AD126="x")),"x","")</f>
        <v/>
      </c>
      <c r="AE127" s="992" t="str">
        <f>IF(OR(NOT(ISNA(VLOOKUP($A127,'WB007-A'!$P:$P,1,FALSE))),AND($B127=$B126,AE126="x")),"x","")</f>
        <v/>
      </c>
      <c r="AF127" s="994" t="str">
        <f>IF(OR(NOT(ISNA(VLOOKUP($A127,'WB007-B'!$P:$P,1,FALSE))),AND($B127=$B126,AF126="x")),"x","")</f>
        <v/>
      </c>
      <c r="AG127" s="998" t="b">
        <f t="shared" si="1"/>
        <v>1</v>
      </c>
      <c r="AI127" s="708"/>
    </row>
    <row r="128" spans="1:35" ht="22.5" x14ac:dyDescent="0.2">
      <c r="A128" s="927" t="s">
        <v>40</v>
      </c>
      <c r="B128" s="928" t="s">
        <v>770</v>
      </c>
      <c r="C128" s="929" t="s">
        <v>55</v>
      </c>
      <c r="D128" s="1021">
        <v>0.75768914157902967</v>
      </c>
      <c r="E128" s="930" t="s">
        <v>440</v>
      </c>
      <c r="F128" s="988" t="str">
        <f>IF(OR(NOT(ISNA(VLOOKUP($A128,'WB001-A'!$P:$P,1,FALSE))),AND($B128=$B127,F127="x")),"x","")</f>
        <v/>
      </c>
      <c r="G128" s="989" t="str">
        <f>IF(OR(NOT(ISNA(VLOOKUP($A128,'WB002-A'!$P:$P,1,FALSE))),AND($B128=$B127,G127="x")),"x","")</f>
        <v/>
      </c>
      <c r="H128" s="990" t="str">
        <f>IF(OR(NOT(ISNA(VLOOKUP($A128,'WB002-B'!$P:$P,1,FALSE))),AND($B128=$B127,H127="x")),"x","")</f>
        <v/>
      </c>
      <c r="I128" s="990" t="str">
        <f>IF(OR(NOT(ISNA(VLOOKUP($A128,'WB002-C'!$P:$P,1,FALSE))),AND($B128=$B127,I127="x")),"x","")</f>
        <v/>
      </c>
      <c r="J128" s="990" t="str">
        <f>IF(OR(NOT(ISNA(VLOOKUP($A128,'WB002-D'!$P:$P,1,FALSE))),AND($B128=$B127,J127="x")),"x","")</f>
        <v/>
      </c>
      <c r="K128" s="990" t="str">
        <f>IF(OR(NOT(ISNA(VLOOKUP($A128,'WB002-E'!$P:$P,1,FALSE))),AND($B128=$B127,K127="x")),"x","")</f>
        <v/>
      </c>
      <c r="L128" s="991" t="str">
        <f>IF(OR(NOT(ISNA(VLOOKUP($A128,'WB002-F'!$P:$P,1,FALSE))),AND($B128=$B127,L127="x")),"x","")</f>
        <v/>
      </c>
      <c r="M128" s="992" t="str">
        <f>IF(OR(NOT(ISNA(VLOOKUP($A128,'WB003-A'!$P:$P,1,FALSE))),AND($B128=$B127,M127="x")),"x","")</f>
        <v/>
      </c>
      <c r="N128" s="993" t="str">
        <f>IF(OR(NOT(ISNA(VLOOKUP($A128,'WB003-B'!$P:$P,1,FALSE))),AND($B128=$B127,N127="x")),"x","")</f>
        <v/>
      </c>
      <c r="O128" s="993" t="str">
        <f>IF(OR(NOT(ISNA(VLOOKUP($A128,'WB003-C'!$P:$P,1,FALSE))),AND($B128=$B127,O127="x")),"x","")</f>
        <v/>
      </c>
      <c r="P128" s="993" t="str">
        <f>IF(OR(NOT(ISNA(VLOOKUP($A128,'WB003-D'!$P:$P,1,FALSE))),AND($B128=$B127,P127="x")),"x","")</f>
        <v/>
      </c>
      <c r="Q128" s="994" t="str">
        <f>IF(OR(NOT(ISNA(VLOOKUP($A128,'WB003-E'!$P:$P,1,FALSE))),AND($B128=$B127,Q127="x")),"x","")</f>
        <v/>
      </c>
      <c r="R128" s="995" t="str">
        <f>IF(OR(NOT(ISNA(VLOOKUP($A128,#REF!,1,FALSE))),AND($B128=$B127,R127="x")),"x","")</f>
        <v>x</v>
      </c>
      <c r="S128" s="990" t="str">
        <f>IF(OR(NOT(ISNA(VLOOKUP($A128,#REF!,1,FALSE))),AND($B128=$B127,S127="x")),"x","")</f>
        <v>x</v>
      </c>
      <c r="T128" s="990" t="str">
        <f>IF(OR(NOT(ISNA(VLOOKUP($A128,#REF!,1,FALSE))),AND($B128=$B127,T127="x")),"x","")</f>
        <v>x</v>
      </c>
      <c r="U128" s="990" t="str">
        <f>IF(OR(NOT(ISNA(VLOOKUP($A128,#REF!,1,FALSE))),AND($B128=$B127,U127="x")),"x","")</f>
        <v>x</v>
      </c>
      <c r="V128" s="991" t="str">
        <f>IF(OR(NOT(ISNA(VLOOKUP($A128,#REF!,1,FALSE))),AND($B128=$B127,V127="x")),"x","")</f>
        <v>x</v>
      </c>
      <c r="W128" s="996" t="str">
        <f>IF(OR(NOT(ISNA(VLOOKUP($A128,'WB005-A'!$P:$P,1,FALSE))),AND($B128=$B127,W127="x")),"x","")</f>
        <v/>
      </c>
      <c r="X128" s="993" t="str">
        <f>IF(OR(NOT(ISNA(VLOOKUP($A128,'WB005-B'!$P:$P,1,FALSE))),AND($B128=$B127,X127="x")),"x","")</f>
        <v/>
      </c>
      <c r="Y128" s="993" t="str">
        <f>IF(OR(NOT(ISNA(VLOOKUP($A128,'WB005-C'!$P:$P,1,FALSE))),AND($B128=$B127,Y127="x")),"x","")</f>
        <v/>
      </c>
      <c r="Z128" s="993" t="str">
        <f>IF(OR(NOT(ISNA(VLOOKUP($A128,'WB005-D'!$P:$P,1,FALSE))),AND($B128=$B127,Z127="x")),"x","")</f>
        <v/>
      </c>
      <c r="AA128" s="993" t="str">
        <f>IF(OR(NOT(ISNA(VLOOKUP($A128,'WB005-E'!$P:$P,1,FALSE))),AND($B128=$B127,AA127="x")),"x","")</f>
        <v/>
      </c>
      <c r="AB128" s="994" t="str">
        <f>IF(OR(NOT(ISNA(VLOOKUP($A128,'WB005-F'!$P:$P,1,FALSE))),AND($B128=$B127,AB127="x")),"x","")</f>
        <v/>
      </c>
      <c r="AC128" s="989" t="str">
        <f>IF(OR(NOT(ISNA(VLOOKUP($A128,'WB006-A'!$P:$P,1,FALSE))),AND($B128=$B127,AC127="x")),"x","")</f>
        <v/>
      </c>
      <c r="AD128" s="990" t="str">
        <f>IF(OR(NOT(ISNA(VLOOKUP($A128,'WB006-B'!$P:$P,1,FALSE))),AND($B128=$B127,AD127="x")),"x","")</f>
        <v/>
      </c>
      <c r="AE128" s="992" t="str">
        <f>IF(OR(NOT(ISNA(VLOOKUP($A128,'WB007-A'!$P:$P,1,FALSE))),AND($B128=$B127,AE127="x")),"x","")</f>
        <v/>
      </c>
      <c r="AF128" s="994" t="str">
        <f>IF(OR(NOT(ISNA(VLOOKUP($A128,'WB007-B'!$P:$P,1,FALSE))),AND($B128=$B127,AF127="x")),"x","")</f>
        <v/>
      </c>
      <c r="AG128" s="1000" t="b">
        <f t="shared" si="1"/>
        <v>1</v>
      </c>
      <c r="AI128" s="708"/>
    </row>
    <row r="129" spans="1:35" ht="22.5" x14ac:dyDescent="0.2">
      <c r="A129" s="927" t="s">
        <v>41</v>
      </c>
      <c r="B129" s="928" t="s">
        <v>770</v>
      </c>
      <c r="C129" s="929" t="s">
        <v>56</v>
      </c>
      <c r="D129" s="1021">
        <v>1.121379929536964</v>
      </c>
      <c r="E129" s="930" t="s">
        <v>440</v>
      </c>
      <c r="F129" s="988" t="str">
        <f>IF(OR(NOT(ISNA(VLOOKUP($A129,'WB001-A'!$P:$P,1,FALSE))),AND($B129=$B128,F128="x")),"x","")</f>
        <v/>
      </c>
      <c r="G129" s="989" t="str">
        <f>IF(OR(NOT(ISNA(VLOOKUP($A129,'WB002-A'!$P:$P,1,FALSE))),AND($B129=$B128,G128="x")),"x","")</f>
        <v/>
      </c>
      <c r="H129" s="990" t="str">
        <f>IF(OR(NOT(ISNA(VLOOKUP($A129,'WB002-B'!$P:$P,1,FALSE))),AND($B129=$B128,H128="x")),"x","")</f>
        <v/>
      </c>
      <c r="I129" s="990" t="str">
        <f>IF(OR(NOT(ISNA(VLOOKUP($A129,'WB002-C'!$P:$P,1,FALSE))),AND($B129=$B128,I128="x")),"x","")</f>
        <v/>
      </c>
      <c r="J129" s="990" t="str">
        <f>IF(OR(NOT(ISNA(VLOOKUP($A129,'WB002-D'!$P:$P,1,FALSE))),AND($B129=$B128,J128="x")),"x","")</f>
        <v/>
      </c>
      <c r="K129" s="990" t="str">
        <f>IF(OR(NOT(ISNA(VLOOKUP($A129,'WB002-E'!$P:$P,1,FALSE))),AND($B129=$B128,K128="x")),"x","")</f>
        <v/>
      </c>
      <c r="L129" s="991" t="str">
        <f>IF(OR(NOT(ISNA(VLOOKUP($A129,'WB002-F'!$P:$P,1,FALSE))),AND($B129=$B128,L128="x")),"x","")</f>
        <v/>
      </c>
      <c r="M129" s="992" t="str">
        <f>IF(OR(NOT(ISNA(VLOOKUP($A129,'WB003-A'!$P:$P,1,FALSE))),AND($B129=$B128,M128="x")),"x","")</f>
        <v/>
      </c>
      <c r="N129" s="993" t="str">
        <f>IF(OR(NOT(ISNA(VLOOKUP($A129,'WB003-B'!$P:$P,1,FALSE))),AND($B129=$B128,N128="x")),"x","")</f>
        <v/>
      </c>
      <c r="O129" s="993" t="str">
        <f>IF(OR(NOT(ISNA(VLOOKUP($A129,'WB003-C'!$P:$P,1,FALSE))),AND($B129=$B128,O128="x")),"x","")</f>
        <v/>
      </c>
      <c r="P129" s="993" t="str">
        <f>IF(OR(NOT(ISNA(VLOOKUP($A129,'WB003-D'!$P:$P,1,FALSE))),AND($B129=$B128,P128="x")),"x","")</f>
        <v/>
      </c>
      <c r="Q129" s="994" t="str">
        <f>IF(OR(NOT(ISNA(VLOOKUP($A129,'WB003-E'!$P:$P,1,FALSE))),AND($B129=$B128,Q128="x")),"x","")</f>
        <v/>
      </c>
      <c r="R129" s="995" t="str">
        <f>IF(OR(NOT(ISNA(VLOOKUP($A129,#REF!,1,FALSE))),AND($B129=$B128,R128="x")),"x","")</f>
        <v>x</v>
      </c>
      <c r="S129" s="990" t="str">
        <f>IF(OR(NOT(ISNA(VLOOKUP($A129,#REF!,1,FALSE))),AND($B129=$B128,S128="x")),"x","")</f>
        <v>x</v>
      </c>
      <c r="T129" s="990" t="str">
        <f>IF(OR(NOT(ISNA(VLOOKUP($A129,#REF!,1,FALSE))),AND($B129=$B128,T128="x")),"x","")</f>
        <v>x</v>
      </c>
      <c r="U129" s="990" t="str">
        <f>IF(OR(NOT(ISNA(VLOOKUP($A129,#REF!,1,FALSE))),AND($B129=$B128,U128="x")),"x","")</f>
        <v>x</v>
      </c>
      <c r="V129" s="991" t="str">
        <f>IF(OR(NOT(ISNA(VLOOKUP($A129,#REF!,1,FALSE))),AND($B129=$B128,V128="x")),"x","")</f>
        <v>x</v>
      </c>
      <c r="W129" s="996" t="str">
        <f>IF(OR(NOT(ISNA(VLOOKUP($A129,'WB005-A'!$P:$P,1,FALSE))),AND($B129=$B128,W128="x")),"x","")</f>
        <v/>
      </c>
      <c r="X129" s="993" t="str">
        <f>IF(OR(NOT(ISNA(VLOOKUP($A129,'WB005-B'!$P:$P,1,FALSE))),AND($B129=$B128,X128="x")),"x","")</f>
        <v/>
      </c>
      <c r="Y129" s="993" t="str">
        <f>IF(OR(NOT(ISNA(VLOOKUP($A129,'WB005-C'!$P:$P,1,FALSE))),AND($B129=$B128,Y128="x")),"x","")</f>
        <v/>
      </c>
      <c r="Z129" s="993" t="str">
        <f>IF(OR(NOT(ISNA(VLOOKUP($A129,'WB005-D'!$P:$P,1,FALSE))),AND($B129=$B128,Z128="x")),"x","")</f>
        <v/>
      </c>
      <c r="AA129" s="993" t="str">
        <f>IF(OR(NOT(ISNA(VLOOKUP($A129,'WB005-E'!$P:$P,1,FALSE))),AND($B129=$B128,AA128="x")),"x","")</f>
        <v/>
      </c>
      <c r="AB129" s="994" t="str">
        <f>IF(OR(NOT(ISNA(VLOOKUP($A129,'WB005-F'!$P:$P,1,FALSE))),AND($B129=$B128,AB128="x")),"x","")</f>
        <v/>
      </c>
      <c r="AC129" s="989" t="str">
        <f>IF(OR(NOT(ISNA(VLOOKUP($A129,'WB006-A'!$P:$P,1,FALSE))),AND($B129=$B128,AC128="x")),"x","")</f>
        <v/>
      </c>
      <c r="AD129" s="990" t="str">
        <f>IF(OR(NOT(ISNA(VLOOKUP($A129,'WB006-B'!$P:$P,1,FALSE))),AND($B129=$B128,AD128="x")),"x","")</f>
        <v/>
      </c>
      <c r="AE129" s="992" t="str">
        <f>IF(OR(NOT(ISNA(VLOOKUP($A129,'WB007-A'!$P:$P,1,FALSE))),AND($B129=$B128,AE128="x")),"x","")</f>
        <v/>
      </c>
      <c r="AF129" s="994" t="str">
        <f>IF(OR(NOT(ISNA(VLOOKUP($A129,'WB007-B'!$P:$P,1,FALSE))),AND($B129=$B128,AF128="x")),"x","")</f>
        <v/>
      </c>
      <c r="AG129" s="1000" t="b">
        <f t="shared" si="1"/>
        <v>1</v>
      </c>
      <c r="AI129" s="708"/>
    </row>
    <row r="130" spans="1:35" ht="22.5" x14ac:dyDescent="0.2">
      <c r="A130" s="927" t="s">
        <v>42</v>
      </c>
      <c r="B130" s="928" t="s">
        <v>770</v>
      </c>
      <c r="C130" s="929" t="s">
        <v>57</v>
      </c>
      <c r="D130" s="1021">
        <v>1.5153782831580593</v>
      </c>
      <c r="E130" s="930" t="s">
        <v>440</v>
      </c>
      <c r="F130" s="988" t="str">
        <f>IF(OR(NOT(ISNA(VLOOKUP($A130,'WB001-A'!$P:$P,1,FALSE))),AND($B130=$B129,F129="x")),"x","")</f>
        <v/>
      </c>
      <c r="G130" s="989" t="str">
        <f>IF(OR(NOT(ISNA(VLOOKUP($A130,'WB002-A'!$P:$P,1,FALSE))),AND($B130=$B129,G129="x")),"x","")</f>
        <v/>
      </c>
      <c r="H130" s="990" t="str">
        <f>IF(OR(NOT(ISNA(VLOOKUP($A130,'WB002-B'!$P:$P,1,FALSE))),AND($B130=$B129,H129="x")),"x","")</f>
        <v/>
      </c>
      <c r="I130" s="990" t="str">
        <f>IF(OR(NOT(ISNA(VLOOKUP($A130,'WB002-C'!$P:$P,1,FALSE))),AND($B130=$B129,I129="x")),"x","")</f>
        <v/>
      </c>
      <c r="J130" s="990" t="str">
        <f>IF(OR(NOT(ISNA(VLOOKUP($A130,'WB002-D'!$P:$P,1,FALSE))),AND($B130=$B129,J129="x")),"x","")</f>
        <v/>
      </c>
      <c r="K130" s="990" t="str">
        <f>IF(OR(NOT(ISNA(VLOOKUP($A130,'WB002-E'!$P:$P,1,FALSE))),AND($B130=$B129,K129="x")),"x","")</f>
        <v/>
      </c>
      <c r="L130" s="991" t="str">
        <f>IF(OR(NOT(ISNA(VLOOKUP($A130,'WB002-F'!$P:$P,1,FALSE))),AND($B130=$B129,L129="x")),"x","")</f>
        <v/>
      </c>
      <c r="M130" s="992" t="str">
        <f>IF(OR(NOT(ISNA(VLOOKUP($A130,'WB003-A'!$P:$P,1,FALSE))),AND($B130=$B129,M129="x")),"x","")</f>
        <v/>
      </c>
      <c r="N130" s="993" t="str">
        <f>IF(OR(NOT(ISNA(VLOOKUP($A130,'WB003-B'!$P:$P,1,FALSE))),AND($B130=$B129,N129="x")),"x","")</f>
        <v/>
      </c>
      <c r="O130" s="993" t="str">
        <f>IF(OR(NOT(ISNA(VLOOKUP($A130,'WB003-C'!$P:$P,1,FALSE))),AND($B130=$B129,O129="x")),"x","")</f>
        <v/>
      </c>
      <c r="P130" s="993" t="str">
        <f>IF(OR(NOT(ISNA(VLOOKUP($A130,'WB003-D'!$P:$P,1,FALSE))),AND($B130=$B129,P129="x")),"x","")</f>
        <v/>
      </c>
      <c r="Q130" s="994" t="str">
        <f>IF(OR(NOT(ISNA(VLOOKUP($A130,'WB003-E'!$P:$P,1,FALSE))),AND($B130=$B129,Q129="x")),"x","")</f>
        <v/>
      </c>
      <c r="R130" s="995" t="str">
        <f>IF(OR(NOT(ISNA(VLOOKUP($A130,#REF!,1,FALSE))),AND($B130=$B129,R129="x")),"x","")</f>
        <v>x</v>
      </c>
      <c r="S130" s="990" t="str">
        <f>IF(OR(NOT(ISNA(VLOOKUP($A130,#REF!,1,FALSE))),AND($B130=$B129,S129="x")),"x","")</f>
        <v>x</v>
      </c>
      <c r="T130" s="990" t="str">
        <f>IF(OR(NOT(ISNA(VLOOKUP($A130,#REF!,1,FALSE))),AND($B130=$B129,T129="x")),"x","")</f>
        <v>x</v>
      </c>
      <c r="U130" s="990" t="str">
        <f>IF(OR(NOT(ISNA(VLOOKUP($A130,#REF!,1,FALSE))),AND($B130=$B129,U129="x")),"x","")</f>
        <v>x</v>
      </c>
      <c r="V130" s="991" t="str">
        <f>IF(OR(NOT(ISNA(VLOOKUP($A130,#REF!,1,FALSE))),AND($B130=$B129,V129="x")),"x","")</f>
        <v>x</v>
      </c>
      <c r="W130" s="996" t="str">
        <f>IF(OR(NOT(ISNA(VLOOKUP($A130,'WB005-A'!$P:$P,1,FALSE))),AND($B130=$B129,W129="x")),"x","")</f>
        <v/>
      </c>
      <c r="X130" s="993" t="str">
        <f>IF(OR(NOT(ISNA(VLOOKUP($A130,'WB005-B'!$P:$P,1,FALSE))),AND($B130=$B129,X129="x")),"x","")</f>
        <v/>
      </c>
      <c r="Y130" s="993" t="str">
        <f>IF(OR(NOT(ISNA(VLOOKUP($A130,'WB005-C'!$P:$P,1,FALSE))),AND($B130=$B129,Y129="x")),"x","")</f>
        <v/>
      </c>
      <c r="Z130" s="993" t="str">
        <f>IF(OR(NOT(ISNA(VLOOKUP($A130,'WB005-D'!$P:$P,1,FALSE))),AND($B130=$B129,Z129="x")),"x","")</f>
        <v/>
      </c>
      <c r="AA130" s="993" t="str">
        <f>IF(OR(NOT(ISNA(VLOOKUP($A130,'WB005-E'!$P:$P,1,FALSE))),AND($B130=$B129,AA129="x")),"x","")</f>
        <v/>
      </c>
      <c r="AB130" s="994" t="str">
        <f>IF(OR(NOT(ISNA(VLOOKUP($A130,'WB005-F'!$P:$P,1,FALSE))),AND($B130=$B129,AB129="x")),"x","")</f>
        <v/>
      </c>
      <c r="AC130" s="989" t="str">
        <f>IF(OR(NOT(ISNA(VLOOKUP($A130,'WB006-A'!$P:$P,1,FALSE))),AND($B130=$B129,AC129="x")),"x","")</f>
        <v/>
      </c>
      <c r="AD130" s="990" t="str">
        <f>IF(OR(NOT(ISNA(VLOOKUP($A130,'WB006-B'!$P:$P,1,FALSE))),AND($B130=$B129,AD129="x")),"x","")</f>
        <v/>
      </c>
      <c r="AE130" s="992" t="str">
        <f>IF(OR(NOT(ISNA(VLOOKUP($A130,'WB007-A'!$P:$P,1,FALSE))),AND($B130=$B129,AE129="x")),"x","")</f>
        <v/>
      </c>
      <c r="AF130" s="994" t="str">
        <f>IF(OR(NOT(ISNA(VLOOKUP($A130,'WB007-B'!$P:$P,1,FALSE))),AND($B130=$B129,AF129="x")),"x","")</f>
        <v/>
      </c>
      <c r="AG130" s="1000" t="b">
        <f t="shared" si="1"/>
        <v>1</v>
      </c>
      <c r="AI130" s="708"/>
    </row>
    <row r="131" spans="1:35" ht="22.5" x14ac:dyDescent="0.2">
      <c r="A131" s="927" t="s">
        <v>43</v>
      </c>
      <c r="B131" s="928" t="s">
        <v>770</v>
      </c>
      <c r="C131" s="929" t="s">
        <v>58</v>
      </c>
      <c r="D131" s="1021">
        <v>1.9245304196107353</v>
      </c>
      <c r="E131" s="930" t="s">
        <v>440</v>
      </c>
      <c r="F131" s="988" t="str">
        <f>IF(OR(NOT(ISNA(VLOOKUP($A131,'WB001-A'!$P:$P,1,FALSE))),AND($B131=$B130,F130="x")),"x","")</f>
        <v/>
      </c>
      <c r="G131" s="989" t="str">
        <f>IF(OR(NOT(ISNA(VLOOKUP($A131,'WB002-A'!$P:$P,1,FALSE))),AND($B131=$B130,G130="x")),"x","")</f>
        <v/>
      </c>
      <c r="H131" s="990" t="str">
        <f>IF(OR(NOT(ISNA(VLOOKUP($A131,'WB002-B'!$P:$P,1,FALSE))),AND($B131=$B130,H130="x")),"x","")</f>
        <v/>
      </c>
      <c r="I131" s="990" t="str">
        <f>IF(OR(NOT(ISNA(VLOOKUP($A131,'WB002-C'!$P:$P,1,FALSE))),AND($B131=$B130,I130="x")),"x","")</f>
        <v/>
      </c>
      <c r="J131" s="990" t="str">
        <f>IF(OR(NOT(ISNA(VLOOKUP($A131,'WB002-D'!$P:$P,1,FALSE))),AND($B131=$B130,J130="x")),"x","")</f>
        <v/>
      </c>
      <c r="K131" s="990" t="str">
        <f>IF(OR(NOT(ISNA(VLOOKUP($A131,'WB002-E'!$P:$P,1,FALSE))),AND($B131=$B130,K130="x")),"x","")</f>
        <v/>
      </c>
      <c r="L131" s="991" t="str">
        <f>IF(OR(NOT(ISNA(VLOOKUP($A131,'WB002-F'!$P:$P,1,FALSE))),AND($B131=$B130,L130="x")),"x","")</f>
        <v/>
      </c>
      <c r="M131" s="992" t="str">
        <f>IF(OR(NOT(ISNA(VLOOKUP($A131,'WB003-A'!$P:$P,1,FALSE))),AND($B131=$B130,M130="x")),"x","")</f>
        <v/>
      </c>
      <c r="N131" s="993" t="str">
        <f>IF(OR(NOT(ISNA(VLOOKUP($A131,'WB003-B'!$P:$P,1,FALSE))),AND($B131=$B130,N130="x")),"x","")</f>
        <v/>
      </c>
      <c r="O131" s="993" t="str">
        <f>IF(OR(NOT(ISNA(VLOOKUP($A131,'WB003-C'!$P:$P,1,FALSE))),AND($B131=$B130,O130="x")),"x","")</f>
        <v/>
      </c>
      <c r="P131" s="993" t="str">
        <f>IF(OR(NOT(ISNA(VLOOKUP($A131,'WB003-D'!$P:$P,1,FALSE))),AND($B131=$B130,P130="x")),"x","")</f>
        <v/>
      </c>
      <c r="Q131" s="994" t="str">
        <f>IF(OR(NOT(ISNA(VLOOKUP($A131,'WB003-E'!$P:$P,1,FALSE))),AND($B131=$B130,Q130="x")),"x","")</f>
        <v/>
      </c>
      <c r="R131" s="995" t="str">
        <f>IF(OR(NOT(ISNA(VLOOKUP($A131,#REF!,1,FALSE))),AND($B131=$B130,R130="x")),"x","")</f>
        <v>x</v>
      </c>
      <c r="S131" s="990" t="str">
        <f>IF(OR(NOT(ISNA(VLOOKUP($A131,#REF!,1,FALSE))),AND($B131=$B130,S130="x")),"x","")</f>
        <v>x</v>
      </c>
      <c r="T131" s="990" t="str">
        <f>IF(OR(NOT(ISNA(VLOOKUP($A131,#REF!,1,FALSE))),AND($B131=$B130,T130="x")),"x","")</f>
        <v>x</v>
      </c>
      <c r="U131" s="990" t="str">
        <f>IF(OR(NOT(ISNA(VLOOKUP($A131,#REF!,1,FALSE))),AND($B131=$B130,U130="x")),"x","")</f>
        <v>x</v>
      </c>
      <c r="V131" s="991" t="str">
        <f>IF(OR(NOT(ISNA(VLOOKUP($A131,#REF!,1,FALSE))),AND($B131=$B130,V130="x")),"x","")</f>
        <v>x</v>
      </c>
      <c r="W131" s="996" t="str">
        <f>IF(OR(NOT(ISNA(VLOOKUP($A131,'WB005-A'!$P:$P,1,FALSE))),AND($B131=$B130,W130="x")),"x","")</f>
        <v/>
      </c>
      <c r="X131" s="993" t="str">
        <f>IF(OR(NOT(ISNA(VLOOKUP($A131,'WB005-B'!$P:$P,1,FALSE))),AND($B131=$B130,X130="x")),"x","")</f>
        <v/>
      </c>
      <c r="Y131" s="993" t="str">
        <f>IF(OR(NOT(ISNA(VLOOKUP($A131,'WB005-C'!$P:$P,1,FALSE))),AND($B131=$B130,Y130="x")),"x","")</f>
        <v/>
      </c>
      <c r="Z131" s="993" t="str">
        <f>IF(OR(NOT(ISNA(VLOOKUP($A131,'WB005-D'!$P:$P,1,FALSE))),AND($B131=$B130,Z130="x")),"x","")</f>
        <v/>
      </c>
      <c r="AA131" s="993" t="str">
        <f>IF(OR(NOT(ISNA(VLOOKUP($A131,'WB005-E'!$P:$P,1,FALSE))),AND($B131=$B130,AA130="x")),"x","")</f>
        <v/>
      </c>
      <c r="AB131" s="994" t="str">
        <f>IF(OR(NOT(ISNA(VLOOKUP($A131,'WB005-F'!$P:$P,1,FALSE))),AND($B131=$B130,AB130="x")),"x","")</f>
        <v/>
      </c>
      <c r="AC131" s="989" t="str">
        <f>IF(OR(NOT(ISNA(VLOOKUP($A131,'WB006-A'!$P:$P,1,FALSE))),AND($B131=$B130,AC130="x")),"x","")</f>
        <v/>
      </c>
      <c r="AD131" s="990" t="str">
        <f>IF(OR(NOT(ISNA(VLOOKUP($A131,'WB006-B'!$P:$P,1,FALSE))),AND($B131=$B130,AD130="x")),"x","")</f>
        <v/>
      </c>
      <c r="AE131" s="992" t="str">
        <f>IF(OR(NOT(ISNA(VLOOKUP($A131,'WB007-A'!$P:$P,1,FALSE))),AND($B131=$B130,AE130="x")),"x","")</f>
        <v/>
      </c>
      <c r="AF131" s="994" t="str">
        <f>IF(OR(NOT(ISNA(VLOOKUP($A131,'WB007-B'!$P:$P,1,FALSE))),AND($B131=$B130,AF130="x")),"x","")</f>
        <v/>
      </c>
      <c r="AG131" s="1000" t="b">
        <f t="shared" si="1"/>
        <v>1</v>
      </c>
      <c r="AI131" s="708"/>
    </row>
    <row r="132" spans="1:35" ht="22.5" x14ac:dyDescent="0.2">
      <c r="A132" s="927" t="s">
        <v>44</v>
      </c>
      <c r="B132" s="928" t="s">
        <v>59</v>
      </c>
      <c r="C132" s="929"/>
      <c r="D132" s="1021" t="s">
        <v>448</v>
      </c>
      <c r="E132" s="930" t="s">
        <v>377</v>
      </c>
      <c r="F132" s="988" t="str">
        <f>IF(OR(NOT(ISNA(VLOOKUP($A132,'WB001-A'!$P:$P,1,FALSE))),AND($B132=$B131,F131="x")),"x","")</f>
        <v/>
      </c>
      <c r="G132" s="989" t="str">
        <f>IF(OR(NOT(ISNA(VLOOKUP($A132,'WB002-A'!$P:$P,1,FALSE))),AND($B132=$B131,G131="x")),"x","")</f>
        <v/>
      </c>
      <c r="H132" s="990" t="str">
        <f>IF(OR(NOT(ISNA(VLOOKUP($A132,'WB002-B'!$P:$P,1,FALSE))),AND($B132=$B131,H131="x")),"x","")</f>
        <v/>
      </c>
      <c r="I132" s="990" t="str">
        <f>IF(OR(NOT(ISNA(VLOOKUP($A132,'WB002-C'!$P:$P,1,FALSE))),AND($B132=$B131,I131="x")),"x","")</f>
        <v/>
      </c>
      <c r="J132" s="990" t="str">
        <f>IF(OR(NOT(ISNA(VLOOKUP($A132,'WB002-D'!$P:$P,1,FALSE))),AND($B132=$B131,J131="x")),"x","")</f>
        <v/>
      </c>
      <c r="K132" s="990" t="str">
        <f>IF(OR(NOT(ISNA(VLOOKUP($A132,'WB002-E'!$P:$P,1,FALSE))),AND($B132=$B131,K131="x")),"x","")</f>
        <v/>
      </c>
      <c r="L132" s="991" t="str">
        <f>IF(OR(NOT(ISNA(VLOOKUP($A132,'WB002-F'!$P:$P,1,FALSE))),AND($B132=$B131,L131="x")),"x","")</f>
        <v/>
      </c>
      <c r="M132" s="992" t="str">
        <f>IF(OR(NOT(ISNA(VLOOKUP($A132,'WB003-A'!$P:$P,1,FALSE))),AND($B132=$B131,M131="x")),"x","")</f>
        <v/>
      </c>
      <c r="N132" s="993" t="str">
        <f>IF(OR(NOT(ISNA(VLOOKUP($A132,'WB003-B'!$P:$P,1,FALSE))),AND($B132=$B131,N131="x")),"x","")</f>
        <v/>
      </c>
      <c r="O132" s="993" t="str">
        <f>IF(OR(NOT(ISNA(VLOOKUP($A132,'WB003-C'!$P:$P,1,FALSE))),AND($B132=$B131,O131="x")),"x","")</f>
        <v>x</v>
      </c>
      <c r="P132" s="993" t="str">
        <f>IF(OR(NOT(ISNA(VLOOKUP($A132,'WB003-D'!$P:$P,1,FALSE))),AND($B132=$B131,P131="x")),"x","")</f>
        <v/>
      </c>
      <c r="Q132" s="994" t="str">
        <f>IF(OR(NOT(ISNA(VLOOKUP($A132,'WB003-E'!$P:$P,1,FALSE))),AND($B132=$B131,Q131="x")),"x","")</f>
        <v/>
      </c>
      <c r="R132" s="995" t="str">
        <f>IF(OR(NOT(ISNA(VLOOKUP($A132,#REF!,1,FALSE))),AND($B132=$B131,R131="x")),"x","")</f>
        <v>x</v>
      </c>
      <c r="S132" s="990" t="str">
        <f>IF(OR(NOT(ISNA(VLOOKUP($A132,#REF!,1,FALSE))),AND($B132=$B131,S131="x")),"x","")</f>
        <v>x</v>
      </c>
      <c r="T132" s="990" t="str">
        <f>IF(OR(NOT(ISNA(VLOOKUP($A132,#REF!,1,FALSE))),AND($B132=$B131,T131="x")),"x","")</f>
        <v>x</v>
      </c>
      <c r="U132" s="990" t="str">
        <f>IF(OR(NOT(ISNA(VLOOKUP($A132,#REF!,1,FALSE))),AND($B132=$B131,U131="x")),"x","")</f>
        <v>x</v>
      </c>
      <c r="V132" s="991" t="str">
        <f>IF(OR(NOT(ISNA(VLOOKUP($A132,#REF!,1,FALSE))),AND($B132=$B131,V131="x")),"x","")</f>
        <v>x</v>
      </c>
      <c r="W132" s="996" t="str">
        <f>IF(OR(NOT(ISNA(VLOOKUP($A132,'WB005-A'!$P:$P,1,FALSE))),AND($B132=$B131,W131="x")),"x","")</f>
        <v/>
      </c>
      <c r="X132" s="993" t="str">
        <f>IF(OR(NOT(ISNA(VLOOKUP($A132,'WB005-B'!$P:$P,1,FALSE))),AND($B132=$B131,X131="x")),"x","")</f>
        <v/>
      </c>
      <c r="Y132" s="993" t="str">
        <f>IF(OR(NOT(ISNA(VLOOKUP($A132,'WB005-C'!$P:$P,1,FALSE))),AND($B132=$B131,Y131="x")),"x","")</f>
        <v/>
      </c>
      <c r="Z132" s="993" t="str">
        <f>IF(OR(NOT(ISNA(VLOOKUP($A132,'WB005-D'!$P:$P,1,FALSE))),AND($B132=$B131,Z131="x")),"x","")</f>
        <v>x</v>
      </c>
      <c r="AA132" s="993" t="str">
        <f>IF(OR(NOT(ISNA(VLOOKUP($A132,'WB005-E'!$P:$P,1,FALSE))),AND($B132=$B131,AA131="x")),"x","")</f>
        <v/>
      </c>
      <c r="AB132" s="994" t="str">
        <f>IF(OR(NOT(ISNA(VLOOKUP($A132,'WB005-F'!$P:$P,1,FALSE))),AND($B132=$B131,AB131="x")),"x","")</f>
        <v/>
      </c>
      <c r="AC132" s="989" t="str">
        <f>IF(OR(NOT(ISNA(VLOOKUP($A132,'WB006-A'!$P:$P,1,FALSE))),AND($B132=$B131,AC131="x")),"x","")</f>
        <v/>
      </c>
      <c r="AD132" s="990" t="str">
        <f>IF(OR(NOT(ISNA(VLOOKUP($A132,'WB006-B'!$P:$P,1,FALSE))),AND($B132=$B131,AD131="x")),"x","")</f>
        <v/>
      </c>
      <c r="AE132" s="992" t="str">
        <f>IF(OR(NOT(ISNA(VLOOKUP($A132,'WB007-A'!$P:$P,1,FALSE))),AND($B132=$B131,AE131="x")),"x","")</f>
        <v/>
      </c>
      <c r="AF132" s="994" t="str">
        <f>IF(OR(NOT(ISNA(VLOOKUP($A132,'WB007-B'!$P:$P,1,FALSE))),AND($B132=$B131,AF131="x")),"x","")</f>
        <v/>
      </c>
      <c r="AG132" s="998" t="b">
        <f t="shared" si="1"/>
        <v>1</v>
      </c>
      <c r="AI132" s="708"/>
    </row>
    <row r="133" spans="1:35" ht="22.5" x14ac:dyDescent="0.2">
      <c r="A133" s="927" t="s">
        <v>45</v>
      </c>
      <c r="B133" s="928" t="s">
        <v>59</v>
      </c>
      <c r="C133" s="929" t="s">
        <v>55</v>
      </c>
      <c r="D133" s="1021">
        <v>0.95032197418386777</v>
      </c>
      <c r="E133" s="930" t="s">
        <v>377</v>
      </c>
      <c r="F133" s="988" t="str">
        <f>IF(OR(NOT(ISNA(VLOOKUP($A133,'WB001-A'!$P:$P,1,FALSE))),AND($B133=$B132,F132="x")),"x","")</f>
        <v/>
      </c>
      <c r="G133" s="989" t="str">
        <f>IF(OR(NOT(ISNA(VLOOKUP($A133,'WB002-A'!$P:$P,1,FALSE))),AND($B133=$B132,G132="x")),"x","")</f>
        <v/>
      </c>
      <c r="H133" s="990" t="str">
        <f>IF(OR(NOT(ISNA(VLOOKUP($A133,'WB002-B'!$P:$P,1,FALSE))),AND($B133=$B132,H132="x")),"x","")</f>
        <v/>
      </c>
      <c r="I133" s="990" t="str">
        <f>IF(OR(NOT(ISNA(VLOOKUP($A133,'WB002-C'!$P:$P,1,FALSE))),AND($B133=$B132,I132="x")),"x","")</f>
        <v/>
      </c>
      <c r="J133" s="990" t="str">
        <f>IF(OR(NOT(ISNA(VLOOKUP($A133,'WB002-D'!$P:$P,1,FALSE))),AND($B133=$B132,J132="x")),"x","")</f>
        <v/>
      </c>
      <c r="K133" s="990" t="str">
        <f>IF(OR(NOT(ISNA(VLOOKUP($A133,'WB002-E'!$P:$P,1,FALSE))),AND($B133=$B132,K132="x")),"x","")</f>
        <v/>
      </c>
      <c r="L133" s="991" t="str">
        <f>IF(OR(NOT(ISNA(VLOOKUP($A133,'WB002-F'!$P:$P,1,FALSE))),AND($B133=$B132,L132="x")),"x","")</f>
        <v/>
      </c>
      <c r="M133" s="992" t="str">
        <f>IF(OR(NOT(ISNA(VLOOKUP($A133,'WB003-A'!$P:$P,1,FALSE))),AND($B133=$B132,M132="x")),"x","")</f>
        <v/>
      </c>
      <c r="N133" s="993" t="str">
        <f>IF(OR(NOT(ISNA(VLOOKUP($A133,'WB003-B'!$P:$P,1,FALSE))),AND($B133=$B132,N132="x")),"x","")</f>
        <v/>
      </c>
      <c r="O133" s="993" t="str">
        <f>IF(OR(NOT(ISNA(VLOOKUP($A133,'WB003-C'!$P:$P,1,FALSE))),AND($B133=$B132,O132="x")),"x","")</f>
        <v>x</v>
      </c>
      <c r="P133" s="993" t="str">
        <f>IF(OR(NOT(ISNA(VLOOKUP($A133,'WB003-D'!$P:$P,1,FALSE))),AND($B133=$B132,P132="x")),"x","")</f>
        <v/>
      </c>
      <c r="Q133" s="994" t="str">
        <f>IF(OR(NOT(ISNA(VLOOKUP($A133,'WB003-E'!$P:$P,1,FALSE))),AND($B133=$B132,Q132="x")),"x","")</f>
        <v/>
      </c>
      <c r="R133" s="995" t="str">
        <f>IF(OR(NOT(ISNA(VLOOKUP($A133,#REF!,1,FALSE))),AND($B133=$B132,R132="x")),"x","")</f>
        <v>x</v>
      </c>
      <c r="S133" s="990" t="str">
        <f>IF(OR(NOT(ISNA(VLOOKUP($A133,#REF!,1,FALSE))),AND($B133=$B132,S132="x")),"x","")</f>
        <v>x</v>
      </c>
      <c r="T133" s="990" t="str">
        <f>IF(OR(NOT(ISNA(VLOOKUP($A133,#REF!,1,FALSE))),AND($B133=$B132,T132="x")),"x","")</f>
        <v>x</v>
      </c>
      <c r="U133" s="990" t="str">
        <f>IF(OR(NOT(ISNA(VLOOKUP($A133,#REF!,1,FALSE))),AND($B133=$B132,U132="x")),"x","")</f>
        <v>x</v>
      </c>
      <c r="V133" s="991" t="str">
        <f>IF(OR(NOT(ISNA(VLOOKUP($A133,#REF!,1,FALSE))),AND($B133=$B132,V132="x")),"x","")</f>
        <v>x</v>
      </c>
      <c r="W133" s="996" t="str">
        <f>IF(OR(NOT(ISNA(VLOOKUP($A133,'WB005-A'!$P:$P,1,FALSE))),AND($B133=$B132,W132="x")),"x","")</f>
        <v/>
      </c>
      <c r="X133" s="993" t="str">
        <f>IF(OR(NOT(ISNA(VLOOKUP($A133,'WB005-B'!$P:$P,1,FALSE))),AND($B133=$B132,X132="x")),"x","")</f>
        <v/>
      </c>
      <c r="Y133" s="993" t="str">
        <f>IF(OR(NOT(ISNA(VLOOKUP($A133,'WB005-C'!$P:$P,1,FALSE))),AND($B133=$B132,Y132="x")),"x","")</f>
        <v/>
      </c>
      <c r="Z133" s="993" t="str">
        <f>IF(OR(NOT(ISNA(VLOOKUP($A133,'WB005-D'!$P:$P,1,FALSE))),AND($B133=$B132,Z132="x")),"x","")</f>
        <v>x</v>
      </c>
      <c r="AA133" s="993" t="str">
        <f>IF(OR(NOT(ISNA(VLOOKUP($A133,'WB005-E'!$P:$P,1,FALSE))),AND($B133=$B132,AA132="x")),"x","")</f>
        <v/>
      </c>
      <c r="AB133" s="994" t="str">
        <f>IF(OR(NOT(ISNA(VLOOKUP($A133,'WB005-F'!$P:$P,1,FALSE))),AND($B133=$B132,AB132="x")),"x","")</f>
        <v/>
      </c>
      <c r="AC133" s="989" t="str">
        <f>IF(OR(NOT(ISNA(VLOOKUP($A133,'WB006-A'!$P:$P,1,FALSE))),AND($B133=$B132,AC132="x")),"x","")</f>
        <v/>
      </c>
      <c r="AD133" s="990" t="str">
        <f>IF(OR(NOT(ISNA(VLOOKUP($A133,'WB006-B'!$P:$P,1,FALSE))),AND($B133=$B132,AD132="x")),"x","")</f>
        <v/>
      </c>
      <c r="AE133" s="992" t="str">
        <f>IF(OR(NOT(ISNA(VLOOKUP($A133,'WB007-A'!$P:$P,1,FALSE))),AND($B133=$B132,AE132="x")),"x","")</f>
        <v/>
      </c>
      <c r="AF133" s="994" t="str">
        <f>IF(OR(NOT(ISNA(VLOOKUP($A133,'WB007-B'!$P:$P,1,FALSE))),AND($B133=$B132,AF132="x")),"x","")</f>
        <v/>
      </c>
      <c r="AG133" s="1000" t="b">
        <f t="shared" ref="AG133:AG196" si="2">IF(COUNTIF(F133:AF133,"x")&gt;0,TRUE,FALSE)</f>
        <v>1</v>
      </c>
      <c r="AI133" s="708"/>
    </row>
    <row r="134" spans="1:35" ht="22.5" x14ac:dyDescent="0.2">
      <c r="A134" s="927" t="s">
        <v>46</v>
      </c>
      <c r="B134" s="928" t="s">
        <v>59</v>
      </c>
      <c r="C134" s="929" t="s">
        <v>56</v>
      </c>
      <c r="D134" s="1021">
        <v>1.4640095277967693</v>
      </c>
      <c r="E134" s="930" t="s">
        <v>377</v>
      </c>
      <c r="F134" s="988" t="str">
        <f>IF(OR(NOT(ISNA(VLOOKUP($A134,'WB001-A'!$P:$P,1,FALSE))),AND($B134=$B133,F133="x")),"x","")</f>
        <v/>
      </c>
      <c r="G134" s="989" t="str">
        <f>IF(OR(NOT(ISNA(VLOOKUP($A134,'WB002-A'!$P:$P,1,FALSE))),AND($B134=$B133,G133="x")),"x","")</f>
        <v/>
      </c>
      <c r="H134" s="990" t="str">
        <f>IF(OR(NOT(ISNA(VLOOKUP($A134,'WB002-B'!$P:$P,1,FALSE))),AND($B134=$B133,H133="x")),"x","")</f>
        <v/>
      </c>
      <c r="I134" s="990" t="str">
        <f>IF(OR(NOT(ISNA(VLOOKUP($A134,'WB002-C'!$P:$P,1,FALSE))),AND($B134=$B133,I133="x")),"x","")</f>
        <v/>
      </c>
      <c r="J134" s="990" t="str">
        <f>IF(OR(NOT(ISNA(VLOOKUP($A134,'WB002-D'!$P:$P,1,FALSE))),AND($B134=$B133,J133="x")),"x","")</f>
        <v>x</v>
      </c>
      <c r="K134" s="990" t="str">
        <f>IF(OR(NOT(ISNA(VLOOKUP($A134,'WB002-E'!$P:$P,1,FALSE))),AND($B134=$B133,K133="x")),"x","")</f>
        <v/>
      </c>
      <c r="L134" s="991" t="str">
        <f>IF(OR(NOT(ISNA(VLOOKUP($A134,'WB002-F'!$P:$P,1,FALSE))),AND($B134=$B133,L133="x")),"x","")</f>
        <v/>
      </c>
      <c r="M134" s="992" t="str">
        <f>IF(OR(NOT(ISNA(VLOOKUP($A134,'WB003-A'!$P:$P,1,FALSE))),AND($B134=$B133,M133="x")),"x","")</f>
        <v/>
      </c>
      <c r="N134" s="993" t="str">
        <f>IF(OR(NOT(ISNA(VLOOKUP($A134,'WB003-B'!$P:$P,1,FALSE))),AND($B134=$B133,N133="x")),"x","")</f>
        <v/>
      </c>
      <c r="O134" s="993" t="str">
        <f>IF(OR(NOT(ISNA(VLOOKUP($A134,'WB003-C'!$P:$P,1,FALSE))),AND($B134=$B133,O133="x")),"x","")</f>
        <v>x</v>
      </c>
      <c r="P134" s="993" t="str">
        <f>IF(OR(NOT(ISNA(VLOOKUP($A134,'WB003-D'!$P:$P,1,FALSE))),AND($B134=$B133,P133="x")),"x","")</f>
        <v/>
      </c>
      <c r="Q134" s="994" t="str">
        <f>IF(OR(NOT(ISNA(VLOOKUP($A134,'WB003-E'!$P:$P,1,FALSE))),AND($B134=$B133,Q133="x")),"x","")</f>
        <v/>
      </c>
      <c r="R134" s="995" t="str">
        <f>IF(OR(NOT(ISNA(VLOOKUP($A134,#REF!,1,FALSE))),AND($B134=$B133,R133="x")),"x","")</f>
        <v>x</v>
      </c>
      <c r="S134" s="990" t="str">
        <f>IF(OR(NOT(ISNA(VLOOKUP($A134,#REF!,1,FALSE))),AND($B134=$B133,S133="x")),"x","")</f>
        <v>x</v>
      </c>
      <c r="T134" s="990" t="str">
        <f>IF(OR(NOT(ISNA(VLOOKUP($A134,#REF!,1,FALSE))),AND($B134=$B133,T133="x")),"x","")</f>
        <v>x</v>
      </c>
      <c r="U134" s="990" t="str">
        <f>IF(OR(NOT(ISNA(VLOOKUP($A134,#REF!,1,FALSE))),AND($B134=$B133,U133="x")),"x","")</f>
        <v>x</v>
      </c>
      <c r="V134" s="991" t="str">
        <f>IF(OR(NOT(ISNA(VLOOKUP($A134,#REF!,1,FALSE))),AND($B134=$B133,V133="x")),"x","")</f>
        <v>x</v>
      </c>
      <c r="W134" s="996" t="str">
        <f>IF(OR(NOT(ISNA(VLOOKUP($A134,'WB005-A'!$P:$P,1,FALSE))),AND($B134=$B133,W133="x")),"x","")</f>
        <v/>
      </c>
      <c r="X134" s="993" t="str">
        <f>IF(OR(NOT(ISNA(VLOOKUP($A134,'WB005-B'!$P:$P,1,FALSE))),AND($B134=$B133,X133="x")),"x","")</f>
        <v/>
      </c>
      <c r="Y134" s="993" t="str">
        <f>IF(OR(NOT(ISNA(VLOOKUP($A134,'WB005-C'!$P:$P,1,FALSE))),AND($B134=$B133,Y133="x")),"x","")</f>
        <v/>
      </c>
      <c r="Z134" s="993" t="str">
        <f>IF(OR(NOT(ISNA(VLOOKUP($A134,'WB005-D'!$P:$P,1,FALSE))),AND($B134=$B133,Z133="x")),"x","")</f>
        <v>x</v>
      </c>
      <c r="AA134" s="993" t="str">
        <f>IF(OR(NOT(ISNA(VLOOKUP($A134,'WB005-E'!$P:$P,1,FALSE))),AND($B134=$B133,AA133="x")),"x","")</f>
        <v/>
      </c>
      <c r="AB134" s="994" t="str">
        <f>IF(OR(NOT(ISNA(VLOOKUP($A134,'WB005-F'!$P:$P,1,FALSE))),AND($B134=$B133,AB133="x")),"x","")</f>
        <v/>
      </c>
      <c r="AC134" s="989" t="str">
        <f>IF(OR(NOT(ISNA(VLOOKUP($A134,'WB006-A'!$P:$P,1,FALSE))),AND($B134=$B133,AC133="x")),"x","")</f>
        <v/>
      </c>
      <c r="AD134" s="990" t="str">
        <f>IF(OR(NOT(ISNA(VLOOKUP($A134,'WB006-B'!$P:$P,1,FALSE))),AND($B134=$B133,AD133="x")),"x","")</f>
        <v/>
      </c>
      <c r="AE134" s="992" t="str">
        <f>IF(OR(NOT(ISNA(VLOOKUP($A134,'WB007-A'!$P:$P,1,FALSE))),AND($B134=$B133,AE133="x")),"x","")</f>
        <v/>
      </c>
      <c r="AF134" s="994" t="str">
        <f>IF(OR(NOT(ISNA(VLOOKUP($A134,'WB007-B'!$P:$P,1,FALSE))),AND($B134=$B133,AF133="x")),"x","")</f>
        <v/>
      </c>
      <c r="AG134" s="1000" t="b">
        <f t="shared" si="2"/>
        <v>1</v>
      </c>
      <c r="AI134" s="708"/>
    </row>
    <row r="135" spans="1:35" ht="22.5" x14ac:dyDescent="0.2">
      <c r="A135" s="927" t="s">
        <v>47</v>
      </c>
      <c r="B135" s="928" t="s">
        <v>59</v>
      </c>
      <c r="C135" s="929" t="s">
        <v>57</v>
      </c>
      <c r="D135" s="1021">
        <v>2.0162236479306386</v>
      </c>
      <c r="E135" s="930" t="s">
        <v>377</v>
      </c>
      <c r="F135" s="988" t="str">
        <f>IF(OR(NOT(ISNA(VLOOKUP($A135,'WB001-A'!$P:$P,1,FALSE))),AND($B135=$B134,F134="x")),"x","")</f>
        <v/>
      </c>
      <c r="G135" s="989" t="str">
        <f>IF(OR(NOT(ISNA(VLOOKUP($A135,'WB002-A'!$P:$P,1,FALSE))),AND($B135=$B134,G134="x")),"x","")</f>
        <v/>
      </c>
      <c r="H135" s="990" t="str">
        <f>IF(OR(NOT(ISNA(VLOOKUP($A135,'WB002-B'!$P:$P,1,FALSE))),AND($B135=$B134,H134="x")),"x","")</f>
        <v/>
      </c>
      <c r="I135" s="990" t="str">
        <f>IF(OR(NOT(ISNA(VLOOKUP($A135,'WB002-C'!$P:$P,1,FALSE))),AND($B135=$B134,I134="x")),"x","")</f>
        <v/>
      </c>
      <c r="J135" s="990" t="str">
        <f>IF(OR(NOT(ISNA(VLOOKUP($A135,'WB002-D'!$P:$P,1,FALSE))),AND($B135=$B134,J134="x")),"x","")</f>
        <v>x</v>
      </c>
      <c r="K135" s="990" t="str">
        <f>IF(OR(NOT(ISNA(VLOOKUP($A135,'WB002-E'!$P:$P,1,FALSE))),AND($B135=$B134,K134="x")),"x","")</f>
        <v/>
      </c>
      <c r="L135" s="991" t="str">
        <f>IF(OR(NOT(ISNA(VLOOKUP($A135,'WB002-F'!$P:$P,1,FALSE))),AND($B135=$B134,L134="x")),"x","")</f>
        <v/>
      </c>
      <c r="M135" s="992" t="str">
        <f>IF(OR(NOT(ISNA(VLOOKUP($A135,'WB003-A'!$P:$P,1,FALSE))),AND($B135=$B134,M134="x")),"x","")</f>
        <v/>
      </c>
      <c r="N135" s="993" t="str">
        <f>IF(OR(NOT(ISNA(VLOOKUP($A135,'WB003-B'!$P:$P,1,FALSE))),AND($B135=$B134,N134="x")),"x","")</f>
        <v/>
      </c>
      <c r="O135" s="993" t="str">
        <f>IF(OR(NOT(ISNA(VLOOKUP($A135,'WB003-C'!$P:$P,1,FALSE))),AND($B135=$B134,O134="x")),"x","")</f>
        <v>x</v>
      </c>
      <c r="P135" s="993" t="str">
        <f>IF(OR(NOT(ISNA(VLOOKUP($A135,'WB003-D'!$P:$P,1,FALSE))),AND($B135=$B134,P134="x")),"x","")</f>
        <v/>
      </c>
      <c r="Q135" s="994" t="str">
        <f>IF(OR(NOT(ISNA(VLOOKUP($A135,'WB003-E'!$P:$P,1,FALSE))),AND($B135=$B134,Q134="x")),"x","")</f>
        <v/>
      </c>
      <c r="R135" s="995" t="str">
        <f>IF(OR(NOT(ISNA(VLOOKUP($A135,#REF!,1,FALSE))),AND($B135=$B134,R134="x")),"x","")</f>
        <v>x</v>
      </c>
      <c r="S135" s="990" t="str">
        <f>IF(OR(NOT(ISNA(VLOOKUP($A135,#REF!,1,FALSE))),AND($B135=$B134,S134="x")),"x","")</f>
        <v>x</v>
      </c>
      <c r="T135" s="990" t="str">
        <f>IF(OR(NOT(ISNA(VLOOKUP($A135,#REF!,1,FALSE))),AND($B135=$B134,T134="x")),"x","")</f>
        <v>x</v>
      </c>
      <c r="U135" s="990" t="str">
        <f>IF(OR(NOT(ISNA(VLOOKUP($A135,#REF!,1,FALSE))),AND($B135=$B134,U134="x")),"x","")</f>
        <v>x</v>
      </c>
      <c r="V135" s="991" t="str">
        <f>IF(OR(NOT(ISNA(VLOOKUP($A135,#REF!,1,FALSE))),AND($B135=$B134,V134="x")),"x","")</f>
        <v>x</v>
      </c>
      <c r="W135" s="996" t="str">
        <f>IF(OR(NOT(ISNA(VLOOKUP($A135,'WB005-A'!$P:$P,1,FALSE))),AND($B135=$B134,W134="x")),"x","")</f>
        <v/>
      </c>
      <c r="X135" s="993" t="str">
        <f>IF(OR(NOT(ISNA(VLOOKUP($A135,'WB005-B'!$P:$P,1,FALSE))),AND($B135=$B134,X134="x")),"x","")</f>
        <v/>
      </c>
      <c r="Y135" s="993" t="str">
        <f>IF(OR(NOT(ISNA(VLOOKUP($A135,'WB005-C'!$P:$P,1,FALSE))),AND($B135=$B134,Y134="x")),"x","")</f>
        <v/>
      </c>
      <c r="Z135" s="993" t="str">
        <f>IF(OR(NOT(ISNA(VLOOKUP($A135,'WB005-D'!$P:$P,1,FALSE))),AND($B135=$B134,Z134="x")),"x","")</f>
        <v>x</v>
      </c>
      <c r="AA135" s="993" t="str">
        <f>IF(OR(NOT(ISNA(VLOOKUP($A135,'WB005-E'!$P:$P,1,FALSE))),AND($B135=$B134,AA134="x")),"x","")</f>
        <v/>
      </c>
      <c r="AB135" s="994" t="str">
        <f>IF(OR(NOT(ISNA(VLOOKUP($A135,'WB005-F'!$P:$P,1,FALSE))),AND($B135=$B134,AB134="x")),"x","")</f>
        <v/>
      </c>
      <c r="AC135" s="989" t="str">
        <f>IF(OR(NOT(ISNA(VLOOKUP($A135,'WB006-A'!$P:$P,1,FALSE))),AND($B135=$B134,AC134="x")),"x","")</f>
        <v/>
      </c>
      <c r="AD135" s="990" t="str">
        <f>IF(OR(NOT(ISNA(VLOOKUP($A135,'WB006-B'!$P:$P,1,FALSE))),AND($B135=$B134,AD134="x")),"x","")</f>
        <v/>
      </c>
      <c r="AE135" s="992" t="str">
        <f>IF(OR(NOT(ISNA(VLOOKUP($A135,'WB007-A'!$P:$P,1,FALSE))),AND($B135=$B134,AE134="x")),"x","")</f>
        <v/>
      </c>
      <c r="AF135" s="994" t="str">
        <f>IF(OR(NOT(ISNA(VLOOKUP($A135,'WB007-B'!$P:$P,1,FALSE))),AND($B135=$B134,AF134="x")),"x","")</f>
        <v/>
      </c>
      <c r="AG135" s="1000" t="b">
        <f t="shared" si="2"/>
        <v>1</v>
      </c>
      <c r="AI135" s="708"/>
    </row>
    <row r="136" spans="1:35" ht="22.5" x14ac:dyDescent="0.2">
      <c r="A136" s="927" t="s">
        <v>48</v>
      </c>
      <c r="B136" s="928" t="s">
        <v>59</v>
      </c>
      <c r="C136" s="929" t="s">
        <v>58</v>
      </c>
      <c r="D136" s="1021">
        <v>2.9537034332741841</v>
      </c>
      <c r="E136" s="930" t="s">
        <v>377</v>
      </c>
      <c r="F136" s="988" t="str">
        <f>IF(OR(NOT(ISNA(VLOOKUP($A136,'WB001-A'!$P:$P,1,FALSE))),AND($B136=$B135,F135="x")),"x","")</f>
        <v/>
      </c>
      <c r="G136" s="989" t="str">
        <f>IF(OR(NOT(ISNA(VLOOKUP($A136,'WB002-A'!$P:$P,1,FALSE))),AND($B136=$B135,G135="x")),"x","")</f>
        <v/>
      </c>
      <c r="H136" s="990" t="str">
        <f>IF(OR(NOT(ISNA(VLOOKUP($A136,'WB002-B'!$P:$P,1,FALSE))),AND($B136=$B135,H135="x")),"x","")</f>
        <v/>
      </c>
      <c r="I136" s="990" t="str">
        <f>IF(OR(NOT(ISNA(VLOOKUP($A136,'WB002-C'!$P:$P,1,FALSE))),AND($B136=$B135,I135="x")),"x","")</f>
        <v/>
      </c>
      <c r="J136" s="990" t="str">
        <f>IF(OR(NOT(ISNA(VLOOKUP($A136,'WB002-D'!$P:$P,1,FALSE))),AND($B136=$B135,J135="x")),"x","")</f>
        <v>x</v>
      </c>
      <c r="K136" s="990" t="str">
        <f>IF(OR(NOT(ISNA(VLOOKUP($A136,'WB002-E'!$P:$P,1,FALSE))),AND($B136=$B135,K135="x")),"x","")</f>
        <v/>
      </c>
      <c r="L136" s="991" t="str">
        <f>IF(OR(NOT(ISNA(VLOOKUP($A136,'WB002-F'!$P:$P,1,FALSE))),AND($B136=$B135,L135="x")),"x","")</f>
        <v/>
      </c>
      <c r="M136" s="992" t="str">
        <f>IF(OR(NOT(ISNA(VLOOKUP($A136,'WB003-A'!$P:$P,1,FALSE))),AND($B136=$B135,M135="x")),"x","")</f>
        <v/>
      </c>
      <c r="N136" s="993" t="str">
        <f>IF(OR(NOT(ISNA(VLOOKUP($A136,'WB003-B'!$P:$P,1,FALSE))),AND($B136=$B135,N135="x")),"x","")</f>
        <v/>
      </c>
      <c r="O136" s="993" t="str">
        <f>IF(OR(NOT(ISNA(VLOOKUP($A136,'WB003-C'!$P:$P,1,FALSE))),AND($B136=$B135,O135="x")),"x","")</f>
        <v>x</v>
      </c>
      <c r="P136" s="993" t="str">
        <f>IF(OR(NOT(ISNA(VLOOKUP($A136,'WB003-D'!$P:$P,1,FALSE))),AND($B136=$B135,P135="x")),"x","")</f>
        <v/>
      </c>
      <c r="Q136" s="994" t="str">
        <f>IF(OR(NOT(ISNA(VLOOKUP($A136,'WB003-E'!$P:$P,1,FALSE))),AND($B136=$B135,Q135="x")),"x","")</f>
        <v/>
      </c>
      <c r="R136" s="995" t="str">
        <f>IF(OR(NOT(ISNA(VLOOKUP($A136,#REF!,1,FALSE))),AND($B136=$B135,R135="x")),"x","")</f>
        <v>x</v>
      </c>
      <c r="S136" s="990" t="str">
        <f>IF(OR(NOT(ISNA(VLOOKUP($A136,#REF!,1,FALSE))),AND($B136=$B135,S135="x")),"x","")</f>
        <v>x</v>
      </c>
      <c r="T136" s="990" t="str">
        <f>IF(OR(NOT(ISNA(VLOOKUP($A136,#REF!,1,FALSE))),AND($B136=$B135,T135="x")),"x","")</f>
        <v>x</v>
      </c>
      <c r="U136" s="990" t="str">
        <f>IF(OR(NOT(ISNA(VLOOKUP($A136,#REF!,1,FALSE))),AND($B136=$B135,U135="x")),"x","")</f>
        <v>x</v>
      </c>
      <c r="V136" s="991" t="str">
        <f>IF(OR(NOT(ISNA(VLOOKUP($A136,#REF!,1,FALSE))),AND($B136=$B135,V135="x")),"x","")</f>
        <v>x</v>
      </c>
      <c r="W136" s="996" t="str">
        <f>IF(OR(NOT(ISNA(VLOOKUP($A136,'WB005-A'!$P:$P,1,FALSE))),AND($B136=$B135,W135="x")),"x","")</f>
        <v/>
      </c>
      <c r="X136" s="993" t="str">
        <f>IF(OR(NOT(ISNA(VLOOKUP($A136,'WB005-B'!$P:$P,1,FALSE))),AND($B136=$B135,X135="x")),"x","")</f>
        <v/>
      </c>
      <c r="Y136" s="993" t="str">
        <f>IF(OR(NOT(ISNA(VLOOKUP($A136,'WB005-C'!$P:$P,1,FALSE))),AND($B136=$B135,Y135="x")),"x","")</f>
        <v/>
      </c>
      <c r="Z136" s="993" t="str">
        <f>IF(OR(NOT(ISNA(VLOOKUP($A136,'WB005-D'!$P:$P,1,FALSE))),AND($B136=$B135,Z135="x")),"x","")</f>
        <v>x</v>
      </c>
      <c r="AA136" s="993" t="str">
        <f>IF(OR(NOT(ISNA(VLOOKUP($A136,'WB005-E'!$P:$P,1,FALSE))),AND($B136=$B135,AA135="x")),"x","")</f>
        <v/>
      </c>
      <c r="AB136" s="994" t="str">
        <f>IF(OR(NOT(ISNA(VLOOKUP($A136,'WB005-F'!$P:$P,1,FALSE))),AND($B136=$B135,AB135="x")),"x","")</f>
        <v/>
      </c>
      <c r="AC136" s="989" t="str">
        <f>IF(OR(NOT(ISNA(VLOOKUP($A136,'WB006-A'!$P:$P,1,FALSE))),AND($B136=$B135,AC135="x")),"x","")</f>
        <v/>
      </c>
      <c r="AD136" s="990" t="str">
        <f>IF(OR(NOT(ISNA(VLOOKUP($A136,'WB006-B'!$P:$P,1,FALSE))),AND($B136=$B135,AD135="x")),"x","")</f>
        <v/>
      </c>
      <c r="AE136" s="992" t="str">
        <f>IF(OR(NOT(ISNA(VLOOKUP($A136,'WB007-A'!$P:$P,1,FALSE))),AND($B136=$B135,AE135="x")),"x","")</f>
        <v/>
      </c>
      <c r="AF136" s="994" t="str">
        <f>IF(OR(NOT(ISNA(VLOOKUP($A136,'WB007-B'!$P:$P,1,FALSE))),AND($B136=$B135,AF135="x")),"x","")</f>
        <v/>
      </c>
      <c r="AG136" s="1000" t="b">
        <f t="shared" si="2"/>
        <v>1</v>
      </c>
      <c r="AI136" s="708"/>
    </row>
    <row r="137" spans="1:35" x14ac:dyDescent="0.2">
      <c r="A137" s="927" t="s">
        <v>49</v>
      </c>
      <c r="B137" s="928" t="s">
        <v>50</v>
      </c>
      <c r="C137" s="929"/>
      <c r="D137" s="1021">
        <v>1666.9161114738656</v>
      </c>
      <c r="E137" s="930" t="s">
        <v>363</v>
      </c>
      <c r="F137" s="988" t="str">
        <f>IF(OR(NOT(ISNA(VLOOKUP($A137,'WB001-A'!$P:$P,1,FALSE))),AND($B137=$B136,F136="x")),"x","")</f>
        <v/>
      </c>
      <c r="G137" s="989" t="str">
        <f>IF(OR(NOT(ISNA(VLOOKUP($A137,'WB002-A'!$P:$P,1,FALSE))),AND($B137=$B136,G136="x")),"x","")</f>
        <v/>
      </c>
      <c r="H137" s="990" t="str">
        <f>IF(OR(NOT(ISNA(VLOOKUP($A137,'WB002-B'!$P:$P,1,FALSE))),AND($B137=$B136,H136="x")),"x","")</f>
        <v>x</v>
      </c>
      <c r="I137" s="990" t="str">
        <f>IF(OR(NOT(ISNA(VLOOKUP($A137,'WB002-C'!$P:$P,1,FALSE))),AND($B137=$B136,I136="x")),"x","")</f>
        <v/>
      </c>
      <c r="J137" s="990" t="str">
        <f>IF(OR(NOT(ISNA(VLOOKUP($A137,'WB002-D'!$P:$P,1,FALSE))),AND($B137=$B136,J136="x")),"x","")</f>
        <v/>
      </c>
      <c r="K137" s="990" t="str">
        <f>IF(OR(NOT(ISNA(VLOOKUP($A137,'WB002-E'!$P:$P,1,FALSE))),AND($B137=$B136,K136="x")),"x","")</f>
        <v/>
      </c>
      <c r="L137" s="991" t="str">
        <f>IF(OR(NOT(ISNA(VLOOKUP($A137,'WB002-F'!$P:$P,1,FALSE))),AND($B137=$B136,L136="x")),"x","")</f>
        <v/>
      </c>
      <c r="M137" s="992" t="str">
        <f>IF(OR(NOT(ISNA(VLOOKUP($A137,'WB003-A'!$P:$P,1,FALSE))),AND($B137=$B136,M136="x")),"x","")</f>
        <v/>
      </c>
      <c r="N137" s="993" t="str">
        <f>IF(OR(NOT(ISNA(VLOOKUP($A137,'WB003-B'!$P:$P,1,FALSE))),AND($B137=$B136,N136="x")),"x","")</f>
        <v/>
      </c>
      <c r="O137" s="993" t="str">
        <f>IF(OR(NOT(ISNA(VLOOKUP($A137,'WB003-C'!$P:$P,1,FALSE))),AND($B137=$B136,O136="x")),"x","")</f>
        <v/>
      </c>
      <c r="P137" s="993" t="str">
        <f>IF(OR(NOT(ISNA(VLOOKUP($A137,'WB003-D'!$P:$P,1,FALSE))),AND($B137=$B136,P136="x")),"x","")</f>
        <v/>
      </c>
      <c r="Q137" s="994" t="str">
        <f>IF(OR(NOT(ISNA(VLOOKUP($A137,'WB003-E'!$P:$P,1,FALSE))),AND($B137=$B136,Q136="x")),"x","")</f>
        <v/>
      </c>
      <c r="R137" s="995" t="str">
        <f>IF(OR(NOT(ISNA(VLOOKUP($A137,#REF!,1,FALSE))),AND($B137=$B136,R136="x")),"x","")</f>
        <v>x</v>
      </c>
      <c r="S137" s="990" t="str">
        <f>IF(OR(NOT(ISNA(VLOOKUP($A137,#REF!,1,FALSE))),AND($B137=$B136,S136="x")),"x","")</f>
        <v>x</v>
      </c>
      <c r="T137" s="990" t="str">
        <f>IF(OR(NOT(ISNA(VLOOKUP($A137,#REF!,1,FALSE))),AND($B137=$B136,T136="x")),"x","")</f>
        <v>x</v>
      </c>
      <c r="U137" s="990" t="str">
        <f>IF(OR(NOT(ISNA(VLOOKUP($A137,#REF!,1,FALSE))),AND($B137=$B136,U136="x")),"x","")</f>
        <v>x</v>
      </c>
      <c r="V137" s="991" t="str">
        <f>IF(OR(NOT(ISNA(VLOOKUP($A137,#REF!,1,FALSE))),AND($B137=$B136,V136="x")),"x","")</f>
        <v>x</v>
      </c>
      <c r="W137" s="996" t="str">
        <f>IF(OR(NOT(ISNA(VLOOKUP($A137,'WB005-A'!$P:$P,1,FALSE))),AND($B137=$B136,W136="x")),"x","")</f>
        <v/>
      </c>
      <c r="X137" s="993" t="str">
        <f>IF(OR(NOT(ISNA(VLOOKUP($A137,'WB005-B'!$P:$P,1,FALSE))),AND($B137=$B136,X136="x")),"x","")</f>
        <v>x</v>
      </c>
      <c r="Y137" s="993" t="str">
        <f>IF(OR(NOT(ISNA(VLOOKUP($A137,'WB005-C'!$P:$P,1,FALSE))),AND($B137=$B136,Y136="x")),"x","")</f>
        <v/>
      </c>
      <c r="Z137" s="993" t="str">
        <f>IF(OR(NOT(ISNA(VLOOKUP($A137,'WB005-D'!$P:$P,1,FALSE))),AND($B137=$B136,Z136="x")),"x","")</f>
        <v/>
      </c>
      <c r="AA137" s="993" t="str">
        <f>IF(OR(NOT(ISNA(VLOOKUP($A137,'WB005-E'!$P:$P,1,FALSE))),AND($B137=$B136,AA136="x")),"x","")</f>
        <v/>
      </c>
      <c r="AB137" s="994" t="str">
        <f>IF(OR(NOT(ISNA(VLOOKUP($A137,'WB005-F'!$P:$P,1,FALSE))),AND($B137=$B136,AB136="x")),"x","")</f>
        <v/>
      </c>
      <c r="AC137" s="989" t="str">
        <f>IF(OR(NOT(ISNA(VLOOKUP($A137,'WB006-A'!$P:$P,1,FALSE))),AND($B137=$B136,AC136="x")),"x","")</f>
        <v/>
      </c>
      <c r="AD137" s="990" t="str">
        <f>IF(OR(NOT(ISNA(VLOOKUP($A137,'WB006-B'!$P:$P,1,FALSE))),AND($B137=$B136,AD136="x")),"x","")</f>
        <v/>
      </c>
      <c r="AE137" s="992" t="str">
        <f>IF(OR(NOT(ISNA(VLOOKUP($A137,'WB007-A'!$P:$P,1,FALSE))),AND($B137=$B136,AE136="x")),"x","")</f>
        <v/>
      </c>
      <c r="AF137" s="994" t="str">
        <f>IF(OR(NOT(ISNA(VLOOKUP($A137,'WB007-B'!$P:$P,1,FALSE))),AND($B137=$B136,AF136="x")),"x","")</f>
        <v/>
      </c>
      <c r="AG137" s="998" t="b">
        <f t="shared" si="2"/>
        <v>1</v>
      </c>
      <c r="AI137" s="708"/>
    </row>
    <row r="138" spans="1:35" ht="22.5" x14ac:dyDescent="0.2">
      <c r="A138" s="927" t="s">
        <v>579</v>
      </c>
      <c r="B138" s="928" t="s">
        <v>192</v>
      </c>
      <c r="C138" s="929"/>
      <c r="D138" s="1021">
        <v>1969.9917681054776</v>
      </c>
      <c r="E138" s="930" t="s">
        <v>363</v>
      </c>
      <c r="F138" s="988" t="str">
        <f>IF(OR(NOT(ISNA(VLOOKUP($A138,'WB001-A'!$P:$P,1,FALSE))),AND($B138=$B137,F137="x")),"x","")</f>
        <v/>
      </c>
      <c r="G138" s="989" t="str">
        <f>IF(OR(NOT(ISNA(VLOOKUP($A138,'WB002-A'!$P:$P,1,FALSE))),AND($B138=$B137,G137="x")),"x","")</f>
        <v>x</v>
      </c>
      <c r="H138" s="990" t="str">
        <f>IF(OR(NOT(ISNA(VLOOKUP($A138,'WB002-B'!$P:$P,1,FALSE))),AND($B138=$B137,H137="x")),"x","")</f>
        <v>x</v>
      </c>
      <c r="I138" s="990" t="str">
        <f>IF(OR(NOT(ISNA(VLOOKUP($A138,'WB002-C'!$P:$P,1,FALSE))),AND($B138=$B137,I137="x")),"x","")</f>
        <v>x</v>
      </c>
      <c r="J138" s="990" t="str">
        <f>IF(OR(NOT(ISNA(VLOOKUP($A138,'WB002-D'!$P:$P,1,FALSE))),AND($B138=$B137,J137="x")),"x","")</f>
        <v>x</v>
      </c>
      <c r="K138" s="990" t="str">
        <f>IF(OR(NOT(ISNA(VLOOKUP($A138,'WB002-E'!$P:$P,1,FALSE))),AND($B138=$B137,K137="x")),"x","")</f>
        <v>x</v>
      </c>
      <c r="L138" s="991" t="str">
        <f>IF(OR(NOT(ISNA(VLOOKUP($A138,'WB002-F'!$P:$P,1,FALSE))),AND($B138=$B137,L137="x")),"x","")</f>
        <v/>
      </c>
      <c r="M138" s="992" t="str">
        <f>IF(OR(NOT(ISNA(VLOOKUP($A138,'WB003-A'!$P:$P,1,FALSE))),AND($B138=$B137,M137="x")),"x","")</f>
        <v>x</v>
      </c>
      <c r="N138" s="993" t="str">
        <f>IF(OR(NOT(ISNA(VLOOKUP($A138,'WB003-B'!$P:$P,1,FALSE))),AND($B138=$B137,N137="x")),"x","")</f>
        <v>x</v>
      </c>
      <c r="O138" s="993" t="str">
        <f>IF(OR(NOT(ISNA(VLOOKUP($A138,'WB003-C'!$P:$P,1,FALSE))),AND($B138=$B137,O137="x")),"x","")</f>
        <v>x</v>
      </c>
      <c r="P138" s="993" t="str">
        <f>IF(OR(NOT(ISNA(VLOOKUP($A138,'WB003-D'!$P:$P,1,FALSE))),AND($B138=$B137,P137="x")),"x","")</f>
        <v>x</v>
      </c>
      <c r="Q138" s="994" t="str">
        <f>IF(OR(NOT(ISNA(VLOOKUP($A138,'WB003-E'!$P:$P,1,FALSE))),AND($B138=$B137,Q137="x")),"x","")</f>
        <v/>
      </c>
      <c r="R138" s="995" t="str">
        <f>IF(OR(NOT(ISNA(VLOOKUP($A138,#REF!,1,FALSE))),AND($B138=$B137,R137="x")),"x","")</f>
        <v>x</v>
      </c>
      <c r="S138" s="990" t="str">
        <f>IF(OR(NOT(ISNA(VLOOKUP($A138,#REF!,1,FALSE))),AND($B138=$B137,S137="x")),"x","")</f>
        <v>x</v>
      </c>
      <c r="T138" s="990" t="str">
        <f>IF(OR(NOT(ISNA(VLOOKUP($A138,#REF!,1,FALSE))),AND($B138=$B137,T137="x")),"x","")</f>
        <v>x</v>
      </c>
      <c r="U138" s="990" t="str">
        <f>IF(OR(NOT(ISNA(VLOOKUP($A138,#REF!,1,FALSE))),AND($B138=$B137,U137="x")),"x","")</f>
        <v>x</v>
      </c>
      <c r="V138" s="991" t="str">
        <f>IF(OR(NOT(ISNA(VLOOKUP($A138,#REF!,1,FALSE))),AND($B138=$B137,V137="x")),"x","")</f>
        <v>x</v>
      </c>
      <c r="W138" s="996" t="str">
        <f>IF(OR(NOT(ISNA(VLOOKUP($A138,'WB005-A'!$P:$P,1,FALSE))),AND($B138=$B137,W137="x")),"x","")</f>
        <v>x</v>
      </c>
      <c r="X138" s="993" t="str">
        <f>IF(OR(NOT(ISNA(VLOOKUP($A138,'WB005-B'!$P:$P,1,FALSE))),AND($B138=$B137,X137="x")),"x","")</f>
        <v>x</v>
      </c>
      <c r="Y138" s="993" t="str">
        <f>IF(OR(NOT(ISNA(VLOOKUP($A138,'WB005-C'!$P:$P,1,FALSE))),AND($B138=$B137,Y137="x")),"x","")</f>
        <v>x</v>
      </c>
      <c r="Z138" s="993" t="str">
        <f>IF(OR(NOT(ISNA(VLOOKUP($A138,'WB005-D'!$P:$P,1,FALSE))),AND($B138=$B137,Z137="x")),"x","")</f>
        <v>x</v>
      </c>
      <c r="AA138" s="993" t="str">
        <f>IF(OR(NOT(ISNA(VLOOKUP($A138,'WB005-E'!$P:$P,1,FALSE))),AND($B138=$B137,AA137="x")),"x","")</f>
        <v>x</v>
      </c>
      <c r="AB138" s="994" t="str">
        <f>IF(OR(NOT(ISNA(VLOOKUP($A138,'WB005-F'!$P:$P,1,FALSE))),AND($B138=$B137,AB137="x")),"x","")</f>
        <v/>
      </c>
      <c r="AC138" s="989" t="str">
        <f>IF(OR(NOT(ISNA(VLOOKUP($A138,'WB006-A'!$P:$P,1,FALSE))),AND($B138=$B137,AC137="x")),"x","")</f>
        <v>x</v>
      </c>
      <c r="AD138" s="990" t="str">
        <f>IF(OR(NOT(ISNA(VLOOKUP($A138,'WB006-B'!$P:$P,1,FALSE))),AND($B138=$B137,AD137="x")),"x","")</f>
        <v/>
      </c>
      <c r="AE138" s="992" t="str">
        <f>IF(OR(NOT(ISNA(VLOOKUP($A138,'WB007-A'!$P:$P,1,FALSE))),AND($B138=$B137,AE137="x")),"x","")</f>
        <v>x</v>
      </c>
      <c r="AF138" s="994" t="str">
        <f>IF(OR(NOT(ISNA(VLOOKUP($A138,'WB007-B'!$P:$P,1,FALSE))),AND($B138=$B137,AF137="x")),"x","")</f>
        <v>x</v>
      </c>
      <c r="AG138" s="1000" t="b">
        <f t="shared" si="2"/>
        <v>1</v>
      </c>
      <c r="AI138" s="708"/>
    </row>
    <row r="139" spans="1:35" ht="22.5" x14ac:dyDescent="0.2">
      <c r="A139" s="927" t="s">
        <v>537</v>
      </c>
      <c r="B139" s="928" t="s">
        <v>190</v>
      </c>
      <c r="C139" s="929"/>
      <c r="D139" s="1021">
        <v>1969.9917681054776</v>
      </c>
      <c r="E139" s="930" t="s">
        <v>363</v>
      </c>
      <c r="F139" s="988" t="str">
        <f>IF(OR(NOT(ISNA(VLOOKUP($A139,'WB001-A'!$P:$P,1,FALSE))),AND($B139=$B138,F138="x")),"x","")</f>
        <v/>
      </c>
      <c r="G139" s="989" t="str">
        <f>IF(OR(NOT(ISNA(VLOOKUP($A139,'WB002-A'!$P:$P,1,FALSE))),AND($B139=$B138,G138="x")),"x","")</f>
        <v/>
      </c>
      <c r="H139" s="990" t="str">
        <f>IF(OR(NOT(ISNA(VLOOKUP($A139,'WB002-B'!$P:$P,1,FALSE))),AND($B139=$B138,H138="x")),"x","")</f>
        <v/>
      </c>
      <c r="I139" s="990" t="str">
        <f>IF(OR(NOT(ISNA(VLOOKUP($A139,'WB002-C'!$P:$P,1,FALSE))),AND($B139=$B138,I138="x")),"x","")</f>
        <v/>
      </c>
      <c r="J139" s="990" t="str">
        <f>IF(OR(NOT(ISNA(VLOOKUP($A139,'WB002-D'!$P:$P,1,FALSE))),AND($B139=$B138,J138="x")),"x","")</f>
        <v>x</v>
      </c>
      <c r="K139" s="990" t="str">
        <f>IF(OR(NOT(ISNA(VLOOKUP($A139,'WB002-E'!$P:$P,1,FALSE))),AND($B139=$B138,K138="x")),"x","")</f>
        <v/>
      </c>
      <c r="L139" s="991" t="str">
        <f>IF(OR(NOT(ISNA(VLOOKUP($A139,'WB002-F'!$P:$P,1,FALSE))),AND($B139=$B138,L138="x")),"x","")</f>
        <v/>
      </c>
      <c r="M139" s="992" t="str">
        <f>IF(OR(NOT(ISNA(VLOOKUP($A139,'WB003-A'!$P:$P,1,FALSE))),AND($B139=$B138,M138="x")),"x","")</f>
        <v/>
      </c>
      <c r="N139" s="993" t="str">
        <f>IF(OR(NOT(ISNA(VLOOKUP($A139,'WB003-B'!$P:$P,1,FALSE))),AND($B139=$B138,N138="x")),"x","")</f>
        <v/>
      </c>
      <c r="O139" s="993" t="str">
        <f>IF(OR(NOT(ISNA(VLOOKUP($A139,'WB003-C'!$P:$P,1,FALSE))),AND($B139=$B138,O138="x")),"x","")</f>
        <v>x</v>
      </c>
      <c r="P139" s="993" t="str">
        <f>IF(OR(NOT(ISNA(VLOOKUP($A139,'WB003-D'!$P:$P,1,FALSE))),AND($B139=$B138,P138="x")),"x","")</f>
        <v/>
      </c>
      <c r="Q139" s="994" t="str">
        <f>IF(OR(NOT(ISNA(VLOOKUP($A139,'WB003-E'!$P:$P,1,FALSE))),AND($B139=$B138,Q138="x")),"x","")</f>
        <v/>
      </c>
      <c r="R139" s="995" t="str">
        <f>IF(OR(NOT(ISNA(VLOOKUP($A139,#REF!,1,FALSE))),AND($B139=$B138,R138="x")),"x","")</f>
        <v>x</v>
      </c>
      <c r="S139" s="990" t="str">
        <f>IF(OR(NOT(ISNA(VLOOKUP($A139,#REF!,1,FALSE))),AND($B139=$B138,S138="x")),"x","")</f>
        <v>x</v>
      </c>
      <c r="T139" s="990" t="str">
        <f>IF(OR(NOT(ISNA(VLOOKUP($A139,#REF!,1,FALSE))),AND($B139=$B138,T138="x")),"x","")</f>
        <v>x</v>
      </c>
      <c r="U139" s="990" t="str">
        <f>IF(OR(NOT(ISNA(VLOOKUP($A139,#REF!,1,FALSE))),AND($B139=$B138,U138="x")),"x","")</f>
        <v>x</v>
      </c>
      <c r="V139" s="991" t="str">
        <f>IF(OR(NOT(ISNA(VLOOKUP($A139,#REF!,1,FALSE))),AND($B139=$B138,V138="x")),"x","")</f>
        <v>x</v>
      </c>
      <c r="W139" s="996" t="str">
        <f>IF(OR(NOT(ISNA(VLOOKUP($A139,'WB005-A'!$P:$P,1,FALSE))),AND($B139=$B138,W138="x")),"x","")</f>
        <v>x</v>
      </c>
      <c r="X139" s="993" t="str">
        <f>IF(OR(NOT(ISNA(VLOOKUP($A139,'WB005-B'!$P:$P,1,FALSE))),AND($B139=$B138,X138="x")),"x","")</f>
        <v/>
      </c>
      <c r="Y139" s="993" t="str">
        <f>IF(OR(NOT(ISNA(VLOOKUP($A139,'WB005-C'!$P:$P,1,FALSE))),AND($B139=$B138,Y138="x")),"x","")</f>
        <v/>
      </c>
      <c r="Z139" s="993" t="str">
        <f>IF(OR(NOT(ISNA(VLOOKUP($A139,'WB005-D'!$P:$P,1,FALSE))),AND($B139=$B138,Z138="x")),"x","")</f>
        <v>x</v>
      </c>
      <c r="AA139" s="993" t="str">
        <f>IF(OR(NOT(ISNA(VLOOKUP($A139,'WB005-E'!$P:$P,1,FALSE))),AND($B139=$B138,AA138="x")),"x","")</f>
        <v/>
      </c>
      <c r="AB139" s="994" t="str">
        <f>IF(OR(NOT(ISNA(VLOOKUP($A139,'WB005-F'!$P:$P,1,FALSE))),AND($B139=$B138,AB138="x")),"x","")</f>
        <v/>
      </c>
      <c r="AC139" s="989" t="str">
        <f>IF(OR(NOT(ISNA(VLOOKUP($A139,'WB006-A'!$P:$P,1,FALSE))),AND($B139=$B138,AC138="x")),"x","")</f>
        <v/>
      </c>
      <c r="AD139" s="990" t="str">
        <f>IF(OR(NOT(ISNA(VLOOKUP($A139,'WB006-B'!$P:$P,1,FALSE))),AND($B139=$B138,AD138="x")),"x","")</f>
        <v/>
      </c>
      <c r="AE139" s="992" t="str">
        <f>IF(OR(NOT(ISNA(VLOOKUP($A139,'WB007-A'!$P:$P,1,FALSE))),AND($B139=$B138,AE138="x")),"x","")</f>
        <v/>
      </c>
      <c r="AF139" s="994" t="str">
        <f>IF(OR(NOT(ISNA(VLOOKUP($A139,'WB007-B'!$P:$P,1,FALSE))),AND($B139=$B138,AF138="x")),"x","")</f>
        <v/>
      </c>
      <c r="AG139" s="998" t="b">
        <f t="shared" si="2"/>
        <v>1</v>
      </c>
      <c r="AI139" s="708"/>
    </row>
    <row r="140" spans="1:35" x14ac:dyDescent="0.2">
      <c r="A140" s="927" t="s">
        <v>63</v>
      </c>
      <c r="B140" s="928" t="s">
        <v>53</v>
      </c>
      <c r="C140" s="929"/>
      <c r="D140" s="1021" t="s">
        <v>448</v>
      </c>
      <c r="E140" s="930" t="s">
        <v>297</v>
      </c>
      <c r="F140" s="988" t="str">
        <f>IF(OR(NOT(ISNA(VLOOKUP($A140,'WB001-A'!$P:$P,1,FALSE))),AND($B140=$B139,F139="x")),"x","")</f>
        <v/>
      </c>
      <c r="G140" s="989" t="str">
        <f>IF(OR(NOT(ISNA(VLOOKUP($A140,'WB002-A'!$P:$P,1,FALSE))),AND($B140=$B139,G139="x")),"x","")</f>
        <v/>
      </c>
      <c r="H140" s="990" t="str">
        <f>IF(OR(NOT(ISNA(VLOOKUP($A140,'WB002-B'!$P:$P,1,FALSE))),AND($B140=$B139,H139="x")),"x","")</f>
        <v/>
      </c>
      <c r="I140" s="990" t="str">
        <f>IF(OR(NOT(ISNA(VLOOKUP($A140,'WB002-C'!$P:$P,1,FALSE))),AND($B140=$B139,I139="x")),"x","")</f>
        <v/>
      </c>
      <c r="J140" s="990" t="str">
        <f>IF(OR(NOT(ISNA(VLOOKUP($A140,'WB002-D'!$P:$P,1,FALSE))),AND($B140=$B139,J139="x")),"x","")</f>
        <v/>
      </c>
      <c r="K140" s="990" t="str">
        <f>IF(OR(NOT(ISNA(VLOOKUP($A140,'WB002-E'!$P:$P,1,FALSE))),AND($B140=$B139,K139="x")),"x","")</f>
        <v/>
      </c>
      <c r="L140" s="991" t="str">
        <f>IF(OR(NOT(ISNA(VLOOKUP($A140,'WB002-F'!$P:$P,1,FALSE))),AND($B140=$B139,L139="x")),"x","")</f>
        <v/>
      </c>
      <c r="M140" s="992" t="str">
        <f>IF(OR(NOT(ISNA(VLOOKUP($A140,'WB003-A'!$P:$P,1,FALSE))),AND($B140=$B139,M139="x")),"x","")</f>
        <v/>
      </c>
      <c r="N140" s="993" t="str">
        <f>IF(OR(NOT(ISNA(VLOOKUP($A140,'WB003-B'!$P:$P,1,FALSE))),AND($B140=$B139,N139="x")),"x","")</f>
        <v/>
      </c>
      <c r="O140" s="993" t="str">
        <f>IF(OR(NOT(ISNA(VLOOKUP($A140,'WB003-C'!$P:$P,1,FALSE))),AND($B140=$B139,O139="x")),"x","")</f>
        <v/>
      </c>
      <c r="P140" s="993" t="str">
        <f>IF(OR(NOT(ISNA(VLOOKUP($A140,'WB003-D'!$P:$P,1,FALSE))),AND($B140=$B139,P139="x")),"x","")</f>
        <v/>
      </c>
      <c r="Q140" s="994" t="str">
        <f>IF(OR(NOT(ISNA(VLOOKUP($A140,'WB003-E'!$P:$P,1,FALSE))),AND($B140=$B139,Q139="x")),"x","")</f>
        <v/>
      </c>
      <c r="R140" s="995" t="str">
        <f>IF(OR(NOT(ISNA(VLOOKUP($A140,#REF!,1,FALSE))),AND($B140=$B139,R139="x")),"x","")</f>
        <v>x</v>
      </c>
      <c r="S140" s="990" t="str">
        <f>IF(OR(NOT(ISNA(VLOOKUP($A140,#REF!,1,FALSE))),AND($B140=$B139,S139="x")),"x","")</f>
        <v>x</v>
      </c>
      <c r="T140" s="990" t="str">
        <f>IF(OR(NOT(ISNA(VLOOKUP($A140,#REF!,1,FALSE))),AND($B140=$B139,T139="x")),"x","")</f>
        <v>x</v>
      </c>
      <c r="U140" s="990" t="str">
        <f>IF(OR(NOT(ISNA(VLOOKUP($A140,#REF!,1,FALSE))),AND($B140=$B139,U139="x")),"x","")</f>
        <v>x</v>
      </c>
      <c r="V140" s="991" t="str">
        <f>IF(OR(NOT(ISNA(VLOOKUP($A140,#REF!,1,FALSE))),AND($B140=$B139,V139="x")),"x","")</f>
        <v>x</v>
      </c>
      <c r="W140" s="996" t="str">
        <f>IF(OR(NOT(ISNA(VLOOKUP($A140,'WB005-A'!$P:$P,1,FALSE))),AND($B140=$B139,W139="x")),"x","")</f>
        <v/>
      </c>
      <c r="X140" s="993" t="str">
        <f>IF(OR(NOT(ISNA(VLOOKUP($A140,'WB005-B'!$P:$P,1,FALSE))),AND($B140=$B139,X139="x")),"x","")</f>
        <v/>
      </c>
      <c r="Y140" s="993" t="str">
        <f>IF(OR(NOT(ISNA(VLOOKUP($A140,'WB005-C'!$P:$P,1,FALSE))),AND($B140=$B139,Y139="x")),"x","")</f>
        <v/>
      </c>
      <c r="Z140" s="993" t="str">
        <f>IF(OR(NOT(ISNA(VLOOKUP($A140,'WB005-D'!$P:$P,1,FALSE))),AND($B140=$B139,Z139="x")),"x","")</f>
        <v/>
      </c>
      <c r="AA140" s="993" t="str">
        <f>IF(OR(NOT(ISNA(VLOOKUP($A140,'WB005-E'!$P:$P,1,FALSE))),AND($B140=$B139,AA139="x")),"x","")</f>
        <v/>
      </c>
      <c r="AB140" s="994" t="str">
        <f>IF(OR(NOT(ISNA(VLOOKUP($A140,'WB005-F'!$P:$P,1,FALSE))),AND($B140=$B139,AB139="x")),"x","")</f>
        <v/>
      </c>
      <c r="AC140" s="989" t="str">
        <f>IF(OR(NOT(ISNA(VLOOKUP($A140,'WB006-A'!$P:$P,1,FALSE))),AND($B140=$B139,AC139="x")),"x","")</f>
        <v/>
      </c>
      <c r="AD140" s="990" t="str">
        <f>IF(OR(NOT(ISNA(VLOOKUP($A140,'WB006-B'!$P:$P,1,FALSE))),AND($B140=$B139,AD139="x")),"x","")</f>
        <v/>
      </c>
      <c r="AE140" s="992" t="str">
        <f>IF(OR(NOT(ISNA(VLOOKUP($A140,'WB007-A'!$P:$P,1,FALSE))),AND($B140=$B139,AE139="x")),"x","")</f>
        <v/>
      </c>
      <c r="AF140" s="994" t="str">
        <f>IF(OR(NOT(ISNA(VLOOKUP($A140,'WB007-B'!$P:$P,1,FALSE))),AND($B140=$B139,AF139="x")),"x","")</f>
        <v/>
      </c>
      <c r="AG140" s="998" t="b">
        <f t="shared" si="2"/>
        <v>1</v>
      </c>
      <c r="AI140" s="708"/>
    </row>
    <row r="141" spans="1:35" x14ac:dyDescent="0.2">
      <c r="A141" s="927" t="s">
        <v>64</v>
      </c>
      <c r="B141" s="928" t="s">
        <v>53</v>
      </c>
      <c r="C141" s="929" t="s">
        <v>304</v>
      </c>
      <c r="D141" s="1023">
        <v>4.9488203623593595E-2</v>
      </c>
      <c r="E141" s="930" t="s">
        <v>297</v>
      </c>
      <c r="F141" s="988" t="str">
        <f>IF(OR(NOT(ISNA(VLOOKUP($A141,'WB001-A'!$P:$P,1,FALSE))),AND($B141=$B140,F140="x")),"x","")</f>
        <v/>
      </c>
      <c r="G141" s="989" t="str">
        <f>IF(OR(NOT(ISNA(VLOOKUP($A141,'WB002-A'!$P:$P,1,FALSE))),AND($B141=$B140,G140="x")),"x","")</f>
        <v/>
      </c>
      <c r="H141" s="990" t="str">
        <f>IF(OR(NOT(ISNA(VLOOKUP($A141,'WB002-B'!$P:$P,1,FALSE))),AND($B141=$B140,H140="x")),"x","")</f>
        <v/>
      </c>
      <c r="I141" s="990" t="str">
        <f>IF(OR(NOT(ISNA(VLOOKUP($A141,'WB002-C'!$P:$P,1,FALSE))),AND($B141=$B140,I140="x")),"x","")</f>
        <v/>
      </c>
      <c r="J141" s="990" t="str">
        <f>IF(OR(NOT(ISNA(VLOOKUP($A141,'WB002-D'!$P:$P,1,FALSE))),AND($B141=$B140,J140="x")),"x","")</f>
        <v/>
      </c>
      <c r="K141" s="990" t="str">
        <f>IF(OR(NOT(ISNA(VLOOKUP($A141,'WB002-E'!$P:$P,1,FALSE))),AND($B141=$B140,K140="x")),"x","")</f>
        <v/>
      </c>
      <c r="L141" s="991" t="str">
        <f>IF(OR(NOT(ISNA(VLOOKUP($A141,'WB002-F'!$P:$P,1,FALSE))),AND($B141=$B140,L140="x")),"x","")</f>
        <v/>
      </c>
      <c r="M141" s="992" t="str">
        <f>IF(OR(NOT(ISNA(VLOOKUP($A141,'WB003-A'!$P:$P,1,FALSE))),AND($B141=$B140,M140="x")),"x","")</f>
        <v/>
      </c>
      <c r="N141" s="993" t="str">
        <f>IF(OR(NOT(ISNA(VLOOKUP($A141,'WB003-B'!$P:$P,1,FALSE))),AND($B141=$B140,N140="x")),"x","")</f>
        <v/>
      </c>
      <c r="O141" s="993" t="str">
        <f>IF(OR(NOT(ISNA(VLOOKUP($A141,'WB003-C'!$P:$P,1,FALSE))),AND($B141=$B140,O140="x")),"x","")</f>
        <v/>
      </c>
      <c r="P141" s="993" t="str">
        <f>IF(OR(NOT(ISNA(VLOOKUP($A141,'WB003-D'!$P:$P,1,FALSE))),AND($B141=$B140,P140="x")),"x","")</f>
        <v/>
      </c>
      <c r="Q141" s="994" t="str">
        <f>IF(OR(NOT(ISNA(VLOOKUP($A141,'WB003-E'!$P:$P,1,FALSE))),AND($B141=$B140,Q140="x")),"x","")</f>
        <v/>
      </c>
      <c r="R141" s="995" t="str">
        <f>IF(OR(NOT(ISNA(VLOOKUP($A141,#REF!,1,FALSE))),AND($B141=$B140,R140="x")),"x","")</f>
        <v>x</v>
      </c>
      <c r="S141" s="990" t="str">
        <f>IF(OR(NOT(ISNA(VLOOKUP($A141,#REF!,1,FALSE))),AND($B141=$B140,S140="x")),"x","")</f>
        <v>x</v>
      </c>
      <c r="T141" s="990" t="str">
        <f>IF(OR(NOT(ISNA(VLOOKUP($A141,#REF!,1,FALSE))),AND($B141=$B140,T140="x")),"x","")</f>
        <v>x</v>
      </c>
      <c r="U141" s="990" t="str">
        <f>IF(OR(NOT(ISNA(VLOOKUP($A141,#REF!,1,FALSE))),AND($B141=$B140,U140="x")),"x","")</f>
        <v>x</v>
      </c>
      <c r="V141" s="991" t="str">
        <f>IF(OR(NOT(ISNA(VLOOKUP($A141,#REF!,1,FALSE))),AND($B141=$B140,V140="x")),"x","")</f>
        <v>x</v>
      </c>
      <c r="W141" s="996" t="str">
        <f>IF(OR(NOT(ISNA(VLOOKUP($A141,'WB005-A'!$P:$P,1,FALSE))),AND($B141=$B140,W140="x")),"x","")</f>
        <v/>
      </c>
      <c r="X141" s="993" t="str">
        <f>IF(OR(NOT(ISNA(VLOOKUP($A141,'WB005-B'!$P:$P,1,FALSE))),AND($B141=$B140,X140="x")),"x","")</f>
        <v/>
      </c>
      <c r="Y141" s="993" t="str">
        <f>IF(OR(NOT(ISNA(VLOOKUP($A141,'WB005-C'!$P:$P,1,FALSE))),AND($B141=$B140,Y140="x")),"x","")</f>
        <v/>
      </c>
      <c r="Z141" s="993" t="str">
        <f>IF(OR(NOT(ISNA(VLOOKUP($A141,'WB005-D'!$P:$P,1,FALSE))),AND($B141=$B140,Z140="x")),"x","")</f>
        <v/>
      </c>
      <c r="AA141" s="993" t="str">
        <f>IF(OR(NOT(ISNA(VLOOKUP($A141,'WB005-E'!$P:$P,1,FALSE))),AND($B141=$B140,AA140="x")),"x","")</f>
        <v/>
      </c>
      <c r="AB141" s="994" t="str">
        <f>IF(OR(NOT(ISNA(VLOOKUP($A141,'WB005-F'!$P:$P,1,FALSE))),AND($B141=$B140,AB140="x")),"x","")</f>
        <v/>
      </c>
      <c r="AC141" s="989" t="str">
        <f>IF(OR(NOT(ISNA(VLOOKUP($A141,'WB006-A'!$P:$P,1,FALSE))),AND($B141=$B140,AC140="x")),"x","")</f>
        <v/>
      </c>
      <c r="AD141" s="990" t="str">
        <f>IF(OR(NOT(ISNA(VLOOKUP($A141,'WB006-B'!$P:$P,1,FALSE))),AND($B141=$B140,AD140="x")),"x","")</f>
        <v/>
      </c>
      <c r="AE141" s="992" t="str">
        <f>IF(OR(NOT(ISNA(VLOOKUP($A141,'WB007-A'!$P:$P,1,FALSE))),AND($B141=$B140,AE140="x")),"x","")</f>
        <v/>
      </c>
      <c r="AF141" s="994" t="str">
        <f>IF(OR(NOT(ISNA(VLOOKUP($A141,'WB007-B'!$P:$P,1,FALSE))),AND($B141=$B140,AF140="x")),"x","")</f>
        <v/>
      </c>
      <c r="AG141" s="999" t="b">
        <f t="shared" si="2"/>
        <v>1</v>
      </c>
      <c r="AI141" s="708"/>
    </row>
    <row r="142" spans="1:35" x14ac:dyDescent="0.2">
      <c r="A142" s="927" t="s">
        <v>65</v>
      </c>
      <c r="B142" s="928" t="s">
        <v>53</v>
      </c>
      <c r="C142" s="929" t="s">
        <v>480</v>
      </c>
      <c r="D142" s="1023">
        <v>6.1860254529492002E-2</v>
      </c>
      <c r="E142" s="930" t="s">
        <v>297</v>
      </c>
      <c r="F142" s="988" t="str">
        <f>IF(OR(NOT(ISNA(VLOOKUP($A142,'WB001-A'!$P:$P,1,FALSE))),AND($B142=$B141,F141="x")),"x","")</f>
        <v/>
      </c>
      <c r="G142" s="989" t="str">
        <f>IF(OR(NOT(ISNA(VLOOKUP($A142,'WB002-A'!$P:$P,1,FALSE))),AND($B142=$B141,G141="x")),"x","")</f>
        <v/>
      </c>
      <c r="H142" s="990" t="str">
        <f>IF(OR(NOT(ISNA(VLOOKUP($A142,'WB002-B'!$P:$P,1,FALSE))),AND($B142=$B141,H141="x")),"x","")</f>
        <v/>
      </c>
      <c r="I142" s="990" t="str">
        <f>IF(OR(NOT(ISNA(VLOOKUP($A142,'WB002-C'!$P:$P,1,FALSE))),AND($B142=$B141,I141="x")),"x","")</f>
        <v/>
      </c>
      <c r="J142" s="990" t="str">
        <f>IF(OR(NOT(ISNA(VLOOKUP($A142,'WB002-D'!$P:$P,1,FALSE))),AND($B142=$B141,J141="x")),"x","")</f>
        <v/>
      </c>
      <c r="K142" s="990" t="str">
        <f>IF(OR(NOT(ISNA(VLOOKUP($A142,'WB002-E'!$P:$P,1,FALSE))),AND($B142=$B141,K141="x")),"x","")</f>
        <v/>
      </c>
      <c r="L142" s="991" t="str">
        <f>IF(OR(NOT(ISNA(VLOOKUP($A142,'WB002-F'!$P:$P,1,FALSE))),AND($B142=$B141,L141="x")),"x","")</f>
        <v/>
      </c>
      <c r="M142" s="992" t="str">
        <f>IF(OR(NOT(ISNA(VLOOKUP($A142,'WB003-A'!$P:$P,1,FALSE))),AND($B142=$B141,M141="x")),"x","")</f>
        <v/>
      </c>
      <c r="N142" s="993" t="str">
        <f>IF(OR(NOT(ISNA(VLOOKUP($A142,'WB003-B'!$P:$P,1,FALSE))),AND($B142=$B141,N141="x")),"x","")</f>
        <v/>
      </c>
      <c r="O142" s="993" t="str">
        <f>IF(OR(NOT(ISNA(VLOOKUP($A142,'WB003-C'!$P:$P,1,FALSE))),AND($B142=$B141,O141="x")),"x","")</f>
        <v/>
      </c>
      <c r="P142" s="993" t="str">
        <f>IF(OR(NOT(ISNA(VLOOKUP($A142,'WB003-D'!$P:$P,1,FALSE))),AND($B142=$B141,P141="x")),"x","")</f>
        <v/>
      </c>
      <c r="Q142" s="994" t="str">
        <f>IF(OR(NOT(ISNA(VLOOKUP($A142,'WB003-E'!$P:$P,1,FALSE))),AND($B142=$B141,Q141="x")),"x","")</f>
        <v/>
      </c>
      <c r="R142" s="995" t="str">
        <f>IF(OR(NOT(ISNA(VLOOKUP($A142,#REF!,1,FALSE))),AND($B142=$B141,R141="x")),"x","")</f>
        <v>x</v>
      </c>
      <c r="S142" s="990" t="str">
        <f>IF(OR(NOT(ISNA(VLOOKUP($A142,#REF!,1,FALSE))),AND($B142=$B141,S141="x")),"x","")</f>
        <v>x</v>
      </c>
      <c r="T142" s="990" t="str">
        <f>IF(OR(NOT(ISNA(VLOOKUP($A142,#REF!,1,FALSE))),AND($B142=$B141,T141="x")),"x","")</f>
        <v>x</v>
      </c>
      <c r="U142" s="990" t="str">
        <f>IF(OR(NOT(ISNA(VLOOKUP($A142,#REF!,1,FALSE))),AND($B142=$B141,U141="x")),"x","")</f>
        <v>x</v>
      </c>
      <c r="V142" s="991" t="str">
        <f>IF(OR(NOT(ISNA(VLOOKUP($A142,#REF!,1,FALSE))),AND($B142=$B141,V141="x")),"x","")</f>
        <v>x</v>
      </c>
      <c r="W142" s="996" t="str">
        <f>IF(OR(NOT(ISNA(VLOOKUP($A142,'WB005-A'!$P:$P,1,FALSE))),AND($B142=$B141,W141="x")),"x","")</f>
        <v/>
      </c>
      <c r="X142" s="993" t="str">
        <f>IF(OR(NOT(ISNA(VLOOKUP($A142,'WB005-B'!$P:$P,1,FALSE))),AND($B142=$B141,X141="x")),"x","")</f>
        <v/>
      </c>
      <c r="Y142" s="993" t="str">
        <f>IF(OR(NOT(ISNA(VLOOKUP($A142,'WB005-C'!$P:$P,1,FALSE))),AND($B142=$B141,Y141="x")),"x","")</f>
        <v/>
      </c>
      <c r="Z142" s="993" t="str">
        <f>IF(OR(NOT(ISNA(VLOOKUP($A142,'WB005-D'!$P:$P,1,FALSE))),AND($B142=$B141,Z141="x")),"x","")</f>
        <v/>
      </c>
      <c r="AA142" s="993" t="str">
        <f>IF(OR(NOT(ISNA(VLOOKUP($A142,'WB005-E'!$P:$P,1,FALSE))),AND($B142=$B141,AA141="x")),"x","")</f>
        <v/>
      </c>
      <c r="AB142" s="994" t="str">
        <f>IF(OR(NOT(ISNA(VLOOKUP($A142,'WB005-F'!$P:$P,1,FALSE))),AND($B142=$B141,AB141="x")),"x","")</f>
        <v/>
      </c>
      <c r="AC142" s="989" t="str">
        <f>IF(OR(NOT(ISNA(VLOOKUP($A142,'WB006-A'!$P:$P,1,FALSE))),AND($B142=$B141,AC141="x")),"x","")</f>
        <v/>
      </c>
      <c r="AD142" s="990" t="str">
        <f>IF(OR(NOT(ISNA(VLOOKUP($A142,'WB006-B'!$P:$P,1,FALSE))),AND($B142=$B141,AD141="x")),"x","")</f>
        <v/>
      </c>
      <c r="AE142" s="992" t="str">
        <f>IF(OR(NOT(ISNA(VLOOKUP($A142,'WB007-A'!$P:$P,1,FALSE))),AND($B142=$B141,AE141="x")),"x","")</f>
        <v/>
      </c>
      <c r="AF142" s="994" t="str">
        <f>IF(OR(NOT(ISNA(VLOOKUP($A142,'WB007-B'!$P:$P,1,FALSE))),AND($B142=$B141,AF141="x")),"x","")</f>
        <v/>
      </c>
      <c r="AG142" s="999" t="b">
        <f t="shared" si="2"/>
        <v>1</v>
      </c>
      <c r="AI142" s="708"/>
    </row>
    <row r="143" spans="1:35" x14ac:dyDescent="0.2">
      <c r="A143" s="927" t="s">
        <v>66</v>
      </c>
      <c r="B143" s="928" t="s">
        <v>53</v>
      </c>
      <c r="C143" s="929" t="s">
        <v>481</v>
      </c>
      <c r="D143" s="1023">
        <v>7.4232305435390403E-2</v>
      </c>
      <c r="E143" s="930" t="s">
        <v>297</v>
      </c>
      <c r="F143" s="988" t="str">
        <f>IF(OR(NOT(ISNA(VLOOKUP($A143,'WB001-A'!$P:$P,1,FALSE))),AND($B143=$B142,F142="x")),"x","")</f>
        <v/>
      </c>
      <c r="G143" s="989" t="str">
        <f>IF(OR(NOT(ISNA(VLOOKUP($A143,'WB002-A'!$P:$P,1,FALSE))),AND($B143=$B142,G142="x")),"x","")</f>
        <v/>
      </c>
      <c r="H143" s="990" t="str">
        <f>IF(OR(NOT(ISNA(VLOOKUP($A143,'WB002-B'!$P:$P,1,FALSE))),AND($B143=$B142,H142="x")),"x","")</f>
        <v/>
      </c>
      <c r="I143" s="990" t="str">
        <f>IF(OR(NOT(ISNA(VLOOKUP($A143,'WB002-C'!$P:$P,1,FALSE))),AND($B143=$B142,I142="x")),"x","")</f>
        <v/>
      </c>
      <c r="J143" s="990" t="str">
        <f>IF(OR(NOT(ISNA(VLOOKUP($A143,'WB002-D'!$P:$P,1,FALSE))),AND($B143=$B142,J142="x")),"x","")</f>
        <v/>
      </c>
      <c r="K143" s="990" t="str">
        <f>IF(OR(NOT(ISNA(VLOOKUP($A143,'WB002-E'!$P:$P,1,FALSE))),AND($B143=$B142,K142="x")),"x","")</f>
        <v/>
      </c>
      <c r="L143" s="991" t="str">
        <f>IF(OR(NOT(ISNA(VLOOKUP($A143,'WB002-F'!$P:$P,1,FALSE))),AND($B143=$B142,L142="x")),"x","")</f>
        <v/>
      </c>
      <c r="M143" s="992" t="str">
        <f>IF(OR(NOT(ISNA(VLOOKUP($A143,'WB003-A'!$P:$P,1,FALSE))),AND($B143=$B142,M142="x")),"x","")</f>
        <v/>
      </c>
      <c r="N143" s="993" t="str">
        <f>IF(OR(NOT(ISNA(VLOOKUP($A143,'WB003-B'!$P:$P,1,FALSE))),AND($B143=$B142,N142="x")),"x","")</f>
        <v/>
      </c>
      <c r="O143" s="993" t="str">
        <f>IF(OR(NOT(ISNA(VLOOKUP($A143,'WB003-C'!$P:$P,1,FALSE))),AND($B143=$B142,O142="x")),"x","")</f>
        <v/>
      </c>
      <c r="P143" s="993" t="str">
        <f>IF(OR(NOT(ISNA(VLOOKUP($A143,'WB003-D'!$P:$P,1,FALSE))),AND($B143=$B142,P142="x")),"x","")</f>
        <v/>
      </c>
      <c r="Q143" s="994" t="str">
        <f>IF(OR(NOT(ISNA(VLOOKUP($A143,'WB003-E'!$P:$P,1,FALSE))),AND($B143=$B142,Q142="x")),"x","")</f>
        <v/>
      </c>
      <c r="R143" s="995" t="str">
        <f>IF(OR(NOT(ISNA(VLOOKUP($A143,#REF!,1,FALSE))),AND($B143=$B142,R142="x")),"x","")</f>
        <v>x</v>
      </c>
      <c r="S143" s="990" t="str">
        <f>IF(OR(NOT(ISNA(VLOOKUP($A143,#REF!,1,FALSE))),AND($B143=$B142,S142="x")),"x","")</f>
        <v>x</v>
      </c>
      <c r="T143" s="990" t="str">
        <f>IF(OR(NOT(ISNA(VLOOKUP($A143,#REF!,1,FALSE))),AND($B143=$B142,T142="x")),"x","")</f>
        <v>x</v>
      </c>
      <c r="U143" s="990" t="str">
        <f>IF(OR(NOT(ISNA(VLOOKUP($A143,#REF!,1,FALSE))),AND($B143=$B142,U142="x")),"x","")</f>
        <v>x</v>
      </c>
      <c r="V143" s="991" t="str">
        <f>IF(OR(NOT(ISNA(VLOOKUP($A143,#REF!,1,FALSE))),AND($B143=$B142,V142="x")),"x","")</f>
        <v>x</v>
      </c>
      <c r="W143" s="996" t="str">
        <f>IF(OR(NOT(ISNA(VLOOKUP($A143,'WB005-A'!$P:$P,1,FALSE))),AND($B143=$B142,W142="x")),"x","")</f>
        <v/>
      </c>
      <c r="X143" s="993" t="str">
        <f>IF(OR(NOT(ISNA(VLOOKUP($A143,'WB005-B'!$P:$P,1,FALSE))),AND($B143=$B142,X142="x")),"x","")</f>
        <v/>
      </c>
      <c r="Y143" s="993" t="str">
        <f>IF(OR(NOT(ISNA(VLOOKUP($A143,'WB005-C'!$P:$P,1,FALSE))),AND($B143=$B142,Y142="x")),"x","")</f>
        <v/>
      </c>
      <c r="Z143" s="993" t="str">
        <f>IF(OR(NOT(ISNA(VLOOKUP($A143,'WB005-D'!$P:$P,1,FALSE))),AND($B143=$B142,Z142="x")),"x","")</f>
        <v/>
      </c>
      <c r="AA143" s="993" t="str">
        <f>IF(OR(NOT(ISNA(VLOOKUP($A143,'WB005-E'!$P:$P,1,FALSE))),AND($B143=$B142,AA142="x")),"x","")</f>
        <v/>
      </c>
      <c r="AB143" s="994" t="str">
        <f>IF(OR(NOT(ISNA(VLOOKUP($A143,'WB005-F'!$P:$P,1,FALSE))),AND($B143=$B142,AB142="x")),"x","")</f>
        <v/>
      </c>
      <c r="AC143" s="989" t="str">
        <f>IF(OR(NOT(ISNA(VLOOKUP($A143,'WB006-A'!$P:$P,1,FALSE))),AND($B143=$B142,AC142="x")),"x","")</f>
        <v/>
      </c>
      <c r="AD143" s="990" t="str">
        <f>IF(OR(NOT(ISNA(VLOOKUP($A143,'WB006-B'!$P:$P,1,FALSE))),AND($B143=$B142,AD142="x")),"x","")</f>
        <v/>
      </c>
      <c r="AE143" s="992" t="str">
        <f>IF(OR(NOT(ISNA(VLOOKUP($A143,'WB007-A'!$P:$P,1,FALSE))),AND($B143=$B142,AE142="x")),"x","")</f>
        <v/>
      </c>
      <c r="AF143" s="994" t="str">
        <f>IF(OR(NOT(ISNA(VLOOKUP($A143,'WB007-B'!$P:$P,1,FALSE))),AND($B143=$B142,AF142="x")),"x","")</f>
        <v/>
      </c>
      <c r="AG143" s="999" t="b">
        <f t="shared" si="2"/>
        <v>1</v>
      </c>
      <c r="AI143" s="708"/>
    </row>
    <row r="144" spans="1:35" x14ac:dyDescent="0.2">
      <c r="A144" s="927" t="s">
        <v>67</v>
      </c>
      <c r="B144" s="928" t="s">
        <v>53</v>
      </c>
      <c r="C144" s="929" t="s">
        <v>479</v>
      </c>
      <c r="D144" s="1023">
        <v>8.6604356341288796E-2</v>
      </c>
      <c r="E144" s="930" t="s">
        <v>297</v>
      </c>
      <c r="F144" s="988" t="str">
        <f>IF(OR(NOT(ISNA(VLOOKUP($A144,'WB001-A'!$P:$P,1,FALSE))),AND($B144=$B143,F143="x")),"x","")</f>
        <v/>
      </c>
      <c r="G144" s="989" t="str">
        <f>IF(OR(NOT(ISNA(VLOOKUP($A144,'WB002-A'!$P:$P,1,FALSE))),AND($B144=$B143,G143="x")),"x","")</f>
        <v/>
      </c>
      <c r="H144" s="990" t="str">
        <f>IF(OR(NOT(ISNA(VLOOKUP($A144,'WB002-B'!$P:$P,1,FALSE))),AND($B144=$B143,H143="x")),"x","")</f>
        <v/>
      </c>
      <c r="I144" s="990" t="str">
        <f>IF(OR(NOT(ISNA(VLOOKUP($A144,'WB002-C'!$P:$P,1,FALSE))),AND($B144=$B143,I143="x")),"x","")</f>
        <v/>
      </c>
      <c r="J144" s="990" t="str">
        <f>IF(OR(NOT(ISNA(VLOOKUP($A144,'WB002-D'!$P:$P,1,FALSE))),AND($B144=$B143,J143="x")),"x","")</f>
        <v/>
      </c>
      <c r="K144" s="990" t="str">
        <f>IF(OR(NOT(ISNA(VLOOKUP($A144,'WB002-E'!$P:$P,1,FALSE))),AND($B144=$B143,K143="x")),"x","")</f>
        <v/>
      </c>
      <c r="L144" s="991" t="str">
        <f>IF(OR(NOT(ISNA(VLOOKUP($A144,'WB002-F'!$P:$P,1,FALSE))),AND($B144=$B143,L143="x")),"x","")</f>
        <v/>
      </c>
      <c r="M144" s="992" t="str">
        <f>IF(OR(NOT(ISNA(VLOOKUP($A144,'WB003-A'!$P:$P,1,FALSE))),AND($B144=$B143,M143="x")),"x","")</f>
        <v/>
      </c>
      <c r="N144" s="993" t="str">
        <f>IF(OR(NOT(ISNA(VLOOKUP($A144,'WB003-B'!$P:$P,1,FALSE))),AND($B144=$B143,N143="x")),"x","")</f>
        <v/>
      </c>
      <c r="O144" s="993" t="str">
        <f>IF(OR(NOT(ISNA(VLOOKUP($A144,'WB003-C'!$P:$P,1,FALSE))),AND($B144=$B143,O143="x")),"x","")</f>
        <v/>
      </c>
      <c r="P144" s="993" t="str">
        <f>IF(OR(NOT(ISNA(VLOOKUP($A144,'WB003-D'!$P:$P,1,FALSE))),AND($B144=$B143,P143="x")),"x","")</f>
        <v/>
      </c>
      <c r="Q144" s="994" t="str">
        <f>IF(OR(NOT(ISNA(VLOOKUP($A144,'WB003-E'!$P:$P,1,FALSE))),AND($B144=$B143,Q143="x")),"x","")</f>
        <v/>
      </c>
      <c r="R144" s="995" t="str">
        <f>IF(OR(NOT(ISNA(VLOOKUP($A144,#REF!,1,FALSE))),AND($B144=$B143,R143="x")),"x","")</f>
        <v>x</v>
      </c>
      <c r="S144" s="990" t="str">
        <f>IF(OR(NOT(ISNA(VLOOKUP($A144,#REF!,1,FALSE))),AND($B144=$B143,S143="x")),"x","")</f>
        <v>x</v>
      </c>
      <c r="T144" s="990" t="str">
        <f>IF(OR(NOT(ISNA(VLOOKUP($A144,#REF!,1,FALSE))),AND($B144=$B143,T143="x")),"x","")</f>
        <v>x</v>
      </c>
      <c r="U144" s="990" t="str">
        <f>IF(OR(NOT(ISNA(VLOOKUP($A144,#REF!,1,FALSE))),AND($B144=$B143,U143="x")),"x","")</f>
        <v>x</v>
      </c>
      <c r="V144" s="991" t="str">
        <f>IF(OR(NOT(ISNA(VLOOKUP($A144,#REF!,1,FALSE))),AND($B144=$B143,V143="x")),"x","")</f>
        <v>x</v>
      </c>
      <c r="W144" s="996" t="str">
        <f>IF(OR(NOT(ISNA(VLOOKUP($A144,'WB005-A'!$P:$P,1,FALSE))),AND($B144=$B143,W143="x")),"x","")</f>
        <v/>
      </c>
      <c r="X144" s="993" t="str">
        <f>IF(OR(NOT(ISNA(VLOOKUP($A144,'WB005-B'!$P:$P,1,FALSE))),AND($B144=$B143,X143="x")),"x","")</f>
        <v/>
      </c>
      <c r="Y144" s="993" t="str">
        <f>IF(OR(NOT(ISNA(VLOOKUP($A144,'WB005-C'!$P:$P,1,FALSE))),AND($B144=$B143,Y143="x")),"x","")</f>
        <v/>
      </c>
      <c r="Z144" s="993" t="str">
        <f>IF(OR(NOT(ISNA(VLOOKUP($A144,'WB005-D'!$P:$P,1,FALSE))),AND($B144=$B143,Z143="x")),"x","")</f>
        <v/>
      </c>
      <c r="AA144" s="993" t="str">
        <f>IF(OR(NOT(ISNA(VLOOKUP($A144,'WB005-E'!$P:$P,1,FALSE))),AND($B144=$B143,AA143="x")),"x","")</f>
        <v/>
      </c>
      <c r="AB144" s="994" t="str">
        <f>IF(OR(NOT(ISNA(VLOOKUP($A144,'WB005-F'!$P:$P,1,FALSE))),AND($B144=$B143,AB143="x")),"x","")</f>
        <v/>
      </c>
      <c r="AC144" s="989" t="str">
        <f>IF(OR(NOT(ISNA(VLOOKUP($A144,'WB006-A'!$P:$P,1,FALSE))),AND($B144=$B143,AC143="x")),"x","")</f>
        <v/>
      </c>
      <c r="AD144" s="990" t="str">
        <f>IF(OR(NOT(ISNA(VLOOKUP($A144,'WB006-B'!$P:$P,1,FALSE))),AND($B144=$B143,AD143="x")),"x","")</f>
        <v/>
      </c>
      <c r="AE144" s="992" t="str">
        <f>IF(OR(NOT(ISNA(VLOOKUP($A144,'WB007-A'!$P:$P,1,FALSE))),AND($B144=$B143,AE143="x")),"x","")</f>
        <v/>
      </c>
      <c r="AF144" s="994" t="str">
        <f>IF(OR(NOT(ISNA(VLOOKUP($A144,'WB007-B'!$P:$P,1,FALSE))),AND($B144=$B143,AF143="x")),"x","")</f>
        <v/>
      </c>
      <c r="AG144" s="999" t="b">
        <f t="shared" si="2"/>
        <v>1</v>
      </c>
      <c r="AI144" s="708"/>
    </row>
    <row r="145" spans="1:35" x14ac:dyDescent="0.2">
      <c r="A145" s="927" t="s">
        <v>68</v>
      </c>
      <c r="B145" s="928" t="s">
        <v>53</v>
      </c>
      <c r="C145" s="929"/>
      <c r="D145" s="1023">
        <v>0</v>
      </c>
      <c r="E145" s="930" t="s">
        <v>297</v>
      </c>
      <c r="F145" s="988" t="str">
        <f>IF(OR(NOT(ISNA(VLOOKUP($A145,'WB001-A'!$P:$P,1,FALSE))),AND($B145=$B144,F144="x")),"x","")</f>
        <v/>
      </c>
      <c r="G145" s="989" t="str">
        <f>IF(OR(NOT(ISNA(VLOOKUP($A145,'WB002-A'!$P:$P,1,FALSE))),AND($B145=$B144,G144="x")),"x","")</f>
        <v/>
      </c>
      <c r="H145" s="990" t="str">
        <f>IF(OR(NOT(ISNA(VLOOKUP($A145,'WB002-B'!$P:$P,1,FALSE))),AND($B145=$B144,H144="x")),"x","")</f>
        <v/>
      </c>
      <c r="I145" s="990" t="str">
        <f>IF(OR(NOT(ISNA(VLOOKUP($A145,'WB002-C'!$P:$P,1,FALSE))),AND($B145=$B144,I144="x")),"x","")</f>
        <v/>
      </c>
      <c r="J145" s="990" t="str">
        <f>IF(OR(NOT(ISNA(VLOOKUP($A145,'WB002-D'!$P:$P,1,FALSE))),AND($B145=$B144,J144="x")),"x","")</f>
        <v/>
      </c>
      <c r="K145" s="990" t="str">
        <f>IF(OR(NOT(ISNA(VLOOKUP($A145,'WB002-E'!$P:$P,1,FALSE))),AND($B145=$B144,K144="x")),"x","")</f>
        <v/>
      </c>
      <c r="L145" s="991" t="str">
        <f>IF(OR(NOT(ISNA(VLOOKUP($A145,'WB002-F'!$P:$P,1,FALSE))),AND($B145=$B144,L144="x")),"x","")</f>
        <v/>
      </c>
      <c r="M145" s="992" t="str">
        <f>IF(OR(NOT(ISNA(VLOOKUP($A145,'WB003-A'!$P:$P,1,FALSE))),AND($B145=$B144,M144="x")),"x","")</f>
        <v/>
      </c>
      <c r="N145" s="993" t="str">
        <f>IF(OR(NOT(ISNA(VLOOKUP($A145,'WB003-B'!$P:$P,1,FALSE))),AND($B145=$B144,N144="x")),"x","")</f>
        <v/>
      </c>
      <c r="O145" s="993" t="str">
        <f>IF(OR(NOT(ISNA(VLOOKUP($A145,'WB003-C'!$P:$P,1,FALSE))),AND($B145=$B144,O144="x")),"x","")</f>
        <v/>
      </c>
      <c r="P145" s="993" t="str">
        <f>IF(OR(NOT(ISNA(VLOOKUP($A145,'WB003-D'!$P:$P,1,FALSE))),AND($B145=$B144,P144="x")),"x","")</f>
        <v/>
      </c>
      <c r="Q145" s="994" t="str">
        <f>IF(OR(NOT(ISNA(VLOOKUP($A145,'WB003-E'!$P:$P,1,FALSE))),AND($B145=$B144,Q144="x")),"x","")</f>
        <v/>
      </c>
      <c r="R145" s="995" t="str">
        <f>IF(OR(NOT(ISNA(VLOOKUP($A145,#REF!,1,FALSE))),AND($B145=$B144,R144="x")),"x","")</f>
        <v>x</v>
      </c>
      <c r="S145" s="990" t="str">
        <f>IF(OR(NOT(ISNA(VLOOKUP($A145,#REF!,1,FALSE))),AND($B145=$B144,S144="x")),"x","")</f>
        <v>x</v>
      </c>
      <c r="T145" s="990" t="str">
        <f>IF(OR(NOT(ISNA(VLOOKUP($A145,#REF!,1,FALSE))),AND($B145=$B144,T144="x")),"x","")</f>
        <v>x</v>
      </c>
      <c r="U145" s="990" t="str">
        <f>IF(OR(NOT(ISNA(VLOOKUP($A145,#REF!,1,FALSE))),AND($B145=$B144,U144="x")),"x","")</f>
        <v>x</v>
      </c>
      <c r="V145" s="991" t="str">
        <f>IF(OR(NOT(ISNA(VLOOKUP($A145,#REF!,1,FALSE))),AND($B145=$B144,V144="x")),"x","")</f>
        <v>x</v>
      </c>
      <c r="W145" s="996" t="str">
        <f>IF(OR(NOT(ISNA(VLOOKUP($A145,'WB005-A'!$P:$P,1,FALSE))),AND($B145=$B144,W144="x")),"x","")</f>
        <v/>
      </c>
      <c r="X145" s="993" t="str">
        <f>IF(OR(NOT(ISNA(VLOOKUP($A145,'WB005-B'!$P:$P,1,FALSE))),AND($B145=$B144,X144="x")),"x","")</f>
        <v/>
      </c>
      <c r="Y145" s="993" t="str">
        <f>IF(OR(NOT(ISNA(VLOOKUP($A145,'WB005-C'!$P:$P,1,FALSE))),AND($B145=$B144,Y144="x")),"x","")</f>
        <v/>
      </c>
      <c r="Z145" s="993" t="str">
        <f>IF(OR(NOT(ISNA(VLOOKUP($A145,'WB005-D'!$P:$P,1,FALSE))),AND($B145=$B144,Z144="x")),"x","")</f>
        <v/>
      </c>
      <c r="AA145" s="993" t="str">
        <f>IF(OR(NOT(ISNA(VLOOKUP($A145,'WB005-E'!$P:$P,1,FALSE))),AND($B145=$B144,AA144="x")),"x","")</f>
        <v/>
      </c>
      <c r="AB145" s="994" t="str">
        <f>IF(OR(NOT(ISNA(VLOOKUP($A145,'WB005-F'!$P:$P,1,FALSE))),AND($B145=$B144,AB144="x")),"x","")</f>
        <v/>
      </c>
      <c r="AC145" s="989" t="str">
        <f>IF(OR(NOT(ISNA(VLOOKUP($A145,'WB006-A'!$P:$P,1,FALSE))),AND($B145=$B144,AC144="x")),"x","")</f>
        <v/>
      </c>
      <c r="AD145" s="990" t="str">
        <f>IF(OR(NOT(ISNA(VLOOKUP($A145,'WB006-B'!$P:$P,1,FALSE))),AND($B145=$B144,AD144="x")),"x","")</f>
        <v/>
      </c>
      <c r="AE145" s="992" t="str">
        <f>IF(OR(NOT(ISNA(VLOOKUP($A145,'WB007-A'!$P:$P,1,FALSE))),AND($B145=$B144,AE144="x")),"x","")</f>
        <v/>
      </c>
      <c r="AF145" s="994" t="str">
        <f>IF(OR(NOT(ISNA(VLOOKUP($A145,'WB007-B'!$P:$P,1,FALSE))),AND($B145=$B144,AF144="x")),"x","")</f>
        <v/>
      </c>
      <c r="AG145" s="1000" t="b">
        <f t="shared" si="2"/>
        <v>1</v>
      </c>
      <c r="AI145" s="708"/>
    </row>
    <row r="146" spans="1:35" x14ac:dyDescent="0.2">
      <c r="A146" s="927" t="s">
        <v>69</v>
      </c>
      <c r="B146" s="928" t="s">
        <v>53</v>
      </c>
      <c r="C146" s="929" t="s">
        <v>304</v>
      </c>
      <c r="D146" s="1023">
        <v>9.897640724718719E-2</v>
      </c>
      <c r="E146" s="930" t="s">
        <v>297</v>
      </c>
      <c r="F146" s="988" t="str">
        <f>IF(OR(NOT(ISNA(VLOOKUP($A146,'WB001-A'!$P:$P,1,FALSE))),AND($B146=$B145,F145="x")),"x","")</f>
        <v/>
      </c>
      <c r="G146" s="989" t="str">
        <f>IF(OR(NOT(ISNA(VLOOKUP($A146,'WB002-A'!$P:$P,1,FALSE))),AND($B146=$B145,G145="x")),"x","")</f>
        <v/>
      </c>
      <c r="H146" s="990" t="str">
        <f>IF(OR(NOT(ISNA(VLOOKUP($A146,'WB002-B'!$P:$P,1,FALSE))),AND($B146=$B145,H145="x")),"x","")</f>
        <v/>
      </c>
      <c r="I146" s="990" t="str">
        <f>IF(OR(NOT(ISNA(VLOOKUP($A146,'WB002-C'!$P:$P,1,FALSE))),AND($B146=$B145,I145="x")),"x","")</f>
        <v/>
      </c>
      <c r="J146" s="990" t="str">
        <f>IF(OR(NOT(ISNA(VLOOKUP($A146,'WB002-D'!$P:$P,1,FALSE))),AND($B146=$B145,J145="x")),"x","")</f>
        <v/>
      </c>
      <c r="K146" s="990" t="str">
        <f>IF(OR(NOT(ISNA(VLOOKUP($A146,'WB002-E'!$P:$P,1,FALSE))),AND($B146=$B145,K145="x")),"x","")</f>
        <v/>
      </c>
      <c r="L146" s="991" t="str">
        <f>IF(OR(NOT(ISNA(VLOOKUP($A146,'WB002-F'!$P:$P,1,FALSE))),AND($B146=$B145,L145="x")),"x","")</f>
        <v/>
      </c>
      <c r="M146" s="992" t="str">
        <f>IF(OR(NOT(ISNA(VLOOKUP($A146,'WB003-A'!$P:$P,1,FALSE))),AND($B146=$B145,M145="x")),"x","")</f>
        <v/>
      </c>
      <c r="N146" s="993" t="str">
        <f>IF(OR(NOT(ISNA(VLOOKUP($A146,'WB003-B'!$P:$P,1,FALSE))),AND($B146=$B145,N145="x")),"x","")</f>
        <v/>
      </c>
      <c r="O146" s="993" t="str">
        <f>IF(OR(NOT(ISNA(VLOOKUP($A146,'WB003-C'!$P:$P,1,FALSE))),AND($B146=$B145,O145="x")),"x","")</f>
        <v/>
      </c>
      <c r="P146" s="993" t="str">
        <f>IF(OR(NOT(ISNA(VLOOKUP($A146,'WB003-D'!$P:$P,1,FALSE))),AND($B146=$B145,P145="x")),"x","")</f>
        <v/>
      </c>
      <c r="Q146" s="994" t="str">
        <f>IF(OR(NOT(ISNA(VLOOKUP($A146,'WB003-E'!$P:$P,1,FALSE))),AND($B146=$B145,Q145="x")),"x","")</f>
        <v/>
      </c>
      <c r="R146" s="995" t="str">
        <f>IF(OR(NOT(ISNA(VLOOKUP($A146,#REF!,1,FALSE))),AND($B146=$B145,R145="x")),"x","")</f>
        <v>x</v>
      </c>
      <c r="S146" s="990" t="str">
        <f>IF(OR(NOT(ISNA(VLOOKUP($A146,#REF!,1,FALSE))),AND($B146=$B145,S145="x")),"x","")</f>
        <v>x</v>
      </c>
      <c r="T146" s="990" t="str">
        <f>IF(OR(NOT(ISNA(VLOOKUP($A146,#REF!,1,FALSE))),AND($B146=$B145,T145="x")),"x","")</f>
        <v>x</v>
      </c>
      <c r="U146" s="990" t="str">
        <f>IF(OR(NOT(ISNA(VLOOKUP($A146,#REF!,1,FALSE))),AND($B146=$B145,U145="x")),"x","")</f>
        <v>x</v>
      </c>
      <c r="V146" s="991" t="str">
        <f>IF(OR(NOT(ISNA(VLOOKUP($A146,#REF!,1,FALSE))),AND($B146=$B145,V145="x")),"x","")</f>
        <v>x</v>
      </c>
      <c r="W146" s="996" t="str">
        <f>IF(OR(NOT(ISNA(VLOOKUP($A146,'WB005-A'!$P:$P,1,FALSE))),AND($B146=$B145,W145="x")),"x","")</f>
        <v/>
      </c>
      <c r="X146" s="993" t="str">
        <f>IF(OR(NOT(ISNA(VLOOKUP($A146,'WB005-B'!$P:$P,1,FALSE))),AND($B146=$B145,X145="x")),"x","")</f>
        <v/>
      </c>
      <c r="Y146" s="993" t="str">
        <f>IF(OR(NOT(ISNA(VLOOKUP($A146,'WB005-C'!$P:$P,1,FALSE))),AND($B146=$B145,Y145="x")),"x","")</f>
        <v/>
      </c>
      <c r="Z146" s="993" t="str">
        <f>IF(OR(NOT(ISNA(VLOOKUP($A146,'WB005-D'!$P:$P,1,FALSE))),AND($B146=$B145,Z145="x")),"x","")</f>
        <v/>
      </c>
      <c r="AA146" s="993" t="str">
        <f>IF(OR(NOT(ISNA(VLOOKUP($A146,'WB005-E'!$P:$P,1,FALSE))),AND($B146=$B145,AA145="x")),"x","")</f>
        <v/>
      </c>
      <c r="AB146" s="994" t="str">
        <f>IF(OR(NOT(ISNA(VLOOKUP($A146,'WB005-F'!$P:$P,1,FALSE))),AND($B146=$B145,AB145="x")),"x","")</f>
        <v/>
      </c>
      <c r="AC146" s="989" t="str">
        <f>IF(OR(NOT(ISNA(VLOOKUP($A146,'WB006-A'!$P:$P,1,FALSE))),AND($B146=$B145,AC145="x")),"x","")</f>
        <v/>
      </c>
      <c r="AD146" s="990" t="str">
        <f>IF(OR(NOT(ISNA(VLOOKUP($A146,'WB006-B'!$P:$P,1,FALSE))),AND($B146=$B145,AD145="x")),"x","")</f>
        <v/>
      </c>
      <c r="AE146" s="992" t="str">
        <f>IF(OR(NOT(ISNA(VLOOKUP($A146,'WB007-A'!$P:$P,1,FALSE))),AND($B146=$B145,AE145="x")),"x","")</f>
        <v/>
      </c>
      <c r="AF146" s="994" t="str">
        <f>IF(OR(NOT(ISNA(VLOOKUP($A146,'WB007-B'!$P:$P,1,FALSE))),AND($B146=$B145,AF145="x")),"x","")</f>
        <v/>
      </c>
      <c r="AG146" s="999" t="b">
        <f t="shared" si="2"/>
        <v>1</v>
      </c>
      <c r="AI146" s="708"/>
    </row>
    <row r="147" spans="1:35" x14ac:dyDescent="0.2">
      <c r="A147" s="927" t="s">
        <v>70</v>
      </c>
      <c r="B147" s="928" t="s">
        <v>53</v>
      </c>
      <c r="C147" s="929" t="s">
        <v>480</v>
      </c>
      <c r="D147" s="1023">
        <v>0.123720509058984</v>
      </c>
      <c r="E147" s="930" t="s">
        <v>297</v>
      </c>
      <c r="F147" s="988" t="str">
        <f>IF(OR(NOT(ISNA(VLOOKUP($A147,'WB001-A'!$P:$P,1,FALSE))),AND($B147=$B146,F146="x")),"x","")</f>
        <v/>
      </c>
      <c r="G147" s="989" t="str">
        <f>IF(OR(NOT(ISNA(VLOOKUP($A147,'WB002-A'!$P:$P,1,FALSE))),AND($B147=$B146,G146="x")),"x","")</f>
        <v/>
      </c>
      <c r="H147" s="990" t="str">
        <f>IF(OR(NOT(ISNA(VLOOKUP($A147,'WB002-B'!$P:$P,1,FALSE))),AND($B147=$B146,H146="x")),"x","")</f>
        <v/>
      </c>
      <c r="I147" s="990" t="str">
        <f>IF(OR(NOT(ISNA(VLOOKUP($A147,'WB002-C'!$P:$P,1,FALSE))),AND($B147=$B146,I146="x")),"x","")</f>
        <v/>
      </c>
      <c r="J147" s="990" t="str">
        <f>IF(OR(NOT(ISNA(VLOOKUP($A147,'WB002-D'!$P:$P,1,FALSE))),AND($B147=$B146,J146="x")),"x","")</f>
        <v/>
      </c>
      <c r="K147" s="990" t="str">
        <f>IF(OR(NOT(ISNA(VLOOKUP($A147,'WB002-E'!$P:$P,1,FALSE))),AND($B147=$B146,K146="x")),"x","")</f>
        <v/>
      </c>
      <c r="L147" s="991" t="str">
        <f>IF(OR(NOT(ISNA(VLOOKUP($A147,'WB002-F'!$P:$P,1,FALSE))),AND($B147=$B146,L146="x")),"x","")</f>
        <v/>
      </c>
      <c r="M147" s="992" t="str">
        <f>IF(OR(NOT(ISNA(VLOOKUP($A147,'WB003-A'!$P:$P,1,FALSE))),AND($B147=$B146,M146="x")),"x","")</f>
        <v/>
      </c>
      <c r="N147" s="993" t="str">
        <f>IF(OR(NOT(ISNA(VLOOKUP($A147,'WB003-B'!$P:$P,1,FALSE))),AND($B147=$B146,N146="x")),"x","")</f>
        <v/>
      </c>
      <c r="O147" s="993" t="str">
        <f>IF(OR(NOT(ISNA(VLOOKUP($A147,'WB003-C'!$P:$P,1,FALSE))),AND($B147=$B146,O146="x")),"x","")</f>
        <v/>
      </c>
      <c r="P147" s="993" t="str">
        <f>IF(OR(NOT(ISNA(VLOOKUP($A147,'WB003-D'!$P:$P,1,FALSE))),AND($B147=$B146,P146="x")),"x","")</f>
        <v/>
      </c>
      <c r="Q147" s="994" t="str">
        <f>IF(OR(NOT(ISNA(VLOOKUP($A147,'WB003-E'!$P:$P,1,FALSE))),AND($B147=$B146,Q146="x")),"x","")</f>
        <v/>
      </c>
      <c r="R147" s="995" t="str">
        <f>IF(OR(NOT(ISNA(VLOOKUP($A147,#REF!,1,FALSE))),AND($B147=$B146,R146="x")),"x","")</f>
        <v>x</v>
      </c>
      <c r="S147" s="990" t="str">
        <f>IF(OR(NOT(ISNA(VLOOKUP($A147,#REF!,1,FALSE))),AND($B147=$B146,S146="x")),"x","")</f>
        <v>x</v>
      </c>
      <c r="T147" s="990" t="str">
        <f>IF(OR(NOT(ISNA(VLOOKUP($A147,#REF!,1,FALSE))),AND($B147=$B146,T146="x")),"x","")</f>
        <v>x</v>
      </c>
      <c r="U147" s="990" t="str">
        <f>IF(OR(NOT(ISNA(VLOOKUP($A147,#REF!,1,FALSE))),AND($B147=$B146,U146="x")),"x","")</f>
        <v>x</v>
      </c>
      <c r="V147" s="991" t="str">
        <f>IF(OR(NOT(ISNA(VLOOKUP($A147,#REF!,1,FALSE))),AND($B147=$B146,V146="x")),"x","")</f>
        <v>x</v>
      </c>
      <c r="W147" s="996" t="str">
        <f>IF(OR(NOT(ISNA(VLOOKUP($A147,'WB005-A'!$P:$P,1,FALSE))),AND($B147=$B146,W146="x")),"x","")</f>
        <v/>
      </c>
      <c r="X147" s="993" t="str">
        <f>IF(OR(NOT(ISNA(VLOOKUP($A147,'WB005-B'!$P:$P,1,FALSE))),AND($B147=$B146,X146="x")),"x","")</f>
        <v/>
      </c>
      <c r="Y147" s="993" t="str">
        <f>IF(OR(NOT(ISNA(VLOOKUP($A147,'WB005-C'!$P:$P,1,FALSE))),AND($B147=$B146,Y146="x")),"x","")</f>
        <v/>
      </c>
      <c r="Z147" s="993" t="str">
        <f>IF(OR(NOT(ISNA(VLOOKUP($A147,'WB005-D'!$P:$P,1,FALSE))),AND($B147=$B146,Z146="x")),"x","")</f>
        <v/>
      </c>
      <c r="AA147" s="993" t="str">
        <f>IF(OR(NOT(ISNA(VLOOKUP($A147,'WB005-E'!$P:$P,1,FALSE))),AND($B147=$B146,AA146="x")),"x","")</f>
        <v/>
      </c>
      <c r="AB147" s="994" t="str">
        <f>IF(OR(NOT(ISNA(VLOOKUP($A147,'WB005-F'!$P:$P,1,FALSE))),AND($B147=$B146,AB146="x")),"x","")</f>
        <v/>
      </c>
      <c r="AC147" s="989" t="str">
        <f>IF(OR(NOT(ISNA(VLOOKUP($A147,'WB006-A'!$P:$P,1,FALSE))),AND($B147=$B146,AC146="x")),"x","")</f>
        <v/>
      </c>
      <c r="AD147" s="990" t="str">
        <f>IF(OR(NOT(ISNA(VLOOKUP($A147,'WB006-B'!$P:$P,1,FALSE))),AND($B147=$B146,AD146="x")),"x","")</f>
        <v/>
      </c>
      <c r="AE147" s="992" t="str">
        <f>IF(OR(NOT(ISNA(VLOOKUP($A147,'WB007-A'!$P:$P,1,FALSE))),AND($B147=$B146,AE146="x")),"x","")</f>
        <v/>
      </c>
      <c r="AF147" s="994" t="str">
        <f>IF(OR(NOT(ISNA(VLOOKUP($A147,'WB007-B'!$P:$P,1,FALSE))),AND($B147=$B146,AF146="x")),"x","")</f>
        <v/>
      </c>
      <c r="AG147" s="999" t="b">
        <f t="shared" si="2"/>
        <v>1</v>
      </c>
      <c r="AI147" s="708"/>
    </row>
    <row r="148" spans="1:35" x14ac:dyDescent="0.2">
      <c r="A148" s="927" t="s">
        <v>71</v>
      </c>
      <c r="B148" s="928" t="s">
        <v>53</v>
      </c>
      <c r="C148" s="929" t="s">
        <v>481</v>
      </c>
      <c r="D148" s="1023">
        <v>0.14846461087078081</v>
      </c>
      <c r="E148" s="930" t="s">
        <v>297</v>
      </c>
      <c r="F148" s="988" t="str">
        <f>IF(OR(NOT(ISNA(VLOOKUP($A148,'WB001-A'!$P:$P,1,FALSE))),AND($B148=$B147,F147="x")),"x","")</f>
        <v/>
      </c>
      <c r="G148" s="989" t="str">
        <f>IF(OR(NOT(ISNA(VLOOKUP($A148,'WB002-A'!$P:$P,1,FALSE))),AND($B148=$B147,G147="x")),"x","")</f>
        <v/>
      </c>
      <c r="H148" s="990" t="str">
        <f>IF(OR(NOT(ISNA(VLOOKUP($A148,'WB002-B'!$P:$P,1,FALSE))),AND($B148=$B147,H147="x")),"x","")</f>
        <v/>
      </c>
      <c r="I148" s="990" t="str">
        <f>IF(OR(NOT(ISNA(VLOOKUP($A148,'WB002-C'!$P:$P,1,FALSE))),AND($B148=$B147,I147="x")),"x","")</f>
        <v/>
      </c>
      <c r="J148" s="990" t="str">
        <f>IF(OR(NOT(ISNA(VLOOKUP($A148,'WB002-D'!$P:$P,1,FALSE))),AND($B148=$B147,J147="x")),"x","")</f>
        <v/>
      </c>
      <c r="K148" s="990" t="str">
        <f>IF(OR(NOT(ISNA(VLOOKUP($A148,'WB002-E'!$P:$P,1,FALSE))),AND($B148=$B147,K147="x")),"x","")</f>
        <v/>
      </c>
      <c r="L148" s="991" t="str">
        <f>IF(OR(NOT(ISNA(VLOOKUP($A148,'WB002-F'!$P:$P,1,FALSE))),AND($B148=$B147,L147="x")),"x","")</f>
        <v/>
      </c>
      <c r="M148" s="992" t="str">
        <f>IF(OR(NOT(ISNA(VLOOKUP($A148,'WB003-A'!$P:$P,1,FALSE))),AND($B148=$B147,M147="x")),"x","")</f>
        <v/>
      </c>
      <c r="N148" s="993" t="str">
        <f>IF(OR(NOT(ISNA(VLOOKUP($A148,'WB003-B'!$P:$P,1,FALSE))),AND($B148=$B147,N147="x")),"x","")</f>
        <v/>
      </c>
      <c r="O148" s="993" t="str">
        <f>IF(OR(NOT(ISNA(VLOOKUP($A148,'WB003-C'!$P:$P,1,FALSE))),AND($B148=$B147,O147="x")),"x","")</f>
        <v/>
      </c>
      <c r="P148" s="993" t="str">
        <f>IF(OR(NOT(ISNA(VLOOKUP($A148,'WB003-D'!$P:$P,1,FALSE))),AND($B148=$B147,P147="x")),"x","")</f>
        <v/>
      </c>
      <c r="Q148" s="994" t="str">
        <f>IF(OR(NOT(ISNA(VLOOKUP($A148,'WB003-E'!$P:$P,1,FALSE))),AND($B148=$B147,Q147="x")),"x","")</f>
        <v/>
      </c>
      <c r="R148" s="995" t="str">
        <f>IF(OR(NOT(ISNA(VLOOKUP($A148,#REF!,1,FALSE))),AND($B148=$B147,R147="x")),"x","")</f>
        <v>x</v>
      </c>
      <c r="S148" s="990" t="str">
        <f>IF(OR(NOT(ISNA(VLOOKUP($A148,#REF!,1,FALSE))),AND($B148=$B147,S147="x")),"x","")</f>
        <v>x</v>
      </c>
      <c r="T148" s="990" t="str">
        <f>IF(OR(NOT(ISNA(VLOOKUP($A148,#REF!,1,FALSE))),AND($B148=$B147,T147="x")),"x","")</f>
        <v>x</v>
      </c>
      <c r="U148" s="990" t="str">
        <f>IF(OR(NOT(ISNA(VLOOKUP($A148,#REF!,1,FALSE))),AND($B148=$B147,U147="x")),"x","")</f>
        <v>x</v>
      </c>
      <c r="V148" s="991" t="str">
        <f>IF(OR(NOT(ISNA(VLOOKUP($A148,#REF!,1,FALSE))),AND($B148=$B147,V147="x")),"x","")</f>
        <v>x</v>
      </c>
      <c r="W148" s="996" t="str">
        <f>IF(OR(NOT(ISNA(VLOOKUP($A148,'WB005-A'!$P:$P,1,FALSE))),AND($B148=$B147,W147="x")),"x","")</f>
        <v/>
      </c>
      <c r="X148" s="993" t="str">
        <f>IF(OR(NOT(ISNA(VLOOKUP($A148,'WB005-B'!$P:$P,1,FALSE))),AND($B148=$B147,X147="x")),"x","")</f>
        <v/>
      </c>
      <c r="Y148" s="993" t="str">
        <f>IF(OR(NOT(ISNA(VLOOKUP($A148,'WB005-C'!$P:$P,1,FALSE))),AND($B148=$B147,Y147="x")),"x","")</f>
        <v/>
      </c>
      <c r="Z148" s="993" t="str">
        <f>IF(OR(NOT(ISNA(VLOOKUP($A148,'WB005-D'!$P:$P,1,FALSE))),AND($B148=$B147,Z147="x")),"x","")</f>
        <v/>
      </c>
      <c r="AA148" s="993" t="str">
        <f>IF(OR(NOT(ISNA(VLOOKUP($A148,'WB005-E'!$P:$P,1,FALSE))),AND($B148=$B147,AA147="x")),"x","")</f>
        <v/>
      </c>
      <c r="AB148" s="994" t="str">
        <f>IF(OR(NOT(ISNA(VLOOKUP($A148,'WB005-F'!$P:$P,1,FALSE))),AND($B148=$B147,AB147="x")),"x","")</f>
        <v/>
      </c>
      <c r="AC148" s="989" t="str">
        <f>IF(OR(NOT(ISNA(VLOOKUP($A148,'WB006-A'!$P:$P,1,FALSE))),AND($B148=$B147,AC147="x")),"x","")</f>
        <v/>
      </c>
      <c r="AD148" s="990" t="str">
        <f>IF(OR(NOT(ISNA(VLOOKUP($A148,'WB006-B'!$P:$P,1,FALSE))),AND($B148=$B147,AD147="x")),"x","")</f>
        <v/>
      </c>
      <c r="AE148" s="992" t="str">
        <f>IF(OR(NOT(ISNA(VLOOKUP($A148,'WB007-A'!$P:$P,1,FALSE))),AND($B148=$B147,AE147="x")),"x","")</f>
        <v/>
      </c>
      <c r="AF148" s="994" t="str">
        <f>IF(OR(NOT(ISNA(VLOOKUP($A148,'WB007-B'!$P:$P,1,FALSE))),AND($B148=$B147,AF147="x")),"x","")</f>
        <v/>
      </c>
      <c r="AG148" s="999" t="b">
        <f t="shared" si="2"/>
        <v>1</v>
      </c>
      <c r="AI148" s="708"/>
    </row>
    <row r="149" spans="1:35" x14ac:dyDescent="0.2">
      <c r="A149" s="927" t="s">
        <v>72</v>
      </c>
      <c r="B149" s="928" t="s">
        <v>53</v>
      </c>
      <c r="C149" s="929" t="s">
        <v>479</v>
      </c>
      <c r="D149" s="1023">
        <v>0.17320871268257759</v>
      </c>
      <c r="E149" s="930" t="s">
        <v>297</v>
      </c>
      <c r="F149" s="988" t="str">
        <f>IF(OR(NOT(ISNA(VLOOKUP($A149,'WB001-A'!$P:$P,1,FALSE))),AND($B149=$B148,F148="x")),"x","")</f>
        <v/>
      </c>
      <c r="G149" s="989" t="str">
        <f>IF(OR(NOT(ISNA(VLOOKUP($A149,'WB002-A'!$P:$P,1,FALSE))),AND($B149=$B148,G148="x")),"x","")</f>
        <v/>
      </c>
      <c r="H149" s="990" t="str">
        <f>IF(OR(NOT(ISNA(VLOOKUP($A149,'WB002-B'!$P:$P,1,FALSE))),AND($B149=$B148,H148="x")),"x","")</f>
        <v/>
      </c>
      <c r="I149" s="990" t="str">
        <f>IF(OR(NOT(ISNA(VLOOKUP($A149,'WB002-C'!$P:$P,1,FALSE))),AND($B149=$B148,I148="x")),"x","")</f>
        <v/>
      </c>
      <c r="J149" s="990" t="str">
        <f>IF(OR(NOT(ISNA(VLOOKUP($A149,'WB002-D'!$P:$P,1,FALSE))),AND($B149=$B148,J148="x")),"x","")</f>
        <v/>
      </c>
      <c r="K149" s="990" t="str">
        <f>IF(OR(NOT(ISNA(VLOOKUP($A149,'WB002-E'!$P:$P,1,FALSE))),AND($B149=$B148,K148="x")),"x","")</f>
        <v/>
      </c>
      <c r="L149" s="991" t="str">
        <f>IF(OR(NOT(ISNA(VLOOKUP($A149,'WB002-F'!$P:$P,1,FALSE))),AND($B149=$B148,L148="x")),"x","")</f>
        <v/>
      </c>
      <c r="M149" s="992" t="str">
        <f>IF(OR(NOT(ISNA(VLOOKUP($A149,'WB003-A'!$P:$P,1,FALSE))),AND($B149=$B148,M148="x")),"x","")</f>
        <v/>
      </c>
      <c r="N149" s="993" t="str">
        <f>IF(OR(NOT(ISNA(VLOOKUP($A149,'WB003-B'!$P:$P,1,FALSE))),AND($B149=$B148,N148="x")),"x","")</f>
        <v/>
      </c>
      <c r="O149" s="993" t="str">
        <f>IF(OR(NOT(ISNA(VLOOKUP($A149,'WB003-C'!$P:$P,1,FALSE))),AND($B149=$B148,O148="x")),"x","")</f>
        <v/>
      </c>
      <c r="P149" s="993" t="str">
        <f>IF(OR(NOT(ISNA(VLOOKUP($A149,'WB003-D'!$P:$P,1,FALSE))),AND($B149=$B148,P148="x")),"x","")</f>
        <v/>
      </c>
      <c r="Q149" s="994" t="str">
        <f>IF(OR(NOT(ISNA(VLOOKUP($A149,'WB003-E'!$P:$P,1,FALSE))),AND($B149=$B148,Q148="x")),"x","")</f>
        <v/>
      </c>
      <c r="R149" s="995" t="str">
        <f>IF(OR(NOT(ISNA(VLOOKUP($A149,#REF!,1,FALSE))),AND($B149=$B148,R148="x")),"x","")</f>
        <v>x</v>
      </c>
      <c r="S149" s="990" t="str">
        <f>IF(OR(NOT(ISNA(VLOOKUP($A149,#REF!,1,FALSE))),AND($B149=$B148,S148="x")),"x","")</f>
        <v>x</v>
      </c>
      <c r="T149" s="990" t="str">
        <f>IF(OR(NOT(ISNA(VLOOKUP($A149,#REF!,1,FALSE))),AND($B149=$B148,T148="x")),"x","")</f>
        <v>x</v>
      </c>
      <c r="U149" s="990" t="str">
        <f>IF(OR(NOT(ISNA(VLOOKUP($A149,#REF!,1,FALSE))),AND($B149=$B148,U148="x")),"x","")</f>
        <v>x</v>
      </c>
      <c r="V149" s="991" t="str">
        <f>IF(OR(NOT(ISNA(VLOOKUP($A149,#REF!,1,FALSE))),AND($B149=$B148,V148="x")),"x","")</f>
        <v>x</v>
      </c>
      <c r="W149" s="996" t="str">
        <f>IF(OR(NOT(ISNA(VLOOKUP($A149,'WB005-A'!$P:$P,1,FALSE))),AND($B149=$B148,W148="x")),"x","")</f>
        <v/>
      </c>
      <c r="X149" s="993" t="str">
        <f>IF(OR(NOT(ISNA(VLOOKUP($A149,'WB005-B'!$P:$P,1,FALSE))),AND($B149=$B148,X148="x")),"x","")</f>
        <v/>
      </c>
      <c r="Y149" s="993" t="str">
        <f>IF(OR(NOT(ISNA(VLOOKUP($A149,'WB005-C'!$P:$P,1,FALSE))),AND($B149=$B148,Y148="x")),"x","")</f>
        <v/>
      </c>
      <c r="Z149" s="993" t="str">
        <f>IF(OR(NOT(ISNA(VLOOKUP($A149,'WB005-D'!$P:$P,1,FALSE))),AND($B149=$B148,Z148="x")),"x","")</f>
        <v/>
      </c>
      <c r="AA149" s="993" t="str">
        <f>IF(OR(NOT(ISNA(VLOOKUP($A149,'WB005-E'!$P:$P,1,FALSE))),AND($B149=$B148,AA148="x")),"x","")</f>
        <v/>
      </c>
      <c r="AB149" s="994" t="str">
        <f>IF(OR(NOT(ISNA(VLOOKUP($A149,'WB005-F'!$P:$P,1,FALSE))),AND($B149=$B148,AB148="x")),"x","")</f>
        <v/>
      </c>
      <c r="AC149" s="989" t="str">
        <f>IF(OR(NOT(ISNA(VLOOKUP($A149,'WB006-A'!$P:$P,1,FALSE))),AND($B149=$B148,AC148="x")),"x","")</f>
        <v/>
      </c>
      <c r="AD149" s="990" t="str">
        <f>IF(OR(NOT(ISNA(VLOOKUP($A149,'WB006-B'!$P:$P,1,FALSE))),AND($B149=$B148,AD148="x")),"x","")</f>
        <v/>
      </c>
      <c r="AE149" s="992" t="str">
        <f>IF(OR(NOT(ISNA(VLOOKUP($A149,'WB007-A'!$P:$P,1,FALSE))),AND($B149=$B148,AE148="x")),"x","")</f>
        <v/>
      </c>
      <c r="AF149" s="994" t="str">
        <f>IF(OR(NOT(ISNA(VLOOKUP($A149,'WB007-B'!$P:$P,1,FALSE))),AND($B149=$B148,AF148="x")),"x","")</f>
        <v/>
      </c>
      <c r="AG149" s="999" t="b">
        <f t="shared" si="2"/>
        <v>1</v>
      </c>
      <c r="AI149" s="708"/>
    </row>
    <row r="150" spans="1:35" x14ac:dyDescent="0.2">
      <c r="A150" s="927" t="s">
        <v>73</v>
      </c>
      <c r="B150" s="928" t="s">
        <v>53</v>
      </c>
      <c r="C150" s="929"/>
      <c r="D150" s="1023">
        <v>0</v>
      </c>
      <c r="E150" s="930" t="s">
        <v>297</v>
      </c>
      <c r="F150" s="988" t="str">
        <f>IF(OR(NOT(ISNA(VLOOKUP($A150,'WB001-A'!$P:$P,1,FALSE))),AND($B150=$B149,F149="x")),"x","")</f>
        <v/>
      </c>
      <c r="G150" s="989" t="str">
        <f>IF(OR(NOT(ISNA(VLOOKUP($A150,'WB002-A'!$P:$P,1,FALSE))),AND($B150=$B149,G149="x")),"x","")</f>
        <v/>
      </c>
      <c r="H150" s="990" t="str">
        <f>IF(OR(NOT(ISNA(VLOOKUP($A150,'WB002-B'!$P:$P,1,FALSE))),AND($B150=$B149,H149="x")),"x","")</f>
        <v/>
      </c>
      <c r="I150" s="990" t="str">
        <f>IF(OR(NOT(ISNA(VLOOKUP($A150,'WB002-C'!$P:$P,1,FALSE))),AND($B150=$B149,I149="x")),"x","")</f>
        <v/>
      </c>
      <c r="J150" s="990" t="str">
        <f>IF(OR(NOT(ISNA(VLOOKUP($A150,'WB002-D'!$P:$P,1,FALSE))),AND($B150=$B149,J149="x")),"x","")</f>
        <v/>
      </c>
      <c r="K150" s="990" t="str">
        <f>IF(OR(NOT(ISNA(VLOOKUP($A150,'WB002-E'!$P:$P,1,FALSE))),AND($B150=$B149,K149="x")),"x","")</f>
        <v/>
      </c>
      <c r="L150" s="991" t="str">
        <f>IF(OR(NOT(ISNA(VLOOKUP($A150,'WB002-F'!$P:$P,1,FALSE))),AND($B150=$B149,L149="x")),"x","")</f>
        <v/>
      </c>
      <c r="M150" s="992" t="str">
        <f>IF(OR(NOT(ISNA(VLOOKUP($A150,'WB003-A'!$P:$P,1,FALSE))),AND($B150=$B149,M149="x")),"x","")</f>
        <v/>
      </c>
      <c r="N150" s="993" t="str">
        <f>IF(OR(NOT(ISNA(VLOOKUP($A150,'WB003-B'!$P:$P,1,FALSE))),AND($B150=$B149,N149="x")),"x","")</f>
        <v/>
      </c>
      <c r="O150" s="993" t="str">
        <f>IF(OR(NOT(ISNA(VLOOKUP($A150,'WB003-C'!$P:$P,1,FALSE))),AND($B150=$B149,O149="x")),"x","")</f>
        <v/>
      </c>
      <c r="P150" s="993" t="str">
        <f>IF(OR(NOT(ISNA(VLOOKUP($A150,'WB003-D'!$P:$P,1,FALSE))),AND($B150=$B149,P149="x")),"x","")</f>
        <v/>
      </c>
      <c r="Q150" s="994" t="str">
        <f>IF(OR(NOT(ISNA(VLOOKUP($A150,'WB003-E'!$P:$P,1,FALSE))),AND($B150=$B149,Q149="x")),"x","")</f>
        <v/>
      </c>
      <c r="R150" s="995" t="str">
        <f>IF(OR(NOT(ISNA(VLOOKUP($A150,#REF!,1,FALSE))),AND($B150=$B149,R149="x")),"x","")</f>
        <v>x</v>
      </c>
      <c r="S150" s="990" t="str">
        <f>IF(OR(NOT(ISNA(VLOOKUP($A150,#REF!,1,FALSE))),AND($B150=$B149,S149="x")),"x","")</f>
        <v>x</v>
      </c>
      <c r="T150" s="990" t="str">
        <f>IF(OR(NOT(ISNA(VLOOKUP($A150,#REF!,1,FALSE))),AND($B150=$B149,T149="x")),"x","")</f>
        <v>x</v>
      </c>
      <c r="U150" s="990" t="str">
        <f>IF(OR(NOT(ISNA(VLOOKUP($A150,#REF!,1,FALSE))),AND($B150=$B149,U149="x")),"x","")</f>
        <v>x</v>
      </c>
      <c r="V150" s="991" t="str">
        <f>IF(OR(NOT(ISNA(VLOOKUP($A150,#REF!,1,FALSE))),AND($B150=$B149,V149="x")),"x","")</f>
        <v>x</v>
      </c>
      <c r="W150" s="996" t="str">
        <f>IF(OR(NOT(ISNA(VLOOKUP($A150,'WB005-A'!$P:$P,1,FALSE))),AND($B150=$B149,W149="x")),"x","")</f>
        <v/>
      </c>
      <c r="X150" s="993" t="str">
        <f>IF(OR(NOT(ISNA(VLOOKUP($A150,'WB005-B'!$P:$P,1,FALSE))),AND($B150=$B149,X149="x")),"x","")</f>
        <v/>
      </c>
      <c r="Y150" s="993" t="str">
        <f>IF(OR(NOT(ISNA(VLOOKUP($A150,'WB005-C'!$P:$P,1,FALSE))),AND($B150=$B149,Y149="x")),"x","")</f>
        <v/>
      </c>
      <c r="Z150" s="993" t="str">
        <f>IF(OR(NOT(ISNA(VLOOKUP($A150,'WB005-D'!$P:$P,1,FALSE))),AND($B150=$B149,Z149="x")),"x","")</f>
        <v/>
      </c>
      <c r="AA150" s="993" t="str">
        <f>IF(OR(NOT(ISNA(VLOOKUP($A150,'WB005-E'!$P:$P,1,FALSE))),AND($B150=$B149,AA149="x")),"x","")</f>
        <v/>
      </c>
      <c r="AB150" s="994" t="str">
        <f>IF(OR(NOT(ISNA(VLOOKUP($A150,'WB005-F'!$P:$P,1,FALSE))),AND($B150=$B149,AB149="x")),"x","")</f>
        <v/>
      </c>
      <c r="AC150" s="989" t="str">
        <f>IF(OR(NOT(ISNA(VLOOKUP($A150,'WB006-A'!$P:$P,1,FALSE))),AND($B150=$B149,AC149="x")),"x","")</f>
        <v/>
      </c>
      <c r="AD150" s="990" t="str">
        <f>IF(OR(NOT(ISNA(VLOOKUP($A150,'WB006-B'!$P:$P,1,FALSE))),AND($B150=$B149,AD149="x")),"x","")</f>
        <v/>
      </c>
      <c r="AE150" s="992" t="str">
        <f>IF(OR(NOT(ISNA(VLOOKUP($A150,'WB007-A'!$P:$P,1,FALSE))),AND($B150=$B149,AE149="x")),"x","")</f>
        <v/>
      </c>
      <c r="AF150" s="994" t="str">
        <f>IF(OR(NOT(ISNA(VLOOKUP($A150,'WB007-B'!$P:$P,1,FALSE))),AND($B150=$B149,AF149="x")),"x","")</f>
        <v/>
      </c>
      <c r="AG150" s="999" t="b">
        <f t="shared" si="2"/>
        <v>1</v>
      </c>
      <c r="AI150" s="708"/>
    </row>
    <row r="151" spans="1:35" x14ac:dyDescent="0.2">
      <c r="A151" s="927" t="s">
        <v>74</v>
      </c>
      <c r="B151" s="928" t="s">
        <v>53</v>
      </c>
      <c r="C151" s="929" t="s">
        <v>304</v>
      </c>
      <c r="D151" s="1023">
        <v>9.897640724718719E-2</v>
      </c>
      <c r="E151" s="930" t="s">
        <v>297</v>
      </c>
      <c r="F151" s="988" t="str">
        <f>IF(OR(NOT(ISNA(VLOOKUP($A151,'WB001-A'!$P:$P,1,FALSE))),AND($B151=$B150,F150="x")),"x","")</f>
        <v/>
      </c>
      <c r="G151" s="989" t="str">
        <f>IF(OR(NOT(ISNA(VLOOKUP($A151,'WB002-A'!$P:$P,1,FALSE))),AND($B151=$B150,G150="x")),"x","")</f>
        <v/>
      </c>
      <c r="H151" s="990" t="str">
        <f>IF(OR(NOT(ISNA(VLOOKUP($A151,'WB002-B'!$P:$P,1,FALSE))),AND($B151=$B150,H150="x")),"x","")</f>
        <v/>
      </c>
      <c r="I151" s="990" t="str">
        <f>IF(OR(NOT(ISNA(VLOOKUP($A151,'WB002-C'!$P:$P,1,FALSE))),AND($B151=$B150,I150="x")),"x","")</f>
        <v/>
      </c>
      <c r="J151" s="990" t="str">
        <f>IF(OR(NOT(ISNA(VLOOKUP($A151,'WB002-D'!$P:$P,1,FALSE))),AND($B151=$B150,J150="x")),"x","")</f>
        <v/>
      </c>
      <c r="K151" s="990" t="str">
        <f>IF(OR(NOT(ISNA(VLOOKUP($A151,'WB002-E'!$P:$P,1,FALSE))),AND($B151=$B150,K150="x")),"x","")</f>
        <v/>
      </c>
      <c r="L151" s="991" t="str">
        <f>IF(OR(NOT(ISNA(VLOOKUP($A151,'WB002-F'!$P:$P,1,FALSE))),AND($B151=$B150,L150="x")),"x","")</f>
        <v/>
      </c>
      <c r="M151" s="992" t="str">
        <f>IF(OR(NOT(ISNA(VLOOKUP($A151,'WB003-A'!$P:$P,1,FALSE))),AND($B151=$B150,M150="x")),"x","")</f>
        <v/>
      </c>
      <c r="N151" s="993" t="str">
        <f>IF(OR(NOT(ISNA(VLOOKUP($A151,'WB003-B'!$P:$P,1,FALSE))),AND($B151=$B150,N150="x")),"x","")</f>
        <v/>
      </c>
      <c r="O151" s="993" t="str">
        <f>IF(OR(NOT(ISNA(VLOOKUP($A151,'WB003-C'!$P:$P,1,FALSE))),AND($B151=$B150,O150="x")),"x","")</f>
        <v/>
      </c>
      <c r="P151" s="993" t="str">
        <f>IF(OR(NOT(ISNA(VLOOKUP($A151,'WB003-D'!$P:$P,1,FALSE))),AND($B151=$B150,P150="x")),"x","")</f>
        <v/>
      </c>
      <c r="Q151" s="994" t="str">
        <f>IF(OR(NOT(ISNA(VLOOKUP($A151,'WB003-E'!$P:$P,1,FALSE))),AND($B151=$B150,Q150="x")),"x","")</f>
        <v/>
      </c>
      <c r="R151" s="995" t="str">
        <f>IF(OR(NOT(ISNA(VLOOKUP($A151,#REF!,1,FALSE))),AND($B151=$B150,R150="x")),"x","")</f>
        <v>x</v>
      </c>
      <c r="S151" s="990" t="str">
        <f>IF(OR(NOT(ISNA(VLOOKUP($A151,#REF!,1,FALSE))),AND($B151=$B150,S150="x")),"x","")</f>
        <v>x</v>
      </c>
      <c r="T151" s="990" t="str">
        <f>IF(OR(NOT(ISNA(VLOOKUP($A151,#REF!,1,FALSE))),AND($B151=$B150,T150="x")),"x","")</f>
        <v>x</v>
      </c>
      <c r="U151" s="990" t="str">
        <f>IF(OR(NOT(ISNA(VLOOKUP($A151,#REF!,1,FALSE))),AND($B151=$B150,U150="x")),"x","")</f>
        <v>x</v>
      </c>
      <c r="V151" s="991" t="str">
        <f>IF(OR(NOT(ISNA(VLOOKUP($A151,#REF!,1,FALSE))),AND($B151=$B150,V150="x")),"x","")</f>
        <v>x</v>
      </c>
      <c r="W151" s="996" t="str">
        <f>IF(OR(NOT(ISNA(VLOOKUP($A151,'WB005-A'!$P:$P,1,FALSE))),AND($B151=$B150,W150="x")),"x","")</f>
        <v/>
      </c>
      <c r="X151" s="993" t="str">
        <f>IF(OR(NOT(ISNA(VLOOKUP($A151,'WB005-B'!$P:$P,1,FALSE))),AND($B151=$B150,X150="x")),"x","")</f>
        <v/>
      </c>
      <c r="Y151" s="993" t="str">
        <f>IF(OR(NOT(ISNA(VLOOKUP($A151,'WB005-C'!$P:$P,1,FALSE))),AND($B151=$B150,Y150="x")),"x","")</f>
        <v/>
      </c>
      <c r="Z151" s="993" t="str">
        <f>IF(OR(NOT(ISNA(VLOOKUP($A151,'WB005-D'!$P:$P,1,FALSE))),AND($B151=$B150,Z150="x")),"x","")</f>
        <v/>
      </c>
      <c r="AA151" s="993" t="str">
        <f>IF(OR(NOT(ISNA(VLOOKUP($A151,'WB005-E'!$P:$P,1,FALSE))),AND($B151=$B150,AA150="x")),"x","")</f>
        <v/>
      </c>
      <c r="AB151" s="994" t="str">
        <f>IF(OR(NOT(ISNA(VLOOKUP($A151,'WB005-F'!$P:$P,1,FALSE))),AND($B151=$B150,AB150="x")),"x","")</f>
        <v/>
      </c>
      <c r="AC151" s="989" t="str">
        <f>IF(OR(NOT(ISNA(VLOOKUP($A151,'WB006-A'!$P:$P,1,FALSE))),AND($B151=$B150,AC150="x")),"x","")</f>
        <v/>
      </c>
      <c r="AD151" s="990" t="str">
        <f>IF(OR(NOT(ISNA(VLOOKUP($A151,'WB006-B'!$P:$P,1,FALSE))),AND($B151=$B150,AD150="x")),"x","")</f>
        <v/>
      </c>
      <c r="AE151" s="992" t="str">
        <f>IF(OR(NOT(ISNA(VLOOKUP($A151,'WB007-A'!$P:$P,1,FALSE))),AND($B151=$B150,AE150="x")),"x","")</f>
        <v/>
      </c>
      <c r="AF151" s="994" t="str">
        <f>IF(OR(NOT(ISNA(VLOOKUP($A151,'WB007-B'!$P:$P,1,FALSE))),AND($B151=$B150,AF150="x")),"x","")</f>
        <v/>
      </c>
      <c r="AG151" s="999" t="b">
        <f t="shared" si="2"/>
        <v>1</v>
      </c>
      <c r="AI151" s="708"/>
    </row>
    <row r="152" spans="1:35" x14ac:dyDescent="0.2">
      <c r="A152" s="927" t="s">
        <v>75</v>
      </c>
      <c r="B152" s="928" t="s">
        <v>53</v>
      </c>
      <c r="C152" s="929" t="s">
        <v>480</v>
      </c>
      <c r="D152" s="1023">
        <v>0.123720509058984</v>
      </c>
      <c r="E152" s="930" t="s">
        <v>297</v>
      </c>
      <c r="F152" s="988" t="str">
        <f>IF(OR(NOT(ISNA(VLOOKUP($A152,'WB001-A'!$P:$P,1,FALSE))),AND($B152=$B151,F151="x")),"x","")</f>
        <v/>
      </c>
      <c r="G152" s="989" t="str">
        <f>IF(OR(NOT(ISNA(VLOOKUP($A152,'WB002-A'!$P:$P,1,FALSE))),AND($B152=$B151,G151="x")),"x","")</f>
        <v/>
      </c>
      <c r="H152" s="990" t="str">
        <f>IF(OR(NOT(ISNA(VLOOKUP($A152,'WB002-B'!$P:$P,1,FALSE))),AND($B152=$B151,H151="x")),"x","")</f>
        <v/>
      </c>
      <c r="I152" s="990" t="str">
        <f>IF(OR(NOT(ISNA(VLOOKUP($A152,'WB002-C'!$P:$P,1,FALSE))),AND($B152=$B151,I151="x")),"x","")</f>
        <v/>
      </c>
      <c r="J152" s="990" t="str">
        <f>IF(OR(NOT(ISNA(VLOOKUP($A152,'WB002-D'!$P:$P,1,FALSE))),AND($B152=$B151,J151="x")),"x","")</f>
        <v/>
      </c>
      <c r="K152" s="990" t="str">
        <f>IF(OR(NOT(ISNA(VLOOKUP($A152,'WB002-E'!$P:$P,1,FALSE))),AND($B152=$B151,K151="x")),"x","")</f>
        <v/>
      </c>
      <c r="L152" s="991" t="str">
        <f>IF(OR(NOT(ISNA(VLOOKUP($A152,'WB002-F'!$P:$P,1,FALSE))),AND($B152=$B151,L151="x")),"x","")</f>
        <v/>
      </c>
      <c r="M152" s="992" t="str">
        <f>IF(OR(NOT(ISNA(VLOOKUP($A152,'WB003-A'!$P:$P,1,FALSE))),AND($B152=$B151,M151="x")),"x","")</f>
        <v/>
      </c>
      <c r="N152" s="993" t="str">
        <f>IF(OR(NOT(ISNA(VLOOKUP($A152,'WB003-B'!$P:$P,1,FALSE))),AND($B152=$B151,N151="x")),"x","")</f>
        <v/>
      </c>
      <c r="O152" s="993" t="str">
        <f>IF(OR(NOT(ISNA(VLOOKUP($A152,'WB003-C'!$P:$P,1,FALSE))),AND($B152=$B151,O151="x")),"x","")</f>
        <v/>
      </c>
      <c r="P152" s="993" t="str">
        <f>IF(OR(NOT(ISNA(VLOOKUP($A152,'WB003-D'!$P:$P,1,FALSE))),AND($B152=$B151,P151="x")),"x","")</f>
        <v/>
      </c>
      <c r="Q152" s="994" t="str">
        <f>IF(OR(NOT(ISNA(VLOOKUP($A152,'WB003-E'!$P:$P,1,FALSE))),AND($B152=$B151,Q151="x")),"x","")</f>
        <v/>
      </c>
      <c r="R152" s="995" t="str">
        <f>IF(OR(NOT(ISNA(VLOOKUP($A152,#REF!,1,FALSE))),AND($B152=$B151,R151="x")),"x","")</f>
        <v>x</v>
      </c>
      <c r="S152" s="990" t="str">
        <f>IF(OR(NOT(ISNA(VLOOKUP($A152,#REF!,1,FALSE))),AND($B152=$B151,S151="x")),"x","")</f>
        <v>x</v>
      </c>
      <c r="T152" s="990" t="str">
        <f>IF(OR(NOT(ISNA(VLOOKUP($A152,#REF!,1,FALSE))),AND($B152=$B151,T151="x")),"x","")</f>
        <v>x</v>
      </c>
      <c r="U152" s="990" t="str">
        <f>IF(OR(NOT(ISNA(VLOOKUP($A152,#REF!,1,FALSE))),AND($B152=$B151,U151="x")),"x","")</f>
        <v>x</v>
      </c>
      <c r="V152" s="991" t="str">
        <f>IF(OR(NOT(ISNA(VLOOKUP($A152,#REF!,1,FALSE))),AND($B152=$B151,V151="x")),"x","")</f>
        <v>x</v>
      </c>
      <c r="W152" s="996" t="str">
        <f>IF(OR(NOT(ISNA(VLOOKUP($A152,'WB005-A'!$P:$P,1,FALSE))),AND($B152=$B151,W151="x")),"x","")</f>
        <v/>
      </c>
      <c r="X152" s="993" t="str">
        <f>IF(OR(NOT(ISNA(VLOOKUP($A152,'WB005-B'!$P:$P,1,FALSE))),AND($B152=$B151,X151="x")),"x","")</f>
        <v/>
      </c>
      <c r="Y152" s="993" t="str">
        <f>IF(OR(NOT(ISNA(VLOOKUP($A152,'WB005-C'!$P:$P,1,FALSE))),AND($B152=$B151,Y151="x")),"x","")</f>
        <v/>
      </c>
      <c r="Z152" s="993" t="str">
        <f>IF(OR(NOT(ISNA(VLOOKUP($A152,'WB005-D'!$P:$P,1,FALSE))),AND($B152=$B151,Z151="x")),"x","")</f>
        <v/>
      </c>
      <c r="AA152" s="993" t="str">
        <f>IF(OR(NOT(ISNA(VLOOKUP($A152,'WB005-E'!$P:$P,1,FALSE))),AND($B152=$B151,AA151="x")),"x","")</f>
        <v/>
      </c>
      <c r="AB152" s="994" t="str">
        <f>IF(OR(NOT(ISNA(VLOOKUP($A152,'WB005-F'!$P:$P,1,FALSE))),AND($B152=$B151,AB151="x")),"x","")</f>
        <v/>
      </c>
      <c r="AC152" s="989" t="str">
        <f>IF(OR(NOT(ISNA(VLOOKUP($A152,'WB006-A'!$P:$P,1,FALSE))),AND($B152=$B151,AC151="x")),"x","")</f>
        <v/>
      </c>
      <c r="AD152" s="990" t="str">
        <f>IF(OR(NOT(ISNA(VLOOKUP($A152,'WB006-B'!$P:$P,1,FALSE))),AND($B152=$B151,AD151="x")),"x","")</f>
        <v/>
      </c>
      <c r="AE152" s="992" t="str">
        <f>IF(OR(NOT(ISNA(VLOOKUP($A152,'WB007-A'!$P:$P,1,FALSE))),AND($B152=$B151,AE151="x")),"x","")</f>
        <v/>
      </c>
      <c r="AF152" s="994" t="str">
        <f>IF(OR(NOT(ISNA(VLOOKUP($A152,'WB007-B'!$P:$P,1,FALSE))),AND($B152=$B151,AF151="x")),"x","")</f>
        <v/>
      </c>
      <c r="AG152" s="999" t="b">
        <f t="shared" si="2"/>
        <v>1</v>
      </c>
      <c r="AI152" s="708"/>
    </row>
    <row r="153" spans="1:35" x14ac:dyDescent="0.2">
      <c r="A153" s="927" t="s">
        <v>76</v>
      </c>
      <c r="B153" s="928" t="s">
        <v>53</v>
      </c>
      <c r="C153" s="929" t="s">
        <v>481</v>
      </c>
      <c r="D153" s="1023">
        <v>0.14846461087078081</v>
      </c>
      <c r="E153" s="930" t="s">
        <v>297</v>
      </c>
      <c r="F153" s="988" t="str">
        <f>IF(OR(NOT(ISNA(VLOOKUP($A153,'WB001-A'!$P:$P,1,FALSE))),AND($B153=$B152,F152="x")),"x","")</f>
        <v/>
      </c>
      <c r="G153" s="989" t="str">
        <f>IF(OR(NOT(ISNA(VLOOKUP($A153,'WB002-A'!$P:$P,1,FALSE))),AND($B153=$B152,G152="x")),"x","")</f>
        <v/>
      </c>
      <c r="H153" s="990" t="str">
        <f>IF(OR(NOT(ISNA(VLOOKUP($A153,'WB002-B'!$P:$P,1,FALSE))),AND($B153=$B152,H152="x")),"x","")</f>
        <v/>
      </c>
      <c r="I153" s="990" t="str">
        <f>IF(OR(NOT(ISNA(VLOOKUP($A153,'WB002-C'!$P:$P,1,FALSE))),AND($B153=$B152,I152="x")),"x","")</f>
        <v/>
      </c>
      <c r="J153" s="990" t="str">
        <f>IF(OR(NOT(ISNA(VLOOKUP($A153,'WB002-D'!$P:$P,1,FALSE))),AND($B153=$B152,J152="x")),"x","")</f>
        <v/>
      </c>
      <c r="K153" s="990" t="str">
        <f>IF(OR(NOT(ISNA(VLOOKUP($A153,'WB002-E'!$P:$P,1,FALSE))),AND($B153=$B152,K152="x")),"x","")</f>
        <v/>
      </c>
      <c r="L153" s="991" t="str">
        <f>IF(OR(NOT(ISNA(VLOOKUP($A153,'WB002-F'!$P:$P,1,FALSE))),AND($B153=$B152,L152="x")),"x","")</f>
        <v/>
      </c>
      <c r="M153" s="992" t="str">
        <f>IF(OR(NOT(ISNA(VLOOKUP($A153,'WB003-A'!$P:$P,1,FALSE))),AND($B153=$B152,M152="x")),"x","")</f>
        <v/>
      </c>
      <c r="N153" s="993" t="str">
        <f>IF(OR(NOT(ISNA(VLOOKUP($A153,'WB003-B'!$P:$P,1,FALSE))),AND($B153=$B152,N152="x")),"x","")</f>
        <v/>
      </c>
      <c r="O153" s="993" t="str">
        <f>IF(OR(NOT(ISNA(VLOOKUP($A153,'WB003-C'!$P:$P,1,FALSE))),AND($B153=$B152,O152="x")),"x","")</f>
        <v/>
      </c>
      <c r="P153" s="993" t="str">
        <f>IF(OR(NOT(ISNA(VLOOKUP($A153,'WB003-D'!$P:$P,1,FALSE))),AND($B153=$B152,P152="x")),"x","")</f>
        <v/>
      </c>
      <c r="Q153" s="994" t="str">
        <f>IF(OR(NOT(ISNA(VLOOKUP($A153,'WB003-E'!$P:$P,1,FALSE))),AND($B153=$B152,Q152="x")),"x","")</f>
        <v/>
      </c>
      <c r="R153" s="995" t="str">
        <f>IF(OR(NOT(ISNA(VLOOKUP($A153,#REF!,1,FALSE))),AND($B153=$B152,R152="x")),"x","")</f>
        <v>x</v>
      </c>
      <c r="S153" s="990" t="str">
        <f>IF(OR(NOT(ISNA(VLOOKUP($A153,#REF!,1,FALSE))),AND($B153=$B152,S152="x")),"x","")</f>
        <v>x</v>
      </c>
      <c r="T153" s="990" t="str">
        <f>IF(OR(NOT(ISNA(VLOOKUP($A153,#REF!,1,FALSE))),AND($B153=$B152,T152="x")),"x","")</f>
        <v>x</v>
      </c>
      <c r="U153" s="990" t="str">
        <f>IF(OR(NOT(ISNA(VLOOKUP($A153,#REF!,1,FALSE))),AND($B153=$B152,U152="x")),"x","")</f>
        <v>x</v>
      </c>
      <c r="V153" s="991" t="str">
        <f>IF(OR(NOT(ISNA(VLOOKUP($A153,#REF!,1,FALSE))),AND($B153=$B152,V152="x")),"x","")</f>
        <v>x</v>
      </c>
      <c r="W153" s="996" t="str">
        <f>IF(OR(NOT(ISNA(VLOOKUP($A153,'WB005-A'!$P:$P,1,FALSE))),AND($B153=$B152,W152="x")),"x","")</f>
        <v/>
      </c>
      <c r="X153" s="993" t="str">
        <f>IF(OR(NOT(ISNA(VLOOKUP($A153,'WB005-B'!$P:$P,1,FALSE))),AND($B153=$B152,X152="x")),"x","")</f>
        <v/>
      </c>
      <c r="Y153" s="993" t="str">
        <f>IF(OR(NOT(ISNA(VLOOKUP($A153,'WB005-C'!$P:$P,1,FALSE))),AND($B153=$B152,Y152="x")),"x","")</f>
        <v/>
      </c>
      <c r="Z153" s="993" t="str">
        <f>IF(OR(NOT(ISNA(VLOOKUP($A153,'WB005-D'!$P:$P,1,FALSE))),AND($B153=$B152,Z152="x")),"x","")</f>
        <v/>
      </c>
      <c r="AA153" s="993" t="str">
        <f>IF(OR(NOT(ISNA(VLOOKUP($A153,'WB005-E'!$P:$P,1,FALSE))),AND($B153=$B152,AA152="x")),"x","")</f>
        <v/>
      </c>
      <c r="AB153" s="994" t="str">
        <f>IF(OR(NOT(ISNA(VLOOKUP($A153,'WB005-F'!$P:$P,1,FALSE))),AND($B153=$B152,AB152="x")),"x","")</f>
        <v/>
      </c>
      <c r="AC153" s="989" t="str">
        <f>IF(OR(NOT(ISNA(VLOOKUP($A153,'WB006-A'!$P:$P,1,FALSE))),AND($B153=$B152,AC152="x")),"x","")</f>
        <v/>
      </c>
      <c r="AD153" s="990" t="str">
        <f>IF(OR(NOT(ISNA(VLOOKUP($A153,'WB006-B'!$P:$P,1,FALSE))),AND($B153=$B152,AD152="x")),"x","")</f>
        <v/>
      </c>
      <c r="AE153" s="992" t="str">
        <f>IF(OR(NOT(ISNA(VLOOKUP($A153,'WB007-A'!$P:$P,1,FALSE))),AND($B153=$B152,AE152="x")),"x","")</f>
        <v/>
      </c>
      <c r="AF153" s="994" t="str">
        <f>IF(OR(NOT(ISNA(VLOOKUP($A153,'WB007-B'!$P:$P,1,FALSE))),AND($B153=$B152,AF152="x")),"x","")</f>
        <v/>
      </c>
      <c r="AG153" s="999" t="b">
        <f t="shared" si="2"/>
        <v>1</v>
      </c>
      <c r="AI153" s="708"/>
    </row>
    <row r="154" spans="1:35" x14ac:dyDescent="0.2">
      <c r="A154" s="927" t="s">
        <v>77</v>
      </c>
      <c r="B154" s="928" t="s">
        <v>53</v>
      </c>
      <c r="C154" s="929" t="s">
        <v>479</v>
      </c>
      <c r="D154" s="1023">
        <v>0.17320871268257759</v>
      </c>
      <c r="E154" s="930" t="s">
        <v>297</v>
      </c>
      <c r="F154" s="988" t="str">
        <f>IF(OR(NOT(ISNA(VLOOKUP($A154,'WB001-A'!$P:$P,1,FALSE))),AND($B154=$B153,F153="x")),"x","")</f>
        <v/>
      </c>
      <c r="G154" s="989" t="str">
        <f>IF(OR(NOT(ISNA(VLOOKUP($A154,'WB002-A'!$P:$P,1,FALSE))),AND($B154=$B153,G153="x")),"x","")</f>
        <v/>
      </c>
      <c r="H154" s="990" t="str">
        <f>IF(OR(NOT(ISNA(VLOOKUP($A154,'WB002-B'!$P:$P,1,FALSE))),AND($B154=$B153,H153="x")),"x","")</f>
        <v/>
      </c>
      <c r="I154" s="990" t="str">
        <f>IF(OR(NOT(ISNA(VLOOKUP($A154,'WB002-C'!$P:$P,1,FALSE))),AND($B154=$B153,I153="x")),"x","")</f>
        <v/>
      </c>
      <c r="J154" s="990" t="str">
        <f>IF(OR(NOT(ISNA(VLOOKUP($A154,'WB002-D'!$P:$P,1,FALSE))),AND($B154=$B153,J153="x")),"x","")</f>
        <v/>
      </c>
      <c r="K154" s="990" t="str">
        <f>IF(OR(NOT(ISNA(VLOOKUP($A154,'WB002-E'!$P:$P,1,FALSE))),AND($B154=$B153,K153="x")),"x","")</f>
        <v/>
      </c>
      <c r="L154" s="991" t="str">
        <f>IF(OR(NOT(ISNA(VLOOKUP($A154,'WB002-F'!$P:$P,1,FALSE))),AND($B154=$B153,L153="x")),"x","")</f>
        <v/>
      </c>
      <c r="M154" s="992" t="str">
        <f>IF(OR(NOT(ISNA(VLOOKUP($A154,'WB003-A'!$P:$P,1,FALSE))),AND($B154=$B153,M153="x")),"x","")</f>
        <v/>
      </c>
      <c r="N154" s="993" t="str">
        <f>IF(OR(NOT(ISNA(VLOOKUP($A154,'WB003-B'!$P:$P,1,FALSE))),AND($B154=$B153,N153="x")),"x","")</f>
        <v/>
      </c>
      <c r="O154" s="993" t="str">
        <f>IF(OR(NOT(ISNA(VLOOKUP($A154,'WB003-C'!$P:$P,1,FALSE))),AND($B154=$B153,O153="x")),"x","")</f>
        <v/>
      </c>
      <c r="P154" s="993" t="str">
        <f>IF(OR(NOT(ISNA(VLOOKUP($A154,'WB003-D'!$P:$P,1,FALSE))),AND($B154=$B153,P153="x")),"x","")</f>
        <v/>
      </c>
      <c r="Q154" s="994" t="str">
        <f>IF(OR(NOT(ISNA(VLOOKUP($A154,'WB003-E'!$P:$P,1,FALSE))),AND($B154=$B153,Q153="x")),"x","")</f>
        <v/>
      </c>
      <c r="R154" s="995" t="str">
        <f>IF(OR(NOT(ISNA(VLOOKUP($A154,#REF!,1,FALSE))),AND($B154=$B153,R153="x")),"x","")</f>
        <v>x</v>
      </c>
      <c r="S154" s="990" t="str">
        <f>IF(OR(NOT(ISNA(VLOOKUP($A154,#REF!,1,FALSE))),AND($B154=$B153,S153="x")),"x","")</f>
        <v>x</v>
      </c>
      <c r="T154" s="990" t="str">
        <f>IF(OR(NOT(ISNA(VLOOKUP($A154,#REF!,1,FALSE))),AND($B154=$B153,T153="x")),"x","")</f>
        <v>x</v>
      </c>
      <c r="U154" s="990" t="str">
        <f>IF(OR(NOT(ISNA(VLOOKUP($A154,#REF!,1,FALSE))),AND($B154=$B153,U153="x")),"x","")</f>
        <v>x</v>
      </c>
      <c r="V154" s="991" t="str">
        <f>IF(OR(NOT(ISNA(VLOOKUP($A154,#REF!,1,FALSE))),AND($B154=$B153,V153="x")),"x","")</f>
        <v>x</v>
      </c>
      <c r="W154" s="996" t="str">
        <f>IF(OR(NOT(ISNA(VLOOKUP($A154,'WB005-A'!$P:$P,1,FALSE))),AND($B154=$B153,W153="x")),"x","")</f>
        <v/>
      </c>
      <c r="X154" s="993" t="str">
        <f>IF(OR(NOT(ISNA(VLOOKUP($A154,'WB005-B'!$P:$P,1,FALSE))),AND($B154=$B153,X153="x")),"x","")</f>
        <v/>
      </c>
      <c r="Y154" s="993" t="str">
        <f>IF(OR(NOT(ISNA(VLOOKUP($A154,'WB005-C'!$P:$P,1,FALSE))),AND($B154=$B153,Y153="x")),"x","")</f>
        <v/>
      </c>
      <c r="Z154" s="993" t="str">
        <f>IF(OR(NOT(ISNA(VLOOKUP($A154,'WB005-D'!$P:$P,1,FALSE))),AND($B154=$B153,Z153="x")),"x","")</f>
        <v/>
      </c>
      <c r="AA154" s="993" t="str">
        <f>IF(OR(NOT(ISNA(VLOOKUP($A154,'WB005-E'!$P:$P,1,FALSE))),AND($B154=$B153,AA153="x")),"x","")</f>
        <v/>
      </c>
      <c r="AB154" s="994" t="str">
        <f>IF(OR(NOT(ISNA(VLOOKUP($A154,'WB005-F'!$P:$P,1,FALSE))),AND($B154=$B153,AB153="x")),"x","")</f>
        <v/>
      </c>
      <c r="AC154" s="989" t="str">
        <f>IF(OR(NOT(ISNA(VLOOKUP($A154,'WB006-A'!$P:$P,1,FALSE))),AND($B154=$B153,AC153="x")),"x","")</f>
        <v/>
      </c>
      <c r="AD154" s="990" t="str">
        <f>IF(OR(NOT(ISNA(VLOOKUP($A154,'WB006-B'!$P:$P,1,FALSE))),AND($B154=$B153,AD153="x")),"x","")</f>
        <v/>
      </c>
      <c r="AE154" s="992" t="str">
        <f>IF(OR(NOT(ISNA(VLOOKUP($A154,'WB007-A'!$P:$P,1,FALSE))),AND($B154=$B153,AE153="x")),"x","")</f>
        <v/>
      </c>
      <c r="AF154" s="994" t="str">
        <f>IF(OR(NOT(ISNA(VLOOKUP($A154,'WB007-B'!$P:$P,1,FALSE))),AND($B154=$B153,AF153="x")),"x","")</f>
        <v/>
      </c>
      <c r="AG154" s="999" t="b">
        <f t="shared" si="2"/>
        <v>1</v>
      </c>
      <c r="AI154" s="708"/>
    </row>
    <row r="155" spans="1:35" x14ac:dyDescent="0.2">
      <c r="A155" s="927" t="s">
        <v>78</v>
      </c>
      <c r="B155" s="928" t="s">
        <v>79</v>
      </c>
      <c r="C155" s="929"/>
      <c r="D155" s="1021" t="s">
        <v>448</v>
      </c>
      <c r="E155" s="930" t="s">
        <v>377</v>
      </c>
      <c r="F155" s="988" t="str">
        <f>IF(OR(NOT(ISNA(VLOOKUP($A155,'WB001-A'!$P:$P,1,FALSE))),AND($B155=$B154,F154="x")),"x","")</f>
        <v/>
      </c>
      <c r="G155" s="989" t="str">
        <f>IF(OR(NOT(ISNA(VLOOKUP($A155,'WB002-A'!$P:$P,1,FALSE))),AND($B155=$B154,G154="x")),"x","")</f>
        <v>x</v>
      </c>
      <c r="H155" s="990" t="str">
        <f>IF(OR(NOT(ISNA(VLOOKUP($A155,'WB002-B'!$P:$P,1,FALSE))),AND($B155=$B154,H154="x")),"x","")</f>
        <v/>
      </c>
      <c r="I155" s="990" t="str">
        <f>IF(OR(NOT(ISNA(VLOOKUP($A155,'WB002-C'!$P:$P,1,FALSE))),AND($B155=$B154,I154="x")),"x","")</f>
        <v/>
      </c>
      <c r="J155" s="990" t="str">
        <f>IF(OR(NOT(ISNA(VLOOKUP($A155,'WB002-D'!$P:$P,1,FALSE))),AND($B155=$B154,J154="x")),"x","")</f>
        <v/>
      </c>
      <c r="K155" s="990" t="str">
        <f>IF(OR(NOT(ISNA(VLOOKUP($A155,'WB002-E'!$P:$P,1,FALSE))),AND($B155=$B154,K154="x")),"x","")</f>
        <v/>
      </c>
      <c r="L155" s="991" t="str">
        <f>IF(OR(NOT(ISNA(VLOOKUP($A155,'WB002-F'!$P:$P,1,FALSE))),AND($B155=$B154,L154="x")),"x","")</f>
        <v/>
      </c>
      <c r="M155" s="992" t="str">
        <f>IF(OR(NOT(ISNA(VLOOKUP($A155,'WB003-A'!$P:$P,1,FALSE))),AND($B155=$B154,M154="x")),"x","")</f>
        <v>x</v>
      </c>
      <c r="N155" s="993" t="str">
        <f>IF(OR(NOT(ISNA(VLOOKUP($A155,'WB003-B'!$P:$P,1,FALSE))),AND($B155=$B154,N154="x")),"x","")</f>
        <v/>
      </c>
      <c r="O155" s="993" t="str">
        <f>IF(OR(NOT(ISNA(VLOOKUP($A155,'WB003-C'!$P:$P,1,FALSE))),AND($B155=$B154,O154="x")),"x","")</f>
        <v/>
      </c>
      <c r="P155" s="993" t="str">
        <f>IF(OR(NOT(ISNA(VLOOKUP($A155,'WB003-D'!$P:$P,1,FALSE))),AND($B155=$B154,P154="x")),"x","")</f>
        <v/>
      </c>
      <c r="Q155" s="994" t="str">
        <f>IF(OR(NOT(ISNA(VLOOKUP($A155,'WB003-E'!$P:$P,1,FALSE))),AND($B155=$B154,Q154="x")),"x","")</f>
        <v/>
      </c>
      <c r="R155" s="995" t="str">
        <f>IF(OR(NOT(ISNA(VLOOKUP($A155,#REF!,1,FALSE))),AND($B155=$B154,R154="x")),"x","")</f>
        <v>x</v>
      </c>
      <c r="S155" s="990" t="str">
        <f>IF(OR(NOT(ISNA(VLOOKUP($A155,#REF!,1,FALSE))),AND($B155=$B154,S154="x")),"x","")</f>
        <v>x</v>
      </c>
      <c r="T155" s="990" t="str">
        <f>IF(OR(NOT(ISNA(VLOOKUP($A155,#REF!,1,FALSE))),AND($B155=$B154,T154="x")),"x","")</f>
        <v>x</v>
      </c>
      <c r="U155" s="990" t="str">
        <f>IF(OR(NOT(ISNA(VLOOKUP($A155,#REF!,1,FALSE))),AND($B155=$B154,U154="x")),"x","")</f>
        <v>x</v>
      </c>
      <c r="V155" s="991" t="str">
        <f>IF(OR(NOT(ISNA(VLOOKUP($A155,#REF!,1,FALSE))),AND($B155=$B154,V154="x")),"x","")</f>
        <v>x</v>
      </c>
      <c r="W155" s="996" t="str">
        <f>IF(OR(NOT(ISNA(VLOOKUP($A155,'WB005-A'!$P:$P,1,FALSE))),AND($B155=$B154,W154="x")),"x","")</f>
        <v>x</v>
      </c>
      <c r="X155" s="993" t="str">
        <f>IF(OR(NOT(ISNA(VLOOKUP($A155,'WB005-B'!$P:$P,1,FALSE))),AND($B155=$B154,X154="x")),"x","")</f>
        <v/>
      </c>
      <c r="Y155" s="993" t="str">
        <f>IF(OR(NOT(ISNA(VLOOKUP($A155,'WB005-C'!$P:$P,1,FALSE))),AND($B155=$B154,Y154="x")),"x","")</f>
        <v/>
      </c>
      <c r="Z155" s="993" t="str">
        <f>IF(OR(NOT(ISNA(VLOOKUP($A155,'WB005-D'!$P:$P,1,FALSE))),AND($B155=$B154,Z154="x")),"x","")</f>
        <v/>
      </c>
      <c r="AA155" s="993" t="str">
        <f>IF(OR(NOT(ISNA(VLOOKUP($A155,'WB005-E'!$P:$P,1,FALSE))),AND($B155=$B154,AA154="x")),"x","")</f>
        <v/>
      </c>
      <c r="AB155" s="994" t="str">
        <f>IF(OR(NOT(ISNA(VLOOKUP($A155,'WB005-F'!$P:$P,1,FALSE))),AND($B155=$B154,AB154="x")),"x","")</f>
        <v/>
      </c>
      <c r="AC155" s="989" t="str">
        <f>IF(OR(NOT(ISNA(VLOOKUP($A155,'WB006-A'!$P:$P,1,FALSE))),AND($B155=$B154,AC154="x")),"x","")</f>
        <v>x</v>
      </c>
      <c r="AD155" s="990" t="str">
        <f>IF(OR(NOT(ISNA(VLOOKUP($A155,'WB006-B'!$P:$P,1,FALSE))),AND($B155=$B154,AD154="x")),"x","")</f>
        <v/>
      </c>
      <c r="AE155" s="992" t="str">
        <f>IF(OR(NOT(ISNA(VLOOKUP($A155,'WB007-A'!$P:$P,1,FALSE))),AND($B155=$B154,AE154="x")),"x","")</f>
        <v>x</v>
      </c>
      <c r="AF155" s="994" t="str">
        <f>IF(OR(NOT(ISNA(VLOOKUP($A155,'WB007-B'!$P:$P,1,FALSE))),AND($B155=$B154,AF154="x")),"x","")</f>
        <v/>
      </c>
      <c r="AG155" s="998" t="b">
        <f t="shared" si="2"/>
        <v>1</v>
      </c>
      <c r="AI155" s="708"/>
    </row>
    <row r="156" spans="1:35" x14ac:dyDescent="0.2">
      <c r="A156" s="927" t="s">
        <v>80</v>
      </c>
      <c r="B156" s="928" t="s">
        <v>79</v>
      </c>
      <c r="C156" s="929" t="s">
        <v>305</v>
      </c>
      <c r="D156" s="1021">
        <v>83.345805573693269</v>
      </c>
      <c r="E156" s="930" t="s">
        <v>377</v>
      </c>
      <c r="F156" s="988" t="str">
        <f>IF(OR(NOT(ISNA(VLOOKUP($A156,'WB001-A'!$P:$P,1,FALSE))),AND($B156=$B155,F155="x")),"x","")</f>
        <v/>
      </c>
      <c r="G156" s="989" t="str">
        <f>IF(OR(NOT(ISNA(VLOOKUP($A156,'WB002-A'!$P:$P,1,FALSE))),AND($B156=$B155,G155="x")),"x","")</f>
        <v>x</v>
      </c>
      <c r="H156" s="990" t="str">
        <f>IF(OR(NOT(ISNA(VLOOKUP($A156,'WB002-B'!$P:$P,1,FALSE))),AND($B156=$B155,H155="x")),"x","")</f>
        <v/>
      </c>
      <c r="I156" s="990" t="str">
        <f>IF(OR(NOT(ISNA(VLOOKUP($A156,'WB002-C'!$P:$P,1,FALSE))),AND($B156=$B155,I155="x")),"x","")</f>
        <v/>
      </c>
      <c r="J156" s="990" t="str">
        <f>IF(OR(NOT(ISNA(VLOOKUP($A156,'WB002-D'!$P:$P,1,FALSE))),AND($B156=$B155,J155="x")),"x","")</f>
        <v/>
      </c>
      <c r="K156" s="990" t="str">
        <f>IF(OR(NOT(ISNA(VLOOKUP($A156,'WB002-E'!$P:$P,1,FALSE))),AND($B156=$B155,K155="x")),"x","")</f>
        <v/>
      </c>
      <c r="L156" s="991" t="str">
        <f>IF(OR(NOT(ISNA(VLOOKUP($A156,'WB002-F'!$P:$P,1,FALSE))),AND($B156=$B155,L155="x")),"x","")</f>
        <v/>
      </c>
      <c r="M156" s="992" t="str">
        <f>IF(OR(NOT(ISNA(VLOOKUP($A156,'WB003-A'!$P:$P,1,FALSE))),AND($B156=$B155,M155="x")),"x","")</f>
        <v>x</v>
      </c>
      <c r="N156" s="993" t="str">
        <f>IF(OR(NOT(ISNA(VLOOKUP($A156,'WB003-B'!$P:$P,1,FALSE))),AND($B156=$B155,N155="x")),"x","")</f>
        <v/>
      </c>
      <c r="O156" s="993" t="str">
        <f>IF(OR(NOT(ISNA(VLOOKUP($A156,'WB003-C'!$P:$P,1,FALSE))),AND($B156=$B155,O155="x")),"x","")</f>
        <v/>
      </c>
      <c r="P156" s="993" t="str">
        <f>IF(OR(NOT(ISNA(VLOOKUP($A156,'WB003-D'!$P:$P,1,FALSE))),AND($B156=$B155,P155="x")),"x","")</f>
        <v/>
      </c>
      <c r="Q156" s="994" t="str">
        <f>IF(OR(NOT(ISNA(VLOOKUP($A156,'WB003-E'!$P:$P,1,FALSE))),AND($B156=$B155,Q155="x")),"x","")</f>
        <v/>
      </c>
      <c r="R156" s="995" t="str">
        <f>IF(OR(NOT(ISNA(VLOOKUP($A156,#REF!,1,FALSE))),AND($B156=$B155,R155="x")),"x","")</f>
        <v>x</v>
      </c>
      <c r="S156" s="990" t="str">
        <f>IF(OR(NOT(ISNA(VLOOKUP($A156,#REF!,1,FALSE))),AND($B156=$B155,S155="x")),"x","")</f>
        <v>x</v>
      </c>
      <c r="T156" s="990" t="str">
        <f>IF(OR(NOT(ISNA(VLOOKUP($A156,#REF!,1,FALSE))),AND($B156=$B155,T155="x")),"x","")</f>
        <v>x</v>
      </c>
      <c r="U156" s="990" t="str">
        <f>IF(OR(NOT(ISNA(VLOOKUP($A156,#REF!,1,FALSE))),AND($B156=$B155,U155="x")),"x","")</f>
        <v>x</v>
      </c>
      <c r="V156" s="991" t="str">
        <f>IF(OR(NOT(ISNA(VLOOKUP($A156,#REF!,1,FALSE))),AND($B156=$B155,V155="x")),"x","")</f>
        <v>x</v>
      </c>
      <c r="W156" s="996" t="str">
        <f>IF(OR(NOT(ISNA(VLOOKUP($A156,'WB005-A'!$P:$P,1,FALSE))),AND($B156=$B155,W155="x")),"x","")</f>
        <v>x</v>
      </c>
      <c r="X156" s="993" t="str">
        <f>IF(OR(NOT(ISNA(VLOOKUP($A156,'WB005-B'!$P:$P,1,FALSE))),AND($B156=$B155,X155="x")),"x","")</f>
        <v/>
      </c>
      <c r="Y156" s="993" t="str">
        <f>IF(OR(NOT(ISNA(VLOOKUP($A156,'WB005-C'!$P:$P,1,FALSE))),AND($B156=$B155,Y155="x")),"x","")</f>
        <v/>
      </c>
      <c r="Z156" s="993" t="str">
        <f>IF(OR(NOT(ISNA(VLOOKUP($A156,'WB005-D'!$P:$P,1,FALSE))),AND($B156=$B155,Z155="x")),"x","")</f>
        <v/>
      </c>
      <c r="AA156" s="993" t="str">
        <f>IF(OR(NOT(ISNA(VLOOKUP($A156,'WB005-E'!$P:$P,1,FALSE))),AND($B156=$B155,AA155="x")),"x","")</f>
        <v/>
      </c>
      <c r="AB156" s="994" t="str">
        <f>IF(OR(NOT(ISNA(VLOOKUP($A156,'WB005-F'!$P:$P,1,FALSE))),AND($B156=$B155,AB155="x")),"x","")</f>
        <v/>
      </c>
      <c r="AC156" s="989" t="str">
        <f>IF(OR(NOT(ISNA(VLOOKUP($A156,'WB006-A'!$P:$P,1,FALSE))),AND($B156=$B155,AC155="x")),"x","")</f>
        <v>x</v>
      </c>
      <c r="AD156" s="990" t="str">
        <f>IF(OR(NOT(ISNA(VLOOKUP($A156,'WB006-B'!$P:$P,1,FALSE))),AND($B156=$B155,AD155="x")),"x","")</f>
        <v/>
      </c>
      <c r="AE156" s="992" t="str">
        <f>IF(OR(NOT(ISNA(VLOOKUP($A156,'WB007-A'!$P:$P,1,FALSE))),AND($B156=$B155,AE155="x")),"x","")</f>
        <v>x</v>
      </c>
      <c r="AF156" s="994" t="str">
        <f>IF(OR(NOT(ISNA(VLOOKUP($A156,'WB007-B'!$P:$P,1,FALSE))),AND($B156=$B155,AF155="x")),"x","")</f>
        <v/>
      </c>
      <c r="AG156" s="998" t="b">
        <f t="shared" si="2"/>
        <v>1</v>
      </c>
      <c r="AI156" s="708"/>
    </row>
    <row r="157" spans="1:35" x14ac:dyDescent="0.2">
      <c r="A157" s="927" t="s">
        <v>81</v>
      </c>
      <c r="B157" s="928" t="s">
        <v>79</v>
      </c>
      <c r="C157" s="929" t="s">
        <v>349</v>
      </c>
      <c r="D157" s="1021">
        <v>66.676644458954613</v>
      </c>
      <c r="E157" s="930" t="s">
        <v>377</v>
      </c>
      <c r="F157" s="988" t="str">
        <f>IF(OR(NOT(ISNA(VLOOKUP($A157,'WB001-A'!$P:$P,1,FALSE))),AND($B157=$B156,F156="x")),"x","")</f>
        <v/>
      </c>
      <c r="G157" s="989" t="str">
        <f>IF(OR(NOT(ISNA(VLOOKUP($A157,'WB002-A'!$P:$P,1,FALSE))),AND($B157=$B156,G156="x")),"x","")</f>
        <v>x</v>
      </c>
      <c r="H157" s="990" t="str">
        <f>IF(OR(NOT(ISNA(VLOOKUP($A157,'WB002-B'!$P:$P,1,FALSE))),AND($B157=$B156,H156="x")),"x","")</f>
        <v/>
      </c>
      <c r="I157" s="990" t="str">
        <f>IF(OR(NOT(ISNA(VLOOKUP($A157,'WB002-C'!$P:$P,1,FALSE))),AND($B157=$B156,I156="x")),"x","")</f>
        <v/>
      </c>
      <c r="J157" s="990" t="str">
        <f>IF(OR(NOT(ISNA(VLOOKUP($A157,'WB002-D'!$P:$P,1,FALSE))),AND($B157=$B156,J156="x")),"x","")</f>
        <v/>
      </c>
      <c r="K157" s="990" t="str">
        <f>IF(OR(NOT(ISNA(VLOOKUP($A157,'WB002-E'!$P:$P,1,FALSE))),AND($B157=$B156,K156="x")),"x","")</f>
        <v/>
      </c>
      <c r="L157" s="991" t="str">
        <f>IF(OR(NOT(ISNA(VLOOKUP($A157,'WB002-F'!$P:$P,1,FALSE))),AND($B157=$B156,L156="x")),"x","")</f>
        <v/>
      </c>
      <c r="M157" s="992" t="str">
        <f>IF(OR(NOT(ISNA(VLOOKUP($A157,'WB003-A'!$P:$P,1,FALSE))),AND($B157=$B156,M156="x")),"x","")</f>
        <v>x</v>
      </c>
      <c r="N157" s="993" t="str">
        <f>IF(OR(NOT(ISNA(VLOOKUP($A157,'WB003-B'!$P:$P,1,FALSE))),AND($B157=$B156,N156="x")),"x","")</f>
        <v/>
      </c>
      <c r="O157" s="993" t="str">
        <f>IF(OR(NOT(ISNA(VLOOKUP($A157,'WB003-C'!$P:$P,1,FALSE))),AND($B157=$B156,O156="x")),"x","")</f>
        <v/>
      </c>
      <c r="P157" s="993" t="str">
        <f>IF(OR(NOT(ISNA(VLOOKUP($A157,'WB003-D'!$P:$P,1,FALSE))),AND($B157=$B156,P156="x")),"x","")</f>
        <v/>
      </c>
      <c r="Q157" s="994" t="str">
        <f>IF(OR(NOT(ISNA(VLOOKUP($A157,'WB003-E'!$P:$P,1,FALSE))),AND($B157=$B156,Q156="x")),"x","")</f>
        <v/>
      </c>
      <c r="R157" s="995" t="str">
        <f>IF(OR(NOT(ISNA(VLOOKUP($A157,#REF!,1,FALSE))),AND($B157=$B156,R156="x")),"x","")</f>
        <v>x</v>
      </c>
      <c r="S157" s="990" t="str">
        <f>IF(OR(NOT(ISNA(VLOOKUP($A157,#REF!,1,FALSE))),AND($B157=$B156,S156="x")),"x","")</f>
        <v>x</v>
      </c>
      <c r="T157" s="990" t="str">
        <f>IF(OR(NOT(ISNA(VLOOKUP($A157,#REF!,1,FALSE))),AND($B157=$B156,T156="x")),"x","")</f>
        <v>x</v>
      </c>
      <c r="U157" s="990" t="str">
        <f>IF(OR(NOT(ISNA(VLOOKUP($A157,#REF!,1,FALSE))),AND($B157=$B156,U156="x")),"x","")</f>
        <v>x</v>
      </c>
      <c r="V157" s="991" t="str">
        <f>IF(OR(NOT(ISNA(VLOOKUP($A157,#REF!,1,FALSE))),AND($B157=$B156,V156="x")),"x","")</f>
        <v>x</v>
      </c>
      <c r="W157" s="996" t="str">
        <f>IF(OR(NOT(ISNA(VLOOKUP($A157,'WB005-A'!$P:$P,1,FALSE))),AND($B157=$B156,W156="x")),"x","")</f>
        <v>x</v>
      </c>
      <c r="X157" s="993" t="str">
        <f>IF(OR(NOT(ISNA(VLOOKUP($A157,'WB005-B'!$P:$P,1,FALSE))),AND($B157=$B156,X156="x")),"x","")</f>
        <v/>
      </c>
      <c r="Y157" s="993" t="str">
        <f>IF(OR(NOT(ISNA(VLOOKUP($A157,'WB005-C'!$P:$P,1,FALSE))),AND($B157=$B156,Y156="x")),"x","")</f>
        <v/>
      </c>
      <c r="Z157" s="993" t="str">
        <f>IF(OR(NOT(ISNA(VLOOKUP($A157,'WB005-D'!$P:$P,1,FALSE))),AND($B157=$B156,Z156="x")),"x","")</f>
        <v/>
      </c>
      <c r="AA157" s="993" t="str">
        <f>IF(OR(NOT(ISNA(VLOOKUP($A157,'WB005-E'!$P:$P,1,FALSE))),AND($B157=$B156,AA156="x")),"x","")</f>
        <v/>
      </c>
      <c r="AB157" s="994" t="str">
        <f>IF(OR(NOT(ISNA(VLOOKUP($A157,'WB005-F'!$P:$P,1,FALSE))),AND($B157=$B156,AB156="x")),"x","")</f>
        <v/>
      </c>
      <c r="AC157" s="989" t="str">
        <f>IF(OR(NOT(ISNA(VLOOKUP($A157,'WB006-A'!$P:$P,1,FALSE))),AND($B157=$B156,AC156="x")),"x","")</f>
        <v>x</v>
      </c>
      <c r="AD157" s="990" t="str">
        <f>IF(OR(NOT(ISNA(VLOOKUP($A157,'WB006-B'!$P:$P,1,FALSE))),AND($B157=$B156,AD156="x")),"x","")</f>
        <v/>
      </c>
      <c r="AE157" s="992" t="str">
        <f>IF(OR(NOT(ISNA(VLOOKUP($A157,'WB007-A'!$P:$P,1,FALSE))),AND($B157=$B156,AE156="x")),"x","")</f>
        <v>x</v>
      </c>
      <c r="AF157" s="994" t="str">
        <f>IF(OR(NOT(ISNA(VLOOKUP($A157,'WB007-B'!$P:$P,1,FALSE))),AND($B157=$B156,AF156="x")),"x","")</f>
        <v/>
      </c>
      <c r="AG157" s="998" t="b">
        <f t="shared" si="2"/>
        <v>1</v>
      </c>
      <c r="AI157" s="708"/>
    </row>
    <row r="158" spans="1:35" x14ac:dyDescent="0.2">
      <c r="A158" s="927" t="s">
        <v>82</v>
      </c>
      <c r="B158" s="928" t="s">
        <v>79</v>
      </c>
      <c r="C158" s="929" t="s">
        <v>350</v>
      </c>
      <c r="D158" s="1021">
        <v>50.007483344215956</v>
      </c>
      <c r="E158" s="930" t="s">
        <v>377</v>
      </c>
      <c r="F158" s="988" t="str">
        <f>IF(OR(NOT(ISNA(VLOOKUP($A158,'WB001-A'!$P:$P,1,FALSE))),AND($B158=$B157,F157="x")),"x","")</f>
        <v/>
      </c>
      <c r="G158" s="989" t="str">
        <f>IF(OR(NOT(ISNA(VLOOKUP($A158,'WB002-A'!$P:$P,1,FALSE))),AND($B158=$B157,G157="x")),"x","")</f>
        <v>x</v>
      </c>
      <c r="H158" s="990" t="str">
        <f>IF(OR(NOT(ISNA(VLOOKUP($A158,'WB002-B'!$P:$P,1,FALSE))),AND($B158=$B157,H157="x")),"x","")</f>
        <v/>
      </c>
      <c r="I158" s="990" t="str">
        <f>IF(OR(NOT(ISNA(VLOOKUP($A158,'WB002-C'!$P:$P,1,FALSE))),AND($B158=$B157,I157="x")),"x","")</f>
        <v/>
      </c>
      <c r="J158" s="990" t="str">
        <f>IF(OR(NOT(ISNA(VLOOKUP($A158,'WB002-D'!$P:$P,1,FALSE))),AND($B158=$B157,J157="x")),"x","")</f>
        <v/>
      </c>
      <c r="K158" s="990" t="str">
        <f>IF(OR(NOT(ISNA(VLOOKUP($A158,'WB002-E'!$P:$P,1,FALSE))),AND($B158=$B157,K157="x")),"x","")</f>
        <v/>
      </c>
      <c r="L158" s="991" t="str">
        <f>IF(OR(NOT(ISNA(VLOOKUP($A158,'WB002-F'!$P:$P,1,FALSE))),AND($B158=$B157,L157="x")),"x","")</f>
        <v/>
      </c>
      <c r="M158" s="992" t="str">
        <f>IF(OR(NOT(ISNA(VLOOKUP($A158,'WB003-A'!$P:$P,1,FALSE))),AND($B158=$B157,M157="x")),"x","")</f>
        <v>x</v>
      </c>
      <c r="N158" s="993" t="str">
        <f>IF(OR(NOT(ISNA(VLOOKUP($A158,'WB003-B'!$P:$P,1,FALSE))),AND($B158=$B157,N157="x")),"x","")</f>
        <v/>
      </c>
      <c r="O158" s="993" t="str">
        <f>IF(OR(NOT(ISNA(VLOOKUP($A158,'WB003-C'!$P:$P,1,FALSE))),AND($B158=$B157,O157="x")),"x","")</f>
        <v/>
      </c>
      <c r="P158" s="993" t="str">
        <f>IF(OR(NOT(ISNA(VLOOKUP($A158,'WB003-D'!$P:$P,1,FALSE))),AND($B158=$B157,P157="x")),"x","")</f>
        <v/>
      </c>
      <c r="Q158" s="994" t="str">
        <f>IF(OR(NOT(ISNA(VLOOKUP($A158,'WB003-E'!$P:$P,1,FALSE))),AND($B158=$B157,Q157="x")),"x","")</f>
        <v/>
      </c>
      <c r="R158" s="995" t="str">
        <f>IF(OR(NOT(ISNA(VLOOKUP($A158,#REF!,1,FALSE))),AND($B158=$B157,R157="x")),"x","")</f>
        <v>x</v>
      </c>
      <c r="S158" s="990" t="str">
        <f>IF(OR(NOT(ISNA(VLOOKUP($A158,#REF!,1,FALSE))),AND($B158=$B157,S157="x")),"x","")</f>
        <v>x</v>
      </c>
      <c r="T158" s="990" t="str">
        <f>IF(OR(NOT(ISNA(VLOOKUP($A158,#REF!,1,FALSE))),AND($B158=$B157,T157="x")),"x","")</f>
        <v>x</v>
      </c>
      <c r="U158" s="990" t="str">
        <f>IF(OR(NOT(ISNA(VLOOKUP($A158,#REF!,1,FALSE))),AND($B158=$B157,U157="x")),"x","")</f>
        <v>x</v>
      </c>
      <c r="V158" s="991" t="str">
        <f>IF(OR(NOT(ISNA(VLOOKUP($A158,#REF!,1,FALSE))),AND($B158=$B157,V157="x")),"x","")</f>
        <v>x</v>
      </c>
      <c r="W158" s="996" t="str">
        <f>IF(OR(NOT(ISNA(VLOOKUP($A158,'WB005-A'!$P:$P,1,FALSE))),AND($B158=$B157,W157="x")),"x","")</f>
        <v>x</v>
      </c>
      <c r="X158" s="993" t="str">
        <f>IF(OR(NOT(ISNA(VLOOKUP($A158,'WB005-B'!$P:$P,1,FALSE))),AND($B158=$B157,X157="x")),"x","")</f>
        <v/>
      </c>
      <c r="Y158" s="993" t="str">
        <f>IF(OR(NOT(ISNA(VLOOKUP($A158,'WB005-C'!$P:$P,1,FALSE))),AND($B158=$B157,Y157="x")),"x","")</f>
        <v/>
      </c>
      <c r="Z158" s="993" t="str">
        <f>IF(OR(NOT(ISNA(VLOOKUP($A158,'WB005-D'!$P:$P,1,FALSE))),AND($B158=$B157,Z157="x")),"x","")</f>
        <v/>
      </c>
      <c r="AA158" s="993" t="str">
        <f>IF(OR(NOT(ISNA(VLOOKUP($A158,'WB005-E'!$P:$P,1,FALSE))),AND($B158=$B157,AA157="x")),"x","")</f>
        <v/>
      </c>
      <c r="AB158" s="994" t="str">
        <f>IF(OR(NOT(ISNA(VLOOKUP($A158,'WB005-F'!$P:$P,1,FALSE))),AND($B158=$B157,AB157="x")),"x","")</f>
        <v/>
      </c>
      <c r="AC158" s="989" t="str">
        <f>IF(OR(NOT(ISNA(VLOOKUP($A158,'WB006-A'!$P:$P,1,FALSE))),AND($B158=$B157,AC157="x")),"x","")</f>
        <v>x</v>
      </c>
      <c r="AD158" s="990" t="str">
        <f>IF(OR(NOT(ISNA(VLOOKUP($A158,'WB006-B'!$P:$P,1,FALSE))),AND($B158=$B157,AD157="x")),"x","")</f>
        <v/>
      </c>
      <c r="AE158" s="992" t="str">
        <f>IF(OR(NOT(ISNA(VLOOKUP($A158,'WB007-A'!$P:$P,1,FALSE))),AND($B158=$B157,AE157="x")),"x","")</f>
        <v>x</v>
      </c>
      <c r="AF158" s="994" t="str">
        <f>IF(OR(NOT(ISNA(VLOOKUP($A158,'WB007-B'!$P:$P,1,FALSE))),AND($B158=$B157,AF157="x")),"x","")</f>
        <v/>
      </c>
      <c r="AG158" s="998" t="b">
        <f t="shared" si="2"/>
        <v>1</v>
      </c>
      <c r="AI158" s="708"/>
    </row>
    <row r="159" spans="1:35" x14ac:dyDescent="0.2">
      <c r="A159" s="927" t="s">
        <v>83</v>
      </c>
      <c r="B159" s="928" t="s">
        <v>79</v>
      </c>
      <c r="C159" s="929" t="s">
        <v>595</v>
      </c>
      <c r="D159" s="1021">
        <v>45.461348494741785</v>
      </c>
      <c r="E159" s="930" t="s">
        <v>377</v>
      </c>
      <c r="F159" s="988" t="str">
        <f>IF(OR(NOT(ISNA(VLOOKUP($A159,'WB001-A'!$P:$P,1,FALSE))),AND($B159=$B158,F158="x")),"x","")</f>
        <v/>
      </c>
      <c r="G159" s="989" t="str">
        <f>IF(OR(NOT(ISNA(VLOOKUP($A159,'WB002-A'!$P:$P,1,FALSE))),AND($B159=$B158,G158="x")),"x","")</f>
        <v>x</v>
      </c>
      <c r="H159" s="990" t="str">
        <f>IF(OR(NOT(ISNA(VLOOKUP($A159,'WB002-B'!$P:$P,1,FALSE))),AND($B159=$B158,H158="x")),"x","")</f>
        <v/>
      </c>
      <c r="I159" s="990" t="str">
        <f>IF(OR(NOT(ISNA(VLOOKUP($A159,'WB002-C'!$P:$P,1,FALSE))),AND($B159=$B158,I158="x")),"x","")</f>
        <v/>
      </c>
      <c r="J159" s="990" t="str">
        <f>IF(OR(NOT(ISNA(VLOOKUP($A159,'WB002-D'!$P:$P,1,FALSE))),AND($B159=$B158,J158="x")),"x","")</f>
        <v/>
      </c>
      <c r="K159" s="990" t="str">
        <f>IF(OR(NOT(ISNA(VLOOKUP($A159,'WB002-E'!$P:$P,1,FALSE))),AND($B159=$B158,K158="x")),"x","")</f>
        <v/>
      </c>
      <c r="L159" s="991" t="str">
        <f>IF(OR(NOT(ISNA(VLOOKUP($A159,'WB002-F'!$P:$P,1,FALSE))),AND($B159=$B158,L158="x")),"x","")</f>
        <v/>
      </c>
      <c r="M159" s="992" t="str">
        <f>IF(OR(NOT(ISNA(VLOOKUP($A159,'WB003-A'!$P:$P,1,FALSE))),AND($B159=$B158,M158="x")),"x","")</f>
        <v>x</v>
      </c>
      <c r="N159" s="993" t="str">
        <f>IF(OR(NOT(ISNA(VLOOKUP($A159,'WB003-B'!$P:$P,1,FALSE))),AND($B159=$B158,N158="x")),"x","")</f>
        <v/>
      </c>
      <c r="O159" s="993" t="str">
        <f>IF(OR(NOT(ISNA(VLOOKUP($A159,'WB003-C'!$P:$P,1,FALSE))),AND($B159=$B158,O158="x")),"x","")</f>
        <v/>
      </c>
      <c r="P159" s="993" t="str">
        <f>IF(OR(NOT(ISNA(VLOOKUP($A159,'WB003-D'!$P:$P,1,FALSE))),AND($B159=$B158,P158="x")),"x","")</f>
        <v/>
      </c>
      <c r="Q159" s="994" t="str">
        <f>IF(OR(NOT(ISNA(VLOOKUP($A159,'WB003-E'!$P:$P,1,FALSE))),AND($B159=$B158,Q158="x")),"x","")</f>
        <v/>
      </c>
      <c r="R159" s="995" t="str">
        <f>IF(OR(NOT(ISNA(VLOOKUP($A159,#REF!,1,FALSE))),AND($B159=$B158,R158="x")),"x","")</f>
        <v>x</v>
      </c>
      <c r="S159" s="990" t="str">
        <f>IF(OR(NOT(ISNA(VLOOKUP($A159,#REF!,1,FALSE))),AND($B159=$B158,S158="x")),"x","")</f>
        <v>x</v>
      </c>
      <c r="T159" s="990" t="str">
        <f>IF(OR(NOT(ISNA(VLOOKUP($A159,#REF!,1,FALSE))),AND($B159=$B158,T158="x")),"x","")</f>
        <v>x</v>
      </c>
      <c r="U159" s="990" t="str">
        <f>IF(OR(NOT(ISNA(VLOOKUP($A159,#REF!,1,FALSE))),AND($B159=$B158,U158="x")),"x","")</f>
        <v>x</v>
      </c>
      <c r="V159" s="991" t="str">
        <f>IF(OR(NOT(ISNA(VLOOKUP($A159,#REF!,1,FALSE))),AND($B159=$B158,V158="x")),"x","")</f>
        <v>x</v>
      </c>
      <c r="W159" s="996" t="str">
        <f>IF(OR(NOT(ISNA(VLOOKUP($A159,'WB005-A'!$P:$P,1,FALSE))),AND($B159=$B158,W158="x")),"x","")</f>
        <v>x</v>
      </c>
      <c r="X159" s="993" t="str">
        <f>IF(OR(NOT(ISNA(VLOOKUP($A159,'WB005-B'!$P:$P,1,FALSE))),AND($B159=$B158,X158="x")),"x","")</f>
        <v/>
      </c>
      <c r="Y159" s="993" t="str">
        <f>IF(OR(NOT(ISNA(VLOOKUP($A159,'WB005-C'!$P:$P,1,FALSE))),AND($B159=$B158,Y158="x")),"x","")</f>
        <v/>
      </c>
      <c r="Z159" s="993" t="str">
        <f>IF(OR(NOT(ISNA(VLOOKUP($A159,'WB005-D'!$P:$P,1,FALSE))),AND($B159=$B158,Z158="x")),"x","")</f>
        <v/>
      </c>
      <c r="AA159" s="993" t="str">
        <f>IF(OR(NOT(ISNA(VLOOKUP($A159,'WB005-E'!$P:$P,1,FALSE))),AND($B159=$B158,AA158="x")),"x","")</f>
        <v/>
      </c>
      <c r="AB159" s="994" t="str">
        <f>IF(OR(NOT(ISNA(VLOOKUP($A159,'WB005-F'!$P:$P,1,FALSE))),AND($B159=$B158,AB158="x")),"x","")</f>
        <v/>
      </c>
      <c r="AC159" s="989" t="str">
        <f>IF(OR(NOT(ISNA(VLOOKUP($A159,'WB006-A'!$P:$P,1,FALSE))),AND($B159=$B158,AC158="x")),"x","")</f>
        <v>x</v>
      </c>
      <c r="AD159" s="990" t="str">
        <f>IF(OR(NOT(ISNA(VLOOKUP($A159,'WB006-B'!$P:$P,1,FALSE))),AND($B159=$B158,AD158="x")),"x","")</f>
        <v/>
      </c>
      <c r="AE159" s="992" t="str">
        <f>IF(OR(NOT(ISNA(VLOOKUP($A159,'WB007-A'!$P:$P,1,FALSE))),AND($B159=$B158,AE158="x")),"x","")</f>
        <v>x</v>
      </c>
      <c r="AF159" s="994" t="str">
        <f>IF(OR(NOT(ISNA(VLOOKUP($A159,'WB007-B'!$P:$P,1,FALSE))),AND($B159=$B158,AF158="x")),"x","")</f>
        <v/>
      </c>
      <c r="AG159" s="998" t="b">
        <f t="shared" si="2"/>
        <v>1</v>
      </c>
      <c r="AI159" s="708"/>
    </row>
    <row r="160" spans="1:35" x14ac:dyDescent="0.2">
      <c r="A160" s="927" t="s">
        <v>84</v>
      </c>
      <c r="B160" s="928" t="s">
        <v>523</v>
      </c>
      <c r="C160" s="929"/>
      <c r="D160" s="1021" t="s">
        <v>448</v>
      </c>
      <c r="E160" s="930" t="s">
        <v>377</v>
      </c>
      <c r="F160" s="988" t="str">
        <f>IF(OR(NOT(ISNA(VLOOKUP($A160,'WB001-A'!$P:$P,1,FALSE))),AND($B160=$B159,F159="x")),"x","")</f>
        <v/>
      </c>
      <c r="G160" s="989" t="str">
        <f>IF(OR(NOT(ISNA(VLOOKUP($A160,'WB002-A'!$P:$P,1,FALSE))),AND($B160=$B159,G159="x")),"x","")</f>
        <v/>
      </c>
      <c r="H160" s="990" t="str">
        <f>IF(OR(NOT(ISNA(VLOOKUP($A160,'WB002-B'!$P:$P,1,FALSE))),AND($B160=$B159,H159="x")),"x","")</f>
        <v/>
      </c>
      <c r="I160" s="990" t="str">
        <f>IF(OR(NOT(ISNA(VLOOKUP($A160,'WB002-C'!$P:$P,1,FALSE))),AND($B160=$B159,I159="x")),"x","")</f>
        <v/>
      </c>
      <c r="J160" s="990" t="str">
        <f>IF(OR(NOT(ISNA(VLOOKUP($A160,'WB002-D'!$P:$P,1,FALSE))),AND($B160=$B159,J159="x")),"x","")</f>
        <v/>
      </c>
      <c r="K160" s="990" t="str">
        <f>IF(OR(NOT(ISNA(VLOOKUP($A160,'WB002-E'!$P:$P,1,FALSE))),AND($B160=$B159,K159="x")),"x","")</f>
        <v/>
      </c>
      <c r="L160" s="991" t="str">
        <f>IF(OR(NOT(ISNA(VLOOKUP($A160,'WB002-F'!$P:$P,1,FALSE))),AND($B160=$B159,L159="x")),"x","")</f>
        <v/>
      </c>
      <c r="M160" s="992" t="str">
        <f>IF(OR(NOT(ISNA(VLOOKUP($A160,'WB003-A'!$P:$P,1,FALSE))),AND($B160=$B159,M159="x")),"x","")</f>
        <v/>
      </c>
      <c r="N160" s="993" t="str">
        <f>IF(OR(NOT(ISNA(VLOOKUP($A160,'WB003-B'!$P:$P,1,FALSE))),AND($B160=$B159,N159="x")),"x","")</f>
        <v/>
      </c>
      <c r="O160" s="993" t="str">
        <f>IF(OR(NOT(ISNA(VLOOKUP($A160,'WB003-C'!$P:$P,1,FALSE))),AND($B160=$B159,O159="x")),"x","")</f>
        <v/>
      </c>
      <c r="P160" s="993" t="str">
        <f>IF(OR(NOT(ISNA(VLOOKUP($A160,'WB003-D'!$P:$P,1,FALSE))),AND($B160=$B159,P159="x")),"x","")</f>
        <v/>
      </c>
      <c r="Q160" s="994" t="str">
        <f>IF(OR(NOT(ISNA(VLOOKUP($A160,'WB003-E'!$P:$P,1,FALSE))),AND($B160=$B159,Q159="x")),"x","")</f>
        <v/>
      </c>
      <c r="R160" s="995" t="str">
        <f>IF(OR(NOT(ISNA(VLOOKUP($A160,#REF!,1,FALSE))),AND($B160=$B159,R159="x")),"x","")</f>
        <v>x</v>
      </c>
      <c r="S160" s="990" t="str">
        <f>IF(OR(NOT(ISNA(VLOOKUP($A160,#REF!,1,FALSE))),AND($B160=$B159,S159="x")),"x","")</f>
        <v>x</v>
      </c>
      <c r="T160" s="990" t="str">
        <f>IF(OR(NOT(ISNA(VLOOKUP($A160,#REF!,1,FALSE))),AND($B160=$B159,T159="x")),"x","")</f>
        <v>x</v>
      </c>
      <c r="U160" s="990" t="str">
        <f>IF(OR(NOT(ISNA(VLOOKUP($A160,#REF!,1,FALSE))),AND($B160=$B159,U159="x")),"x","")</f>
        <v>x</v>
      </c>
      <c r="V160" s="991" t="str">
        <f>IF(OR(NOT(ISNA(VLOOKUP($A160,#REF!,1,FALSE))),AND($B160=$B159,V159="x")),"x","")</f>
        <v>x</v>
      </c>
      <c r="W160" s="996" t="str">
        <f>IF(OR(NOT(ISNA(VLOOKUP($A160,'WB005-A'!$P:$P,1,FALSE))),AND($B160=$B159,W159="x")),"x","")</f>
        <v/>
      </c>
      <c r="X160" s="993" t="str">
        <f>IF(OR(NOT(ISNA(VLOOKUP($A160,'WB005-B'!$P:$P,1,FALSE))),AND($B160=$B159,X159="x")),"x","")</f>
        <v/>
      </c>
      <c r="Y160" s="993" t="str">
        <f>IF(OR(NOT(ISNA(VLOOKUP($A160,'WB005-C'!$P:$P,1,FALSE))),AND($B160=$B159,Y159="x")),"x","")</f>
        <v/>
      </c>
      <c r="Z160" s="993" t="str">
        <f>IF(OR(NOT(ISNA(VLOOKUP($A160,'WB005-D'!$P:$P,1,FALSE))),AND($B160=$B159,Z159="x")),"x","")</f>
        <v/>
      </c>
      <c r="AA160" s="993" t="str">
        <f>IF(OR(NOT(ISNA(VLOOKUP($A160,'WB005-E'!$P:$P,1,FALSE))),AND($B160=$B159,AA159="x")),"x","")</f>
        <v/>
      </c>
      <c r="AB160" s="994" t="str">
        <f>IF(OR(NOT(ISNA(VLOOKUP($A160,'WB005-F'!$P:$P,1,FALSE))),AND($B160=$B159,AB159="x")),"x","")</f>
        <v/>
      </c>
      <c r="AC160" s="989" t="str">
        <f>IF(OR(NOT(ISNA(VLOOKUP($A160,'WB006-A'!$P:$P,1,FALSE))),AND($B160=$B159,AC159="x")),"x","")</f>
        <v/>
      </c>
      <c r="AD160" s="990" t="str">
        <f>IF(OR(NOT(ISNA(VLOOKUP($A160,'WB006-B'!$P:$P,1,FALSE))),AND($B160=$B159,AD159="x")),"x","")</f>
        <v/>
      </c>
      <c r="AE160" s="992" t="str">
        <f>IF(OR(NOT(ISNA(VLOOKUP($A160,'WB007-A'!$P:$P,1,FALSE))),AND($B160=$B159,AE159="x")),"x","")</f>
        <v/>
      </c>
      <c r="AF160" s="994" t="str">
        <f>IF(OR(NOT(ISNA(VLOOKUP($A160,'WB007-B'!$P:$P,1,FALSE))),AND($B160=$B159,AF159="x")),"x","")</f>
        <v/>
      </c>
      <c r="AG160" s="998" t="b">
        <f t="shared" si="2"/>
        <v>1</v>
      </c>
      <c r="AI160" s="708"/>
    </row>
    <row r="161" spans="1:35" x14ac:dyDescent="0.2">
      <c r="A161" s="927" t="s">
        <v>85</v>
      </c>
      <c r="B161" s="928" t="s">
        <v>523</v>
      </c>
      <c r="C161" s="929" t="s">
        <v>306</v>
      </c>
      <c r="D161" s="1021">
        <v>5.0052752059878109</v>
      </c>
      <c r="E161" s="930" t="s">
        <v>377</v>
      </c>
      <c r="F161" s="988" t="str">
        <f>IF(OR(NOT(ISNA(VLOOKUP($A161,'WB001-A'!$P:$P,1,FALSE))),AND($B161=$B160,F160="x")),"x","")</f>
        <v/>
      </c>
      <c r="G161" s="989" t="str">
        <f>IF(OR(NOT(ISNA(VLOOKUP($A161,'WB002-A'!$P:$P,1,FALSE))),AND($B161=$B160,G160="x")),"x","")</f>
        <v/>
      </c>
      <c r="H161" s="990" t="str">
        <f>IF(OR(NOT(ISNA(VLOOKUP($A161,'WB002-B'!$P:$P,1,FALSE))),AND($B161=$B160,H160="x")),"x","")</f>
        <v/>
      </c>
      <c r="I161" s="990" t="str">
        <f>IF(OR(NOT(ISNA(VLOOKUP($A161,'WB002-C'!$P:$P,1,FALSE))),AND($B161=$B160,I160="x")),"x","")</f>
        <v/>
      </c>
      <c r="J161" s="990" t="str">
        <f>IF(OR(NOT(ISNA(VLOOKUP($A161,'WB002-D'!$P:$P,1,FALSE))),AND($B161=$B160,J160="x")),"x","")</f>
        <v/>
      </c>
      <c r="K161" s="990" t="str">
        <f>IF(OR(NOT(ISNA(VLOOKUP($A161,'WB002-E'!$P:$P,1,FALSE))),AND($B161=$B160,K160="x")),"x","")</f>
        <v/>
      </c>
      <c r="L161" s="991" t="str">
        <f>IF(OR(NOT(ISNA(VLOOKUP($A161,'WB002-F'!$P:$P,1,FALSE))),AND($B161=$B160,L160="x")),"x","")</f>
        <v/>
      </c>
      <c r="M161" s="992" t="str">
        <f>IF(OR(NOT(ISNA(VLOOKUP($A161,'WB003-A'!$P:$P,1,FALSE))),AND($B161=$B160,M160="x")),"x","")</f>
        <v/>
      </c>
      <c r="N161" s="993" t="str">
        <f>IF(OR(NOT(ISNA(VLOOKUP($A161,'WB003-B'!$P:$P,1,FALSE))),AND($B161=$B160,N160="x")),"x","")</f>
        <v/>
      </c>
      <c r="O161" s="993" t="str">
        <f>IF(OR(NOT(ISNA(VLOOKUP($A161,'WB003-C'!$P:$P,1,FALSE))),AND($B161=$B160,O160="x")),"x","")</f>
        <v/>
      </c>
      <c r="P161" s="993" t="str">
        <f>IF(OR(NOT(ISNA(VLOOKUP($A161,'WB003-D'!$P:$P,1,FALSE))),AND($B161=$B160,P160="x")),"x","")</f>
        <v/>
      </c>
      <c r="Q161" s="994" t="str">
        <f>IF(OR(NOT(ISNA(VLOOKUP($A161,'WB003-E'!$P:$P,1,FALSE))),AND($B161=$B160,Q160="x")),"x","")</f>
        <v/>
      </c>
      <c r="R161" s="995" t="str">
        <f>IF(OR(NOT(ISNA(VLOOKUP($A161,#REF!,1,FALSE))),AND($B161=$B160,R160="x")),"x","")</f>
        <v>x</v>
      </c>
      <c r="S161" s="990" t="str">
        <f>IF(OR(NOT(ISNA(VLOOKUP($A161,#REF!,1,FALSE))),AND($B161=$B160,S160="x")),"x","")</f>
        <v>x</v>
      </c>
      <c r="T161" s="990" t="str">
        <f>IF(OR(NOT(ISNA(VLOOKUP($A161,#REF!,1,FALSE))),AND($B161=$B160,T160="x")),"x","")</f>
        <v>x</v>
      </c>
      <c r="U161" s="990" t="str">
        <f>IF(OR(NOT(ISNA(VLOOKUP($A161,#REF!,1,FALSE))),AND($B161=$B160,U160="x")),"x","")</f>
        <v>x</v>
      </c>
      <c r="V161" s="991" t="str">
        <f>IF(OR(NOT(ISNA(VLOOKUP($A161,#REF!,1,FALSE))),AND($B161=$B160,V160="x")),"x","")</f>
        <v>x</v>
      </c>
      <c r="W161" s="996" t="str">
        <f>IF(OR(NOT(ISNA(VLOOKUP($A161,'WB005-A'!$P:$P,1,FALSE))),AND($B161=$B160,W160="x")),"x","")</f>
        <v/>
      </c>
      <c r="X161" s="993" t="str">
        <f>IF(OR(NOT(ISNA(VLOOKUP($A161,'WB005-B'!$P:$P,1,FALSE))),AND($B161=$B160,X160="x")),"x","")</f>
        <v/>
      </c>
      <c r="Y161" s="993" t="str">
        <f>IF(OR(NOT(ISNA(VLOOKUP($A161,'WB005-C'!$P:$P,1,FALSE))),AND($B161=$B160,Y160="x")),"x","")</f>
        <v/>
      </c>
      <c r="Z161" s="993" t="str">
        <f>IF(OR(NOT(ISNA(VLOOKUP($A161,'WB005-D'!$P:$P,1,FALSE))),AND($B161=$B160,Z160="x")),"x","")</f>
        <v/>
      </c>
      <c r="AA161" s="993" t="str">
        <f>IF(OR(NOT(ISNA(VLOOKUP($A161,'WB005-E'!$P:$P,1,FALSE))),AND($B161=$B160,AA160="x")),"x","")</f>
        <v/>
      </c>
      <c r="AB161" s="994" t="str">
        <f>IF(OR(NOT(ISNA(VLOOKUP($A161,'WB005-F'!$P:$P,1,FALSE))),AND($B161=$B160,AB160="x")),"x","")</f>
        <v/>
      </c>
      <c r="AC161" s="989" t="str">
        <f>IF(OR(NOT(ISNA(VLOOKUP($A161,'WB006-A'!$P:$P,1,FALSE))),AND($B161=$B160,AC160="x")),"x","")</f>
        <v/>
      </c>
      <c r="AD161" s="990" t="str">
        <f>IF(OR(NOT(ISNA(VLOOKUP($A161,'WB006-B'!$P:$P,1,FALSE))),AND($B161=$B160,AD160="x")),"x","")</f>
        <v/>
      </c>
      <c r="AE161" s="992" t="str">
        <f>IF(OR(NOT(ISNA(VLOOKUP($A161,'WB007-A'!$P:$P,1,FALSE))),AND($B161=$B160,AE160="x")),"x","")</f>
        <v/>
      </c>
      <c r="AF161" s="994" t="str">
        <f>IF(OR(NOT(ISNA(VLOOKUP($A161,'WB007-B'!$P:$P,1,FALSE))),AND($B161=$B160,AF160="x")),"x","")</f>
        <v/>
      </c>
      <c r="AG161" s="998" t="b">
        <f t="shared" si="2"/>
        <v>1</v>
      </c>
      <c r="AI161" s="708"/>
    </row>
    <row r="162" spans="1:35" x14ac:dyDescent="0.2">
      <c r="A162" s="927" t="s">
        <v>86</v>
      </c>
      <c r="B162" s="928" t="s">
        <v>523</v>
      </c>
      <c r="C162" s="929" t="s">
        <v>307</v>
      </c>
      <c r="D162" s="1021">
        <v>6.7033593097771398</v>
      </c>
      <c r="E162" s="930" t="s">
        <v>377</v>
      </c>
      <c r="F162" s="988" t="str">
        <f>IF(OR(NOT(ISNA(VLOOKUP($A162,'WB001-A'!$P:$P,1,FALSE))),AND($B162=$B161,F161="x")),"x","")</f>
        <v/>
      </c>
      <c r="G162" s="989" t="str">
        <f>IF(OR(NOT(ISNA(VLOOKUP($A162,'WB002-A'!$P:$P,1,FALSE))),AND($B162=$B161,G161="x")),"x","")</f>
        <v/>
      </c>
      <c r="H162" s="990" t="str">
        <f>IF(OR(NOT(ISNA(VLOOKUP($A162,'WB002-B'!$P:$P,1,FALSE))),AND($B162=$B161,H161="x")),"x","")</f>
        <v/>
      </c>
      <c r="I162" s="990" t="str">
        <f>IF(OR(NOT(ISNA(VLOOKUP($A162,'WB002-C'!$P:$P,1,FALSE))),AND($B162=$B161,I161="x")),"x","")</f>
        <v/>
      </c>
      <c r="J162" s="990" t="str">
        <f>IF(OR(NOT(ISNA(VLOOKUP($A162,'WB002-D'!$P:$P,1,FALSE))),AND($B162=$B161,J161="x")),"x","")</f>
        <v/>
      </c>
      <c r="K162" s="990" t="str">
        <f>IF(OR(NOT(ISNA(VLOOKUP($A162,'WB002-E'!$P:$P,1,FALSE))),AND($B162=$B161,K161="x")),"x","")</f>
        <v/>
      </c>
      <c r="L162" s="991" t="str">
        <f>IF(OR(NOT(ISNA(VLOOKUP($A162,'WB002-F'!$P:$P,1,FALSE))),AND($B162=$B161,L161="x")),"x","")</f>
        <v/>
      </c>
      <c r="M162" s="992" t="str">
        <f>IF(OR(NOT(ISNA(VLOOKUP($A162,'WB003-A'!$P:$P,1,FALSE))),AND($B162=$B161,M161="x")),"x","")</f>
        <v/>
      </c>
      <c r="N162" s="993" t="str">
        <f>IF(OR(NOT(ISNA(VLOOKUP($A162,'WB003-B'!$P:$P,1,FALSE))),AND($B162=$B161,N161="x")),"x","")</f>
        <v/>
      </c>
      <c r="O162" s="993" t="str">
        <f>IF(OR(NOT(ISNA(VLOOKUP($A162,'WB003-C'!$P:$P,1,FALSE))),AND($B162=$B161,O161="x")),"x","")</f>
        <v/>
      </c>
      <c r="P162" s="993" t="str">
        <f>IF(OR(NOT(ISNA(VLOOKUP($A162,'WB003-D'!$P:$P,1,FALSE))),AND($B162=$B161,P161="x")),"x","")</f>
        <v/>
      </c>
      <c r="Q162" s="994" t="str">
        <f>IF(OR(NOT(ISNA(VLOOKUP($A162,'WB003-E'!$P:$P,1,FALSE))),AND($B162=$B161,Q161="x")),"x","")</f>
        <v/>
      </c>
      <c r="R162" s="995" t="str">
        <f>IF(OR(NOT(ISNA(VLOOKUP($A162,#REF!,1,FALSE))),AND($B162=$B161,R161="x")),"x","")</f>
        <v>x</v>
      </c>
      <c r="S162" s="990" t="str">
        <f>IF(OR(NOT(ISNA(VLOOKUP($A162,#REF!,1,FALSE))),AND($B162=$B161,S161="x")),"x","")</f>
        <v>x</v>
      </c>
      <c r="T162" s="990" t="str">
        <f>IF(OR(NOT(ISNA(VLOOKUP($A162,#REF!,1,FALSE))),AND($B162=$B161,T161="x")),"x","")</f>
        <v>x</v>
      </c>
      <c r="U162" s="990" t="str">
        <f>IF(OR(NOT(ISNA(VLOOKUP($A162,#REF!,1,FALSE))),AND($B162=$B161,U161="x")),"x","")</f>
        <v>x</v>
      </c>
      <c r="V162" s="991" t="str">
        <f>IF(OR(NOT(ISNA(VLOOKUP($A162,#REF!,1,FALSE))),AND($B162=$B161,V161="x")),"x","")</f>
        <v>x</v>
      </c>
      <c r="W162" s="996" t="str">
        <f>IF(OR(NOT(ISNA(VLOOKUP($A162,'WB005-A'!$P:$P,1,FALSE))),AND($B162=$B161,W161="x")),"x","")</f>
        <v/>
      </c>
      <c r="X162" s="993" t="str">
        <f>IF(OR(NOT(ISNA(VLOOKUP($A162,'WB005-B'!$P:$P,1,FALSE))),AND($B162=$B161,X161="x")),"x","")</f>
        <v/>
      </c>
      <c r="Y162" s="993" t="str">
        <f>IF(OR(NOT(ISNA(VLOOKUP($A162,'WB005-C'!$P:$P,1,FALSE))),AND($B162=$B161,Y161="x")),"x","")</f>
        <v/>
      </c>
      <c r="Z162" s="993" t="str">
        <f>IF(OR(NOT(ISNA(VLOOKUP($A162,'WB005-D'!$P:$P,1,FALSE))),AND($B162=$B161,Z161="x")),"x","")</f>
        <v/>
      </c>
      <c r="AA162" s="993" t="str">
        <f>IF(OR(NOT(ISNA(VLOOKUP($A162,'WB005-E'!$P:$P,1,FALSE))),AND($B162=$B161,AA161="x")),"x","")</f>
        <v/>
      </c>
      <c r="AB162" s="994" t="str">
        <f>IF(OR(NOT(ISNA(VLOOKUP($A162,'WB005-F'!$P:$P,1,FALSE))),AND($B162=$B161,AB161="x")),"x","")</f>
        <v/>
      </c>
      <c r="AC162" s="989" t="str">
        <f>IF(OR(NOT(ISNA(VLOOKUP($A162,'WB006-A'!$P:$P,1,FALSE))),AND($B162=$B161,AC161="x")),"x","")</f>
        <v/>
      </c>
      <c r="AD162" s="990" t="str">
        <f>IF(OR(NOT(ISNA(VLOOKUP($A162,'WB006-B'!$P:$P,1,FALSE))),AND($B162=$B161,AD161="x")),"x","")</f>
        <v/>
      </c>
      <c r="AE162" s="992" t="str">
        <f>IF(OR(NOT(ISNA(VLOOKUP($A162,'WB007-A'!$P:$P,1,FALSE))),AND($B162=$B161,AE161="x")),"x","")</f>
        <v/>
      </c>
      <c r="AF162" s="994" t="str">
        <f>IF(OR(NOT(ISNA(VLOOKUP($A162,'WB007-B'!$P:$P,1,FALSE))),AND($B162=$B161,AF161="x")),"x","")</f>
        <v/>
      </c>
      <c r="AG162" s="998" t="b">
        <f t="shared" si="2"/>
        <v>1</v>
      </c>
      <c r="AI162" s="708"/>
    </row>
    <row r="163" spans="1:35" x14ac:dyDescent="0.2">
      <c r="A163" s="927" t="s">
        <v>87</v>
      </c>
      <c r="B163" s="928" t="s">
        <v>523</v>
      </c>
      <c r="C163" s="929" t="s">
        <v>308</v>
      </c>
      <c r="D163" s="1021">
        <v>8.8314849754415334</v>
      </c>
      <c r="E163" s="930" t="s">
        <v>377</v>
      </c>
      <c r="F163" s="988" t="str">
        <f>IF(OR(NOT(ISNA(VLOOKUP($A163,'WB001-A'!$P:$P,1,FALSE))),AND($B163=$B162,F162="x")),"x","")</f>
        <v/>
      </c>
      <c r="G163" s="989" t="str">
        <f>IF(OR(NOT(ISNA(VLOOKUP($A163,'WB002-A'!$P:$P,1,FALSE))),AND($B163=$B162,G162="x")),"x","")</f>
        <v/>
      </c>
      <c r="H163" s="990" t="str">
        <f>IF(OR(NOT(ISNA(VLOOKUP($A163,'WB002-B'!$P:$P,1,FALSE))),AND($B163=$B162,H162="x")),"x","")</f>
        <v/>
      </c>
      <c r="I163" s="990" t="str">
        <f>IF(OR(NOT(ISNA(VLOOKUP($A163,'WB002-C'!$P:$P,1,FALSE))),AND($B163=$B162,I162="x")),"x","")</f>
        <v/>
      </c>
      <c r="J163" s="990" t="str">
        <f>IF(OR(NOT(ISNA(VLOOKUP($A163,'WB002-D'!$P:$P,1,FALSE))),AND($B163=$B162,J162="x")),"x","")</f>
        <v/>
      </c>
      <c r="K163" s="990" t="str">
        <f>IF(OR(NOT(ISNA(VLOOKUP($A163,'WB002-E'!$P:$P,1,FALSE))),AND($B163=$B162,K162="x")),"x","")</f>
        <v/>
      </c>
      <c r="L163" s="991" t="str">
        <f>IF(OR(NOT(ISNA(VLOOKUP($A163,'WB002-F'!$P:$P,1,FALSE))),AND($B163=$B162,L162="x")),"x","")</f>
        <v/>
      </c>
      <c r="M163" s="992" t="str">
        <f>IF(OR(NOT(ISNA(VLOOKUP($A163,'WB003-A'!$P:$P,1,FALSE))),AND($B163=$B162,M162="x")),"x","")</f>
        <v/>
      </c>
      <c r="N163" s="993" t="str">
        <f>IF(OR(NOT(ISNA(VLOOKUP($A163,'WB003-B'!$P:$P,1,FALSE))),AND($B163=$B162,N162="x")),"x","")</f>
        <v/>
      </c>
      <c r="O163" s="993" t="str">
        <f>IF(OR(NOT(ISNA(VLOOKUP($A163,'WB003-C'!$P:$P,1,FALSE))),AND($B163=$B162,O162="x")),"x","")</f>
        <v/>
      </c>
      <c r="P163" s="993" t="str">
        <f>IF(OR(NOT(ISNA(VLOOKUP($A163,'WB003-D'!$P:$P,1,FALSE))),AND($B163=$B162,P162="x")),"x","")</f>
        <v/>
      </c>
      <c r="Q163" s="994" t="str">
        <f>IF(OR(NOT(ISNA(VLOOKUP($A163,'WB003-E'!$P:$P,1,FALSE))),AND($B163=$B162,Q162="x")),"x","")</f>
        <v/>
      </c>
      <c r="R163" s="995" t="str">
        <f>IF(OR(NOT(ISNA(VLOOKUP($A163,#REF!,1,FALSE))),AND($B163=$B162,R162="x")),"x","")</f>
        <v>x</v>
      </c>
      <c r="S163" s="990" t="str">
        <f>IF(OR(NOT(ISNA(VLOOKUP($A163,#REF!,1,FALSE))),AND($B163=$B162,S162="x")),"x","")</f>
        <v>x</v>
      </c>
      <c r="T163" s="990" t="str">
        <f>IF(OR(NOT(ISNA(VLOOKUP($A163,#REF!,1,FALSE))),AND($B163=$B162,T162="x")),"x","")</f>
        <v>x</v>
      </c>
      <c r="U163" s="990" t="str">
        <f>IF(OR(NOT(ISNA(VLOOKUP($A163,#REF!,1,FALSE))),AND($B163=$B162,U162="x")),"x","")</f>
        <v>x</v>
      </c>
      <c r="V163" s="991" t="str">
        <f>IF(OR(NOT(ISNA(VLOOKUP($A163,#REF!,1,FALSE))),AND($B163=$B162,V162="x")),"x","")</f>
        <v>x</v>
      </c>
      <c r="W163" s="996" t="str">
        <f>IF(OR(NOT(ISNA(VLOOKUP($A163,'WB005-A'!$P:$P,1,FALSE))),AND($B163=$B162,W162="x")),"x","")</f>
        <v/>
      </c>
      <c r="X163" s="993" t="str">
        <f>IF(OR(NOT(ISNA(VLOOKUP($A163,'WB005-B'!$P:$P,1,FALSE))),AND($B163=$B162,X162="x")),"x","")</f>
        <v/>
      </c>
      <c r="Y163" s="993" t="str">
        <f>IF(OR(NOT(ISNA(VLOOKUP($A163,'WB005-C'!$P:$P,1,FALSE))),AND($B163=$B162,Y162="x")),"x","")</f>
        <v/>
      </c>
      <c r="Z163" s="993" t="str">
        <f>IF(OR(NOT(ISNA(VLOOKUP($A163,'WB005-D'!$P:$P,1,FALSE))),AND($B163=$B162,Z162="x")),"x","")</f>
        <v/>
      </c>
      <c r="AA163" s="993" t="str">
        <f>IF(OR(NOT(ISNA(VLOOKUP($A163,'WB005-E'!$P:$P,1,FALSE))),AND($B163=$B162,AA162="x")),"x","")</f>
        <v/>
      </c>
      <c r="AB163" s="994" t="str">
        <f>IF(OR(NOT(ISNA(VLOOKUP($A163,'WB005-F'!$P:$P,1,FALSE))),AND($B163=$B162,AB162="x")),"x","")</f>
        <v/>
      </c>
      <c r="AC163" s="989" t="str">
        <f>IF(OR(NOT(ISNA(VLOOKUP($A163,'WB006-A'!$P:$P,1,FALSE))),AND($B163=$B162,AC162="x")),"x","")</f>
        <v/>
      </c>
      <c r="AD163" s="990" t="str">
        <f>IF(OR(NOT(ISNA(VLOOKUP($A163,'WB006-B'!$P:$P,1,FALSE))),AND($B163=$B162,AD162="x")),"x","")</f>
        <v/>
      </c>
      <c r="AE163" s="992" t="str">
        <f>IF(OR(NOT(ISNA(VLOOKUP($A163,'WB007-A'!$P:$P,1,FALSE))),AND($B163=$B162,AE162="x")),"x","")</f>
        <v/>
      </c>
      <c r="AF163" s="994" t="str">
        <f>IF(OR(NOT(ISNA(VLOOKUP($A163,'WB007-B'!$P:$P,1,FALSE))),AND($B163=$B162,AF162="x")),"x","")</f>
        <v/>
      </c>
      <c r="AG163" s="998" t="b">
        <f t="shared" si="2"/>
        <v>1</v>
      </c>
      <c r="AI163" s="708"/>
    </row>
    <row r="164" spans="1:35" x14ac:dyDescent="0.2">
      <c r="A164" s="927" t="s">
        <v>88</v>
      </c>
      <c r="B164" s="928" t="s">
        <v>523</v>
      </c>
      <c r="C164" s="929" t="s">
        <v>593</v>
      </c>
      <c r="D164" s="1021">
        <v>11.720977464514105</v>
      </c>
      <c r="E164" s="930" t="s">
        <v>377</v>
      </c>
      <c r="F164" s="988" t="str">
        <f>IF(OR(NOT(ISNA(VLOOKUP($A164,'WB001-A'!$P:$P,1,FALSE))),AND($B164=$B163,F163="x")),"x","")</f>
        <v/>
      </c>
      <c r="G164" s="989" t="str">
        <f>IF(OR(NOT(ISNA(VLOOKUP($A164,'WB002-A'!$P:$P,1,FALSE))),AND($B164=$B163,G163="x")),"x","")</f>
        <v/>
      </c>
      <c r="H164" s="990" t="str">
        <f>IF(OR(NOT(ISNA(VLOOKUP($A164,'WB002-B'!$P:$P,1,FALSE))),AND($B164=$B163,H163="x")),"x","")</f>
        <v/>
      </c>
      <c r="I164" s="990" t="str">
        <f>IF(OR(NOT(ISNA(VLOOKUP($A164,'WB002-C'!$P:$P,1,FALSE))),AND($B164=$B163,I163="x")),"x","")</f>
        <v/>
      </c>
      <c r="J164" s="990" t="str">
        <f>IF(OR(NOT(ISNA(VLOOKUP($A164,'WB002-D'!$P:$P,1,FALSE))),AND($B164=$B163,J163="x")),"x","")</f>
        <v/>
      </c>
      <c r="K164" s="990" t="str">
        <f>IF(OR(NOT(ISNA(VLOOKUP($A164,'WB002-E'!$P:$P,1,FALSE))),AND($B164=$B163,K163="x")),"x","")</f>
        <v/>
      </c>
      <c r="L164" s="991" t="str">
        <f>IF(OR(NOT(ISNA(VLOOKUP($A164,'WB002-F'!$P:$P,1,FALSE))),AND($B164=$B163,L163="x")),"x","")</f>
        <v/>
      </c>
      <c r="M164" s="992" t="str">
        <f>IF(OR(NOT(ISNA(VLOOKUP($A164,'WB003-A'!$P:$P,1,FALSE))),AND($B164=$B163,M163="x")),"x","")</f>
        <v/>
      </c>
      <c r="N164" s="993" t="str">
        <f>IF(OR(NOT(ISNA(VLOOKUP($A164,'WB003-B'!$P:$P,1,FALSE))),AND($B164=$B163,N163="x")),"x","")</f>
        <v/>
      </c>
      <c r="O164" s="993" t="str">
        <f>IF(OR(NOT(ISNA(VLOOKUP($A164,'WB003-C'!$P:$P,1,FALSE))),AND($B164=$B163,O163="x")),"x","")</f>
        <v/>
      </c>
      <c r="P164" s="993" t="str">
        <f>IF(OR(NOT(ISNA(VLOOKUP($A164,'WB003-D'!$P:$P,1,FALSE))),AND($B164=$B163,P163="x")),"x","")</f>
        <v/>
      </c>
      <c r="Q164" s="994" t="str">
        <f>IF(OR(NOT(ISNA(VLOOKUP($A164,'WB003-E'!$P:$P,1,FALSE))),AND($B164=$B163,Q163="x")),"x","")</f>
        <v/>
      </c>
      <c r="R164" s="995" t="str">
        <f>IF(OR(NOT(ISNA(VLOOKUP($A164,#REF!,1,FALSE))),AND($B164=$B163,R163="x")),"x","")</f>
        <v>x</v>
      </c>
      <c r="S164" s="990" t="str">
        <f>IF(OR(NOT(ISNA(VLOOKUP($A164,#REF!,1,FALSE))),AND($B164=$B163,S163="x")),"x","")</f>
        <v>x</v>
      </c>
      <c r="T164" s="990" t="str">
        <f>IF(OR(NOT(ISNA(VLOOKUP($A164,#REF!,1,FALSE))),AND($B164=$B163,T163="x")),"x","")</f>
        <v>x</v>
      </c>
      <c r="U164" s="990" t="str">
        <f>IF(OR(NOT(ISNA(VLOOKUP($A164,#REF!,1,FALSE))),AND($B164=$B163,U163="x")),"x","")</f>
        <v>x</v>
      </c>
      <c r="V164" s="991" t="str">
        <f>IF(OR(NOT(ISNA(VLOOKUP($A164,#REF!,1,FALSE))),AND($B164=$B163,V163="x")),"x","")</f>
        <v>x</v>
      </c>
      <c r="W164" s="996" t="str">
        <f>IF(OR(NOT(ISNA(VLOOKUP($A164,'WB005-A'!$P:$P,1,FALSE))),AND($B164=$B163,W163="x")),"x","")</f>
        <v/>
      </c>
      <c r="X164" s="993" t="str">
        <f>IF(OR(NOT(ISNA(VLOOKUP($A164,'WB005-B'!$P:$P,1,FALSE))),AND($B164=$B163,X163="x")),"x","")</f>
        <v/>
      </c>
      <c r="Y164" s="993" t="str">
        <f>IF(OR(NOT(ISNA(VLOOKUP($A164,'WB005-C'!$P:$P,1,FALSE))),AND($B164=$B163,Y163="x")),"x","")</f>
        <v/>
      </c>
      <c r="Z164" s="993" t="str">
        <f>IF(OR(NOT(ISNA(VLOOKUP($A164,'WB005-D'!$P:$P,1,FALSE))),AND($B164=$B163,Z163="x")),"x","")</f>
        <v/>
      </c>
      <c r="AA164" s="993" t="str">
        <f>IF(OR(NOT(ISNA(VLOOKUP($A164,'WB005-E'!$P:$P,1,FALSE))),AND($B164=$B163,AA163="x")),"x","")</f>
        <v/>
      </c>
      <c r="AB164" s="994" t="str">
        <f>IF(OR(NOT(ISNA(VLOOKUP($A164,'WB005-F'!$P:$P,1,FALSE))),AND($B164=$B163,AB163="x")),"x","")</f>
        <v/>
      </c>
      <c r="AC164" s="989" t="str">
        <f>IF(OR(NOT(ISNA(VLOOKUP($A164,'WB006-A'!$P:$P,1,FALSE))),AND($B164=$B163,AC163="x")),"x","")</f>
        <v/>
      </c>
      <c r="AD164" s="990" t="str">
        <f>IF(OR(NOT(ISNA(VLOOKUP($A164,'WB006-B'!$P:$P,1,FALSE))),AND($B164=$B163,AD163="x")),"x","")</f>
        <v/>
      </c>
      <c r="AE164" s="992" t="str">
        <f>IF(OR(NOT(ISNA(VLOOKUP($A164,'WB007-A'!$P:$P,1,FALSE))),AND($B164=$B163,AE163="x")),"x","")</f>
        <v/>
      </c>
      <c r="AF164" s="994" t="str">
        <f>IF(OR(NOT(ISNA(VLOOKUP($A164,'WB007-B'!$P:$P,1,FALSE))),AND($B164=$B163,AF163="x")),"x","")</f>
        <v/>
      </c>
      <c r="AG164" s="998" t="b">
        <f t="shared" si="2"/>
        <v>1</v>
      </c>
      <c r="AI164" s="708"/>
    </row>
    <row r="165" spans="1:35" ht="22.5" x14ac:dyDescent="0.2">
      <c r="A165" s="927" t="s">
        <v>556</v>
      </c>
      <c r="B165" s="928" t="s">
        <v>93</v>
      </c>
      <c r="C165" s="929"/>
      <c r="D165" s="1021" t="s">
        <v>786</v>
      </c>
      <c r="E165" s="930" t="s">
        <v>554</v>
      </c>
      <c r="F165" s="988" t="str">
        <f>IF(OR(NOT(ISNA(VLOOKUP($A165,'WB001-A'!$P:$P,1,FALSE))),AND($B165=$B164,F164="x")),"x","")</f>
        <v/>
      </c>
      <c r="G165" s="989" t="str">
        <f>IF(OR(NOT(ISNA(VLOOKUP($A165,'WB002-A'!$P:$P,1,FALSE))),AND($B165=$B164,G164="x")),"x","")</f>
        <v>x</v>
      </c>
      <c r="H165" s="990" t="str">
        <f>IF(OR(NOT(ISNA(VLOOKUP($A165,'WB002-B'!$P:$P,1,FALSE))),AND($B165=$B164,H164="x")),"x","")</f>
        <v/>
      </c>
      <c r="I165" s="990" t="str">
        <f>IF(OR(NOT(ISNA(VLOOKUP($A165,'WB002-C'!$P:$P,1,FALSE))),AND($B165=$B164,I164="x")),"x","")</f>
        <v/>
      </c>
      <c r="J165" s="990" t="str">
        <f>IF(OR(NOT(ISNA(VLOOKUP($A165,'WB002-D'!$P:$P,1,FALSE))),AND($B165=$B164,J164="x")),"x","")</f>
        <v/>
      </c>
      <c r="K165" s="990" t="str">
        <f>IF(OR(NOT(ISNA(VLOOKUP($A165,'WB002-E'!$P:$P,1,FALSE))),AND($B165=$B164,K164="x")),"x","")</f>
        <v/>
      </c>
      <c r="L165" s="991" t="str">
        <f>IF(OR(NOT(ISNA(VLOOKUP($A165,'WB002-F'!$P:$P,1,FALSE))),AND($B165=$B164,L164="x")),"x","")</f>
        <v/>
      </c>
      <c r="M165" s="992" t="str">
        <f>IF(OR(NOT(ISNA(VLOOKUP($A165,'WB003-A'!$P:$P,1,FALSE))),AND($B165=$B164,M164="x")),"x","")</f>
        <v>x</v>
      </c>
      <c r="N165" s="993" t="str">
        <f>IF(OR(NOT(ISNA(VLOOKUP($A165,'WB003-B'!$P:$P,1,FALSE))),AND($B165=$B164,N164="x")),"x","")</f>
        <v/>
      </c>
      <c r="O165" s="993" t="str">
        <f>IF(OR(NOT(ISNA(VLOOKUP($A165,'WB003-C'!$P:$P,1,FALSE))),AND($B165=$B164,O164="x")),"x","")</f>
        <v/>
      </c>
      <c r="P165" s="993" t="str">
        <f>IF(OR(NOT(ISNA(VLOOKUP($A165,'WB003-D'!$P:$P,1,FALSE))),AND($B165=$B164,P164="x")),"x","")</f>
        <v/>
      </c>
      <c r="Q165" s="994" t="str">
        <f>IF(OR(NOT(ISNA(VLOOKUP($A165,'WB003-E'!$P:$P,1,FALSE))),AND($B165=$B164,Q164="x")),"x","")</f>
        <v/>
      </c>
      <c r="R165" s="995" t="str">
        <f>IF(OR(NOT(ISNA(VLOOKUP($A165,#REF!,1,FALSE))),AND($B165=$B164,R164="x")),"x","")</f>
        <v>x</v>
      </c>
      <c r="S165" s="990" t="str">
        <f>IF(OR(NOT(ISNA(VLOOKUP($A165,#REF!,1,FALSE))),AND($B165=$B164,S164="x")),"x","")</f>
        <v>x</v>
      </c>
      <c r="T165" s="990" t="str">
        <f>IF(OR(NOT(ISNA(VLOOKUP($A165,#REF!,1,FALSE))),AND($B165=$B164,T164="x")),"x","")</f>
        <v>x</v>
      </c>
      <c r="U165" s="990" t="str">
        <f>IF(OR(NOT(ISNA(VLOOKUP($A165,#REF!,1,FALSE))),AND($B165=$B164,U164="x")),"x","")</f>
        <v>x</v>
      </c>
      <c r="V165" s="991" t="str">
        <f>IF(OR(NOT(ISNA(VLOOKUP($A165,#REF!,1,FALSE))),AND($B165=$B164,V164="x")),"x","")</f>
        <v>x</v>
      </c>
      <c r="W165" s="996" t="str">
        <f>IF(OR(NOT(ISNA(VLOOKUP($A165,'WB005-A'!$P:$P,1,FALSE))),AND($B165=$B164,W164="x")),"x","")</f>
        <v>x</v>
      </c>
      <c r="X165" s="993" t="str">
        <f>IF(OR(NOT(ISNA(VLOOKUP($A165,'WB005-B'!$P:$P,1,FALSE))),AND($B165=$B164,X164="x")),"x","")</f>
        <v/>
      </c>
      <c r="Y165" s="993" t="str">
        <f>IF(OR(NOT(ISNA(VLOOKUP($A165,'WB005-C'!$P:$P,1,FALSE))),AND($B165=$B164,Y164="x")),"x","")</f>
        <v/>
      </c>
      <c r="Z165" s="993" t="str">
        <f>IF(OR(NOT(ISNA(VLOOKUP($A165,'WB005-D'!$P:$P,1,FALSE))),AND($B165=$B164,Z164="x")),"x","")</f>
        <v/>
      </c>
      <c r="AA165" s="993" t="str">
        <f>IF(OR(NOT(ISNA(VLOOKUP($A165,'WB005-E'!$P:$P,1,FALSE))),AND($B165=$B164,AA164="x")),"x","")</f>
        <v/>
      </c>
      <c r="AB165" s="994" t="str">
        <f>IF(OR(NOT(ISNA(VLOOKUP($A165,'WB005-F'!$P:$P,1,FALSE))),AND($B165=$B164,AB164="x")),"x","")</f>
        <v/>
      </c>
      <c r="AC165" s="989" t="str">
        <f>IF(OR(NOT(ISNA(VLOOKUP($A165,'WB006-A'!$P:$P,1,FALSE))),AND($B165=$B164,AC164="x")),"x","")</f>
        <v>x</v>
      </c>
      <c r="AD165" s="990" t="str">
        <f>IF(OR(NOT(ISNA(VLOOKUP($A165,'WB006-B'!$P:$P,1,FALSE))),AND($B165=$B164,AD164="x")),"x","")</f>
        <v/>
      </c>
      <c r="AE165" s="992" t="str">
        <f>IF(OR(NOT(ISNA(VLOOKUP($A165,'WB007-A'!$P:$P,1,FALSE))),AND($B165=$B164,AE164="x")),"x","")</f>
        <v>x</v>
      </c>
      <c r="AF165" s="994" t="str">
        <f>IF(OR(NOT(ISNA(VLOOKUP($A165,'WB007-B'!$P:$P,1,FALSE))),AND($B165=$B164,AF164="x")),"x","")</f>
        <v/>
      </c>
      <c r="AG165" s="998" t="b">
        <f t="shared" si="2"/>
        <v>1</v>
      </c>
      <c r="AI165" s="708"/>
    </row>
    <row r="166" spans="1:35" ht="22.5" x14ac:dyDescent="0.2">
      <c r="A166" s="927" t="s">
        <v>94</v>
      </c>
      <c r="B166" s="928" t="s">
        <v>95</v>
      </c>
      <c r="C166" s="929"/>
      <c r="D166" s="1021">
        <v>984.9958840527388</v>
      </c>
      <c r="E166" s="930" t="s">
        <v>371</v>
      </c>
      <c r="F166" s="988" t="str">
        <f>IF(OR(NOT(ISNA(VLOOKUP($A166,'WB001-A'!$P:$P,1,FALSE))),AND($B166=$B165,F165="x")),"x","")</f>
        <v/>
      </c>
      <c r="G166" s="989" t="str">
        <f>IF(OR(NOT(ISNA(VLOOKUP($A166,'WB002-A'!$P:$P,1,FALSE))),AND($B166=$B165,G165="x")),"x","")</f>
        <v/>
      </c>
      <c r="H166" s="990" t="str">
        <f>IF(OR(NOT(ISNA(VLOOKUP($A166,'WB002-B'!$P:$P,1,FALSE))),AND($B166=$B165,H165="x")),"x","")</f>
        <v/>
      </c>
      <c r="I166" s="990" t="str">
        <f>IF(OR(NOT(ISNA(VLOOKUP($A166,'WB002-C'!$P:$P,1,FALSE))),AND($B166=$B165,I165="x")),"x","")</f>
        <v/>
      </c>
      <c r="J166" s="990" t="str">
        <f>IF(OR(NOT(ISNA(VLOOKUP($A166,'WB002-D'!$P:$P,1,FALSE))),AND($B166=$B165,J165="x")),"x","")</f>
        <v/>
      </c>
      <c r="K166" s="990" t="str">
        <f>IF(OR(NOT(ISNA(VLOOKUP($A166,'WB002-E'!$P:$P,1,FALSE))),AND($B166=$B165,K165="x")),"x","")</f>
        <v/>
      </c>
      <c r="L166" s="991" t="str">
        <f>IF(OR(NOT(ISNA(VLOOKUP($A166,'WB002-F'!$P:$P,1,FALSE))),AND($B166=$B165,L165="x")),"x","")</f>
        <v/>
      </c>
      <c r="M166" s="992" t="str">
        <f>IF(OR(NOT(ISNA(VLOOKUP($A166,'WB003-A'!$P:$P,1,FALSE))),AND($B166=$B165,M165="x")),"x","")</f>
        <v>x</v>
      </c>
      <c r="N166" s="993" t="str">
        <f>IF(OR(NOT(ISNA(VLOOKUP($A166,'WB003-B'!$P:$P,1,FALSE))),AND($B166=$B165,N165="x")),"x","")</f>
        <v/>
      </c>
      <c r="O166" s="993" t="str">
        <f>IF(OR(NOT(ISNA(VLOOKUP($A166,'WB003-C'!$P:$P,1,FALSE))),AND($B166=$B165,O165="x")),"x","")</f>
        <v/>
      </c>
      <c r="P166" s="993" t="str">
        <f>IF(OR(NOT(ISNA(VLOOKUP($A166,'WB003-D'!$P:$P,1,FALSE))),AND($B166=$B165,P165="x")),"x","")</f>
        <v/>
      </c>
      <c r="Q166" s="994" t="str">
        <f>IF(OR(NOT(ISNA(VLOOKUP($A166,'WB003-E'!$P:$P,1,FALSE))),AND($B166=$B165,Q165="x")),"x","")</f>
        <v/>
      </c>
      <c r="R166" s="995" t="str">
        <f>IF(OR(NOT(ISNA(VLOOKUP($A166,#REF!,1,FALSE))),AND($B166=$B165,R165="x")),"x","")</f>
        <v>x</v>
      </c>
      <c r="S166" s="990" t="str">
        <f>IF(OR(NOT(ISNA(VLOOKUP($A166,#REF!,1,FALSE))),AND($B166=$B165,S165="x")),"x","")</f>
        <v>x</v>
      </c>
      <c r="T166" s="990" t="str">
        <f>IF(OR(NOT(ISNA(VLOOKUP($A166,#REF!,1,FALSE))),AND($B166=$B165,T165="x")),"x","")</f>
        <v>x</v>
      </c>
      <c r="U166" s="990" t="str">
        <f>IF(OR(NOT(ISNA(VLOOKUP($A166,#REF!,1,FALSE))),AND($B166=$B165,U165="x")),"x","")</f>
        <v>x</v>
      </c>
      <c r="V166" s="991" t="str">
        <f>IF(OR(NOT(ISNA(VLOOKUP($A166,#REF!,1,FALSE))),AND($B166=$B165,V165="x")),"x","")</f>
        <v>x</v>
      </c>
      <c r="W166" s="996" t="str">
        <f>IF(OR(NOT(ISNA(VLOOKUP($A166,'WB005-A'!$P:$P,1,FALSE))),AND($B166=$B165,W165="x")),"x","")</f>
        <v/>
      </c>
      <c r="X166" s="993" t="str">
        <f>IF(OR(NOT(ISNA(VLOOKUP($A166,'WB005-B'!$P:$P,1,FALSE))),AND($B166=$B165,X165="x")),"x","")</f>
        <v/>
      </c>
      <c r="Y166" s="993" t="str">
        <f>IF(OR(NOT(ISNA(VLOOKUP($A166,'WB005-C'!$P:$P,1,FALSE))),AND($B166=$B165,Y165="x")),"x","")</f>
        <v/>
      </c>
      <c r="Z166" s="993" t="str">
        <f>IF(OR(NOT(ISNA(VLOOKUP($A166,'WB005-D'!$P:$P,1,FALSE))),AND($B166=$B165,Z165="x")),"x","")</f>
        <v/>
      </c>
      <c r="AA166" s="993" t="str">
        <f>IF(OR(NOT(ISNA(VLOOKUP($A166,'WB005-E'!$P:$P,1,FALSE))),AND($B166=$B165,AA165="x")),"x","")</f>
        <v/>
      </c>
      <c r="AB166" s="994" t="str">
        <f>IF(OR(NOT(ISNA(VLOOKUP($A166,'WB005-F'!$P:$P,1,FALSE))),AND($B166=$B165,AB165="x")),"x","")</f>
        <v/>
      </c>
      <c r="AC166" s="989" t="str">
        <f>IF(OR(NOT(ISNA(VLOOKUP($A166,'WB006-A'!$P:$P,1,FALSE))),AND($B166=$B165,AC165="x")),"x","")</f>
        <v>x</v>
      </c>
      <c r="AD166" s="990" t="str">
        <f>IF(OR(NOT(ISNA(VLOOKUP($A166,'WB006-B'!$P:$P,1,FALSE))),AND($B166=$B165,AD165="x")),"x","")</f>
        <v/>
      </c>
      <c r="AE166" s="992" t="str">
        <f>IF(OR(NOT(ISNA(VLOOKUP($A166,'WB007-A'!$P:$P,1,FALSE))),AND($B166=$B165,AE165="x")),"x","")</f>
        <v>x</v>
      </c>
      <c r="AF166" s="994" t="str">
        <f>IF(OR(NOT(ISNA(VLOOKUP($A166,'WB007-B'!$P:$P,1,FALSE))),AND($B166=$B165,AF165="x")),"x","")</f>
        <v/>
      </c>
      <c r="AG166" s="998" t="b">
        <f t="shared" si="2"/>
        <v>1</v>
      </c>
      <c r="AI166" s="708"/>
    </row>
    <row r="167" spans="1:35" ht="33.75" x14ac:dyDescent="0.2">
      <c r="A167" s="927" t="s">
        <v>97</v>
      </c>
      <c r="B167" s="928" t="s">
        <v>506</v>
      </c>
      <c r="C167" s="929"/>
      <c r="D167" s="1021">
        <v>38788.547173310195</v>
      </c>
      <c r="E167" s="930" t="s">
        <v>252</v>
      </c>
      <c r="F167" s="988" t="str">
        <f>IF(OR(NOT(ISNA(VLOOKUP($A167,'WB001-A'!$P:$P,1,FALSE))),AND($B167=$B166,F166="x")),"x","")</f>
        <v/>
      </c>
      <c r="G167" s="989" t="str">
        <f>IF(OR(NOT(ISNA(VLOOKUP($A167,'WB002-A'!$P:$P,1,FALSE))),AND($B167=$B166,G166="x")),"x","")</f>
        <v/>
      </c>
      <c r="H167" s="990" t="str">
        <f>IF(OR(NOT(ISNA(VLOOKUP($A167,'WB002-B'!$P:$P,1,FALSE))),AND($B167=$B166,H166="x")),"x","")</f>
        <v/>
      </c>
      <c r="I167" s="990" t="str">
        <f>IF(OR(NOT(ISNA(VLOOKUP($A167,'WB002-C'!$P:$P,1,FALSE))),AND($B167=$B166,I166="x")),"x","")</f>
        <v/>
      </c>
      <c r="J167" s="990" t="str">
        <f>IF(OR(NOT(ISNA(VLOOKUP($A167,'WB002-D'!$P:$P,1,FALSE))),AND($B167=$B166,J166="x")),"x","")</f>
        <v/>
      </c>
      <c r="K167" s="990" t="str">
        <f>IF(OR(NOT(ISNA(VLOOKUP($A167,'WB002-E'!$P:$P,1,FALSE))),AND($B167=$B166,K166="x")),"x","")</f>
        <v/>
      </c>
      <c r="L167" s="991" t="str">
        <f>IF(OR(NOT(ISNA(VLOOKUP($A167,'WB002-F'!$P:$P,1,FALSE))),AND($B167=$B166,L166="x")),"x","")</f>
        <v>x</v>
      </c>
      <c r="M167" s="992" t="str">
        <f>IF(OR(NOT(ISNA(VLOOKUP($A167,'WB003-A'!$P:$P,1,FALSE))),AND($B167=$B166,M166="x")),"x","")</f>
        <v/>
      </c>
      <c r="N167" s="993" t="str">
        <f>IF(OR(NOT(ISNA(VLOOKUP($A167,'WB003-B'!$P:$P,1,FALSE))),AND($B167=$B166,N166="x")),"x","")</f>
        <v/>
      </c>
      <c r="O167" s="993" t="str">
        <f>IF(OR(NOT(ISNA(VLOOKUP($A167,'WB003-C'!$P:$P,1,FALSE))),AND($B167=$B166,O166="x")),"x","")</f>
        <v/>
      </c>
      <c r="P167" s="993" t="str">
        <f>IF(OR(NOT(ISNA(VLOOKUP($A167,'WB003-D'!$P:$P,1,FALSE))),AND($B167=$B166,P166="x")),"x","")</f>
        <v/>
      </c>
      <c r="Q167" s="994" t="str">
        <f>IF(OR(NOT(ISNA(VLOOKUP($A167,'WB003-E'!$P:$P,1,FALSE))),AND($B167=$B166,Q166="x")),"x","")</f>
        <v>x</v>
      </c>
      <c r="R167" s="995" t="str">
        <f>IF(OR(NOT(ISNA(VLOOKUP($A167,#REF!,1,FALSE))),AND($B167=$B166,R166="x")),"x","")</f>
        <v>x</v>
      </c>
      <c r="S167" s="990" t="str">
        <f>IF(OR(NOT(ISNA(VLOOKUP($A167,#REF!,1,FALSE))),AND($B167=$B166,S166="x")),"x","")</f>
        <v>x</v>
      </c>
      <c r="T167" s="990" t="str">
        <f>IF(OR(NOT(ISNA(VLOOKUP($A167,#REF!,1,FALSE))),AND($B167=$B166,T166="x")),"x","")</f>
        <v>x</v>
      </c>
      <c r="U167" s="990" t="str">
        <f>IF(OR(NOT(ISNA(VLOOKUP($A167,#REF!,1,FALSE))),AND($B167=$B166,U166="x")),"x","")</f>
        <v>x</v>
      </c>
      <c r="V167" s="991" t="str">
        <f>IF(OR(NOT(ISNA(VLOOKUP($A167,#REF!,1,FALSE))),AND($B167=$B166,V166="x")),"x","")</f>
        <v>x</v>
      </c>
      <c r="W167" s="996" t="str">
        <f>IF(OR(NOT(ISNA(VLOOKUP($A167,'WB005-A'!$P:$P,1,FALSE))),AND($B167=$B166,W166="x")),"x","")</f>
        <v/>
      </c>
      <c r="X167" s="993" t="str">
        <f>IF(OR(NOT(ISNA(VLOOKUP($A167,'WB005-B'!$P:$P,1,FALSE))),AND($B167=$B166,X166="x")),"x","")</f>
        <v/>
      </c>
      <c r="Y167" s="993" t="str">
        <f>IF(OR(NOT(ISNA(VLOOKUP($A167,'WB005-C'!$P:$P,1,FALSE))),AND($B167=$B166,Y166="x")),"x","")</f>
        <v/>
      </c>
      <c r="Z167" s="993" t="str">
        <f>IF(OR(NOT(ISNA(VLOOKUP($A167,'WB005-D'!$P:$P,1,FALSE))),AND($B167=$B166,Z166="x")),"x","")</f>
        <v/>
      </c>
      <c r="AA167" s="993" t="str">
        <f>IF(OR(NOT(ISNA(VLOOKUP($A167,'WB005-E'!$P:$P,1,FALSE))),AND($B167=$B166,AA166="x")),"x","")</f>
        <v/>
      </c>
      <c r="AB167" s="994" t="str">
        <f>IF(OR(NOT(ISNA(VLOOKUP($A167,'WB005-F'!$P:$P,1,FALSE))),AND($B167=$B166,AB166="x")),"x","")</f>
        <v>x</v>
      </c>
      <c r="AC167" s="989" t="str">
        <f>IF(OR(NOT(ISNA(VLOOKUP($A167,'WB006-A'!$P:$P,1,FALSE))),AND($B167=$B166,AC166="x")),"x","")</f>
        <v>x</v>
      </c>
      <c r="AD167" s="990" t="str">
        <f>IF(OR(NOT(ISNA(VLOOKUP($A167,'WB006-B'!$P:$P,1,FALSE))),AND($B167=$B166,AD166="x")),"x","")</f>
        <v/>
      </c>
      <c r="AE167" s="992" t="str">
        <f>IF(OR(NOT(ISNA(VLOOKUP($A167,'WB007-A'!$P:$P,1,FALSE))),AND($B167=$B166,AE166="x")),"x","")</f>
        <v>x</v>
      </c>
      <c r="AF167" s="994" t="str">
        <f>IF(OR(NOT(ISNA(VLOOKUP($A167,'WB007-B'!$P:$P,1,FALSE))),AND($B167=$B166,AF166="x")),"x","")</f>
        <v/>
      </c>
      <c r="AG167" s="1000" t="b">
        <f t="shared" si="2"/>
        <v>1</v>
      </c>
      <c r="AI167" s="708"/>
    </row>
    <row r="168" spans="1:35" ht="33.75" x14ac:dyDescent="0.2">
      <c r="A168" s="927" t="s">
        <v>571</v>
      </c>
      <c r="B168" s="928" t="s">
        <v>99</v>
      </c>
      <c r="C168" s="929"/>
      <c r="D168" s="1021">
        <v>38526.566520967608</v>
      </c>
      <c r="E168" s="930" t="s">
        <v>371</v>
      </c>
      <c r="F168" s="988" t="str">
        <f>IF(OR(NOT(ISNA(VLOOKUP($A168,'WB001-A'!$P:$P,1,FALSE))),AND($B168=$B167,F167="x")),"x","")</f>
        <v/>
      </c>
      <c r="G168" s="989" t="str">
        <f>IF(OR(NOT(ISNA(VLOOKUP($A168,'WB002-A'!$P:$P,1,FALSE))),AND($B168=$B167,G167="x")),"x","")</f>
        <v>x</v>
      </c>
      <c r="H168" s="990" t="str">
        <f>IF(OR(NOT(ISNA(VLOOKUP($A168,'WB002-B'!$P:$P,1,FALSE))),AND($B168=$B167,H167="x")),"x","")</f>
        <v/>
      </c>
      <c r="I168" s="990" t="str">
        <f>IF(OR(NOT(ISNA(VLOOKUP($A168,'WB002-C'!$P:$P,1,FALSE))),AND($B168=$B167,I167="x")),"x","")</f>
        <v/>
      </c>
      <c r="J168" s="990" t="str">
        <f>IF(OR(NOT(ISNA(VLOOKUP($A168,'WB002-D'!$P:$P,1,FALSE))),AND($B168=$B167,J167="x")),"x","")</f>
        <v/>
      </c>
      <c r="K168" s="990" t="str">
        <f>IF(OR(NOT(ISNA(VLOOKUP($A168,'WB002-E'!$P:$P,1,FALSE))),AND($B168=$B167,K167="x")),"x","")</f>
        <v/>
      </c>
      <c r="L168" s="991" t="str">
        <f>IF(OR(NOT(ISNA(VLOOKUP($A168,'WB002-F'!$P:$P,1,FALSE))),AND($B168=$B167,L167="x")),"x","")</f>
        <v/>
      </c>
      <c r="M168" s="992" t="str">
        <f>IF(OR(NOT(ISNA(VLOOKUP($A168,'WB003-A'!$P:$P,1,FALSE))),AND($B168=$B167,M167="x")),"x","")</f>
        <v>x</v>
      </c>
      <c r="N168" s="993" t="str">
        <f>IF(OR(NOT(ISNA(VLOOKUP($A168,'WB003-B'!$P:$P,1,FALSE))),AND($B168=$B167,N167="x")),"x","")</f>
        <v/>
      </c>
      <c r="O168" s="993" t="str">
        <f>IF(OR(NOT(ISNA(VLOOKUP($A168,'WB003-C'!$P:$P,1,FALSE))),AND($B168=$B167,O167="x")),"x","")</f>
        <v/>
      </c>
      <c r="P168" s="993" t="str">
        <f>IF(OR(NOT(ISNA(VLOOKUP($A168,'WB003-D'!$P:$P,1,FALSE))),AND($B168=$B167,P167="x")),"x","")</f>
        <v/>
      </c>
      <c r="Q168" s="994" t="str">
        <f>IF(OR(NOT(ISNA(VLOOKUP($A168,'WB003-E'!$P:$P,1,FALSE))),AND($B168=$B167,Q167="x")),"x","")</f>
        <v/>
      </c>
      <c r="R168" s="995" t="str">
        <f>IF(OR(NOT(ISNA(VLOOKUP($A168,#REF!,1,FALSE))),AND($B168=$B167,R167="x")),"x","")</f>
        <v>x</v>
      </c>
      <c r="S168" s="990" t="str">
        <f>IF(OR(NOT(ISNA(VLOOKUP($A168,#REF!,1,FALSE))),AND($B168=$B167,S167="x")),"x","")</f>
        <v>x</v>
      </c>
      <c r="T168" s="990" t="str">
        <f>IF(OR(NOT(ISNA(VLOOKUP($A168,#REF!,1,FALSE))),AND($B168=$B167,T167="x")),"x","")</f>
        <v>x</v>
      </c>
      <c r="U168" s="990" t="str">
        <f>IF(OR(NOT(ISNA(VLOOKUP($A168,#REF!,1,FALSE))),AND($B168=$B167,U167="x")),"x","")</f>
        <v>x</v>
      </c>
      <c r="V168" s="991" t="str">
        <f>IF(OR(NOT(ISNA(VLOOKUP($A168,#REF!,1,FALSE))),AND($B168=$B167,V167="x")),"x","")</f>
        <v>x</v>
      </c>
      <c r="W168" s="996" t="str">
        <f>IF(OR(NOT(ISNA(VLOOKUP($A168,'WB005-A'!$P:$P,1,FALSE))),AND($B168=$B167,W167="x")),"x","")</f>
        <v>x</v>
      </c>
      <c r="X168" s="993" t="str">
        <f>IF(OR(NOT(ISNA(VLOOKUP($A168,'WB005-B'!$P:$P,1,FALSE))),AND($B168=$B167,X167="x")),"x","")</f>
        <v/>
      </c>
      <c r="Y168" s="993" t="str">
        <f>IF(OR(NOT(ISNA(VLOOKUP($A168,'WB005-C'!$P:$P,1,FALSE))),AND($B168=$B167,Y167="x")),"x","")</f>
        <v/>
      </c>
      <c r="Z168" s="993" t="str">
        <f>IF(OR(NOT(ISNA(VLOOKUP($A168,'WB005-D'!$P:$P,1,FALSE))),AND($B168=$B167,Z167="x")),"x","")</f>
        <v/>
      </c>
      <c r="AA168" s="993" t="str">
        <f>IF(OR(NOT(ISNA(VLOOKUP($A168,'WB005-E'!$P:$P,1,FALSE))),AND($B168=$B167,AA167="x")),"x","")</f>
        <v/>
      </c>
      <c r="AB168" s="994" t="str">
        <f>IF(OR(NOT(ISNA(VLOOKUP($A168,'WB005-F'!$P:$P,1,FALSE))),AND($B168=$B167,AB167="x")),"x","")</f>
        <v/>
      </c>
      <c r="AC168" s="989" t="str">
        <f>IF(OR(NOT(ISNA(VLOOKUP($A168,'WB006-A'!$P:$P,1,FALSE))),AND($B168=$B167,AC167="x")),"x","")</f>
        <v>x</v>
      </c>
      <c r="AD168" s="990" t="str">
        <f>IF(OR(NOT(ISNA(VLOOKUP($A168,'WB006-B'!$P:$P,1,FALSE))),AND($B168=$B167,AD167="x")),"x","")</f>
        <v/>
      </c>
      <c r="AE168" s="992" t="str">
        <f>IF(OR(NOT(ISNA(VLOOKUP($A168,'WB007-A'!$P:$P,1,FALSE))),AND($B168=$B167,AE167="x")),"x","")</f>
        <v>x</v>
      </c>
      <c r="AF168" s="994" t="str">
        <f>IF(OR(NOT(ISNA(VLOOKUP($A168,'WB007-B'!$P:$P,1,FALSE))),AND($B168=$B167,AF167="x")),"x","")</f>
        <v/>
      </c>
      <c r="AG168" s="998" t="b">
        <f t="shared" si="2"/>
        <v>1</v>
      </c>
      <c r="AI168" s="708"/>
    </row>
    <row r="169" spans="1:35" ht="33.75" x14ac:dyDescent="0.2">
      <c r="A169" s="927" t="s">
        <v>569</v>
      </c>
      <c r="B169" s="1014" t="s">
        <v>100</v>
      </c>
      <c r="C169" s="929"/>
      <c r="D169" s="1021">
        <v>31822.943946319254</v>
      </c>
      <c r="E169" s="930" t="s">
        <v>371</v>
      </c>
      <c r="F169" s="988" t="str">
        <f>IF(OR(NOT(ISNA(VLOOKUP($A169,'WB001-A'!$P:$P,1,FALSE))),AND($B169=$B168,F168="x")),"x","")</f>
        <v/>
      </c>
      <c r="G169" s="989" t="str">
        <f>IF(OR(NOT(ISNA(VLOOKUP($A169,'WB002-A'!$P:$P,1,FALSE))),AND($B169=$B168,G168="x")),"x","")</f>
        <v>x</v>
      </c>
      <c r="H169" s="990" t="str">
        <f>IF(OR(NOT(ISNA(VLOOKUP($A169,'WB002-B'!$P:$P,1,FALSE))),AND($B169=$B168,H168="x")),"x","")</f>
        <v/>
      </c>
      <c r="I169" s="990" t="str">
        <f>IF(OR(NOT(ISNA(VLOOKUP($A169,'WB002-C'!$P:$P,1,FALSE))),AND($B169=$B168,I168="x")),"x","")</f>
        <v/>
      </c>
      <c r="J169" s="990" t="str">
        <f>IF(OR(NOT(ISNA(VLOOKUP($A169,'WB002-D'!$P:$P,1,FALSE))),AND($B169=$B168,J168="x")),"x","")</f>
        <v/>
      </c>
      <c r="K169" s="990" t="str">
        <f>IF(OR(NOT(ISNA(VLOOKUP($A169,'WB002-E'!$P:$P,1,FALSE))),AND($B169=$B168,K168="x")),"x","")</f>
        <v/>
      </c>
      <c r="L169" s="991" t="str">
        <f>IF(OR(NOT(ISNA(VLOOKUP($A169,'WB002-F'!$P:$P,1,FALSE))),AND($B169=$B168,L168="x")),"x","")</f>
        <v/>
      </c>
      <c r="M169" s="992" t="str">
        <f>IF(OR(NOT(ISNA(VLOOKUP($A169,'WB003-A'!$P:$P,1,FALSE))),AND($B169=$B168,M168="x")),"x","")</f>
        <v>x</v>
      </c>
      <c r="N169" s="993" t="str">
        <f>IF(OR(NOT(ISNA(VLOOKUP($A169,'WB003-B'!$P:$P,1,FALSE))),AND($B169=$B168,N168="x")),"x","")</f>
        <v/>
      </c>
      <c r="O169" s="993" t="str">
        <f>IF(OR(NOT(ISNA(VLOOKUP($A169,'WB003-C'!$P:$P,1,FALSE))),AND($B169=$B168,O168="x")),"x","")</f>
        <v/>
      </c>
      <c r="P169" s="993" t="str">
        <f>IF(OR(NOT(ISNA(VLOOKUP($A169,'WB003-D'!$P:$P,1,FALSE))),AND($B169=$B168,P168="x")),"x","")</f>
        <v/>
      </c>
      <c r="Q169" s="994" t="str">
        <f>IF(OR(NOT(ISNA(VLOOKUP($A169,'WB003-E'!$P:$P,1,FALSE))),AND($B169=$B168,Q168="x")),"x","")</f>
        <v/>
      </c>
      <c r="R169" s="995" t="str">
        <f>IF(OR(NOT(ISNA(VLOOKUP($A169,#REF!,1,FALSE))),AND($B169=$B168,R168="x")),"x","")</f>
        <v>x</v>
      </c>
      <c r="S169" s="990" t="str">
        <f>IF(OR(NOT(ISNA(VLOOKUP($A169,#REF!,1,FALSE))),AND($B169=$B168,S168="x")),"x","")</f>
        <v>x</v>
      </c>
      <c r="T169" s="990" t="str">
        <f>IF(OR(NOT(ISNA(VLOOKUP($A169,#REF!,1,FALSE))),AND($B169=$B168,T168="x")),"x","")</f>
        <v>x</v>
      </c>
      <c r="U169" s="990" t="str">
        <f>IF(OR(NOT(ISNA(VLOOKUP($A169,#REF!,1,FALSE))),AND($B169=$B168,U168="x")),"x","")</f>
        <v>x</v>
      </c>
      <c r="V169" s="991" t="str">
        <f>IF(OR(NOT(ISNA(VLOOKUP($A169,#REF!,1,FALSE))),AND($B169=$B168,V168="x")),"x","")</f>
        <v>x</v>
      </c>
      <c r="W169" s="996" t="str">
        <f>IF(OR(NOT(ISNA(VLOOKUP($A169,'WB005-A'!$P:$P,1,FALSE))),AND($B169=$B168,W168="x")),"x","")</f>
        <v>x</v>
      </c>
      <c r="X169" s="993" t="str">
        <f>IF(OR(NOT(ISNA(VLOOKUP($A169,'WB005-B'!$P:$P,1,FALSE))),AND($B169=$B168,X168="x")),"x","")</f>
        <v/>
      </c>
      <c r="Y169" s="993" t="str">
        <f>IF(OR(NOT(ISNA(VLOOKUP($A169,'WB005-C'!$P:$P,1,FALSE))),AND($B169=$B168,Y168="x")),"x","")</f>
        <v/>
      </c>
      <c r="Z169" s="993" t="str">
        <f>IF(OR(NOT(ISNA(VLOOKUP($A169,'WB005-D'!$P:$P,1,FALSE))),AND($B169=$B168,Z168="x")),"x","")</f>
        <v/>
      </c>
      <c r="AA169" s="993" t="str">
        <f>IF(OR(NOT(ISNA(VLOOKUP($A169,'WB005-E'!$P:$P,1,FALSE))),AND($B169=$B168,AA168="x")),"x","")</f>
        <v/>
      </c>
      <c r="AB169" s="994" t="str">
        <f>IF(OR(NOT(ISNA(VLOOKUP($A169,'WB005-F'!$P:$P,1,FALSE))),AND($B169=$B168,AB168="x")),"x","")</f>
        <v/>
      </c>
      <c r="AC169" s="989" t="str">
        <f>IF(OR(NOT(ISNA(VLOOKUP($A169,'WB006-A'!$P:$P,1,FALSE))),AND($B169=$B168,AC168="x")),"x","")</f>
        <v>x</v>
      </c>
      <c r="AD169" s="990" t="str">
        <f>IF(OR(NOT(ISNA(VLOOKUP($A169,'WB006-B'!$P:$P,1,FALSE))),AND($B169=$B168,AD168="x")),"x","")</f>
        <v/>
      </c>
      <c r="AE169" s="992" t="str">
        <f>IF(OR(NOT(ISNA(VLOOKUP($A169,'WB007-A'!$P:$P,1,FALSE))),AND($B169=$B168,AE168="x")),"x","")</f>
        <v>x</v>
      </c>
      <c r="AF169" s="994" t="str">
        <f>IF(OR(NOT(ISNA(VLOOKUP($A169,'WB007-B'!$P:$P,1,FALSE))),AND($B169=$B168,AF168="x")),"x","")</f>
        <v/>
      </c>
      <c r="AG169" s="998" t="b">
        <f t="shared" si="2"/>
        <v>1</v>
      </c>
      <c r="AI169" s="708"/>
    </row>
    <row r="170" spans="1:35" x14ac:dyDescent="0.2">
      <c r="A170" s="927" t="s">
        <v>545</v>
      </c>
      <c r="B170" s="928" t="s">
        <v>101</v>
      </c>
      <c r="C170" s="929"/>
      <c r="D170" s="1021">
        <v>3030.7565663161195</v>
      </c>
      <c r="E170" s="930" t="s">
        <v>297</v>
      </c>
      <c r="F170" s="988" t="str">
        <f>IF(OR(NOT(ISNA(VLOOKUP($A170,'WB001-A'!$P:$P,1,FALSE))),AND($B170=$B169,F169="x")),"x","")</f>
        <v/>
      </c>
      <c r="G170" s="989" t="str">
        <f>IF(OR(NOT(ISNA(VLOOKUP($A170,'WB002-A'!$P:$P,1,FALSE))),AND($B170=$B169,G169="x")),"x","")</f>
        <v>x</v>
      </c>
      <c r="H170" s="990" t="str">
        <f>IF(OR(NOT(ISNA(VLOOKUP($A170,'WB002-B'!$P:$P,1,FALSE))),AND($B170=$B169,H169="x")),"x","")</f>
        <v/>
      </c>
      <c r="I170" s="990" t="str">
        <f>IF(OR(NOT(ISNA(VLOOKUP($A170,'WB002-C'!$P:$P,1,FALSE))),AND($B170=$B169,I169="x")),"x","")</f>
        <v/>
      </c>
      <c r="J170" s="990" t="str">
        <f>IF(OR(NOT(ISNA(VLOOKUP($A170,'WB002-D'!$P:$P,1,FALSE))),AND($B170=$B169,J169="x")),"x","")</f>
        <v/>
      </c>
      <c r="K170" s="990" t="str">
        <f>IF(OR(NOT(ISNA(VLOOKUP($A170,'WB002-E'!$P:$P,1,FALSE))),AND($B170=$B169,K169="x")),"x","")</f>
        <v/>
      </c>
      <c r="L170" s="991" t="str">
        <f>IF(OR(NOT(ISNA(VLOOKUP($A170,'WB002-F'!$P:$P,1,FALSE))),AND($B170=$B169,L169="x")),"x","")</f>
        <v/>
      </c>
      <c r="M170" s="992" t="str">
        <f>IF(OR(NOT(ISNA(VLOOKUP($A170,'WB003-A'!$P:$P,1,FALSE))),AND($B170=$B169,M169="x")),"x","")</f>
        <v>x</v>
      </c>
      <c r="N170" s="993" t="str">
        <f>IF(OR(NOT(ISNA(VLOOKUP($A170,'WB003-B'!$P:$P,1,FALSE))),AND($B170=$B169,N169="x")),"x","")</f>
        <v/>
      </c>
      <c r="O170" s="993" t="str">
        <f>IF(OR(NOT(ISNA(VLOOKUP($A170,'WB003-C'!$P:$P,1,FALSE))),AND($B170=$B169,O169="x")),"x","")</f>
        <v/>
      </c>
      <c r="P170" s="993" t="str">
        <f>IF(OR(NOT(ISNA(VLOOKUP($A170,'WB003-D'!$P:$P,1,FALSE))),AND($B170=$B169,P169="x")),"x","")</f>
        <v/>
      </c>
      <c r="Q170" s="994" t="str">
        <f>IF(OR(NOT(ISNA(VLOOKUP($A170,'WB003-E'!$P:$P,1,FALSE))),AND($B170=$B169,Q169="x")),"x","")</f>
        <v/>
      </c>
      <c r="R170" s="995" t="str">
        <f>IF(OR(NOT(ISNA(VLOOKUP($A170,#REF!,1,FALSE))),AND($B170=$B169,R169="x")),"x","")</f>
        <v>x</v>
      </c>
      <c r="S170" s="990" t="str">
        <f>IF(OR(NOT(ISNA(VLOOKUP($A170,#REF!,1,FALSE))),AND($B170=$B169,S169="x")),"x","")</f>
        <v>x</v>
      </c>
      <c r="T170" s="990" t="str">
        <f>IF(OR(NOT(ISNA(VLOOKUP($A170,#REF!,1,FALSE))),AND($B170=$B169,T169="x")),"x","")</f>
        <v>x</v>
      </c>
      <c r="U170" s="990" t="str">
        <f>IF(OR(NOT(ISNA(VLOOKUP($A170,#REF!,1,FALSE))),AND($B170=$B169,U169="x")),"x","")</f>
        <v>x</v>
      </c>
      <c r="V170" s="991" t="str">
        <f>IF(OR(NOT(ISNA(VLOOKUP($A170,#REF!,1,FALSE))),AND($B170=$B169,V169="x")),"x","")</f>
        <v>x</v>
      </c>
      <c r="W170" s="996" t="str">
        <f>IF(OR(NOT(ISNA(VLOOKUP($A170,'WB005-A'!$P:$P,1,FALSE))),AND($B170=$B169,W169="x")),"x","")</f>
        <v>x</v>
      </c>
      <c r="X170" s="993" t="str">
        <f>IF(OR(NOT(ISNA(VLOOKUP($A170,'WB005-B'!$P:$P,1,FALSE))),AND($B170=$B169,X169="x")),"x","")</f>
        <v/>
      </c>
      <c r="Y170" s="993" t="str">
        <f>IF(OR(NOT(ISNA(VLOOKUP($A170,'WB005-C'!$P:$P,1,FALSE))),AND($B170=$B169,Y169="x")),"x","")</f>
        <v/>
      </c>
      <c r="Z170" s="993" t="str">
        <f>IF(OR(NOT(ISNA(VLOOKUP($A170,'WB005-D'!$P:$P,1,FALSE))),AND($B170=$B169,Z169="x")),"x","")</f>
        <v/>
      </c>
      <c r="AA170" s="993" t="str">
        <f>IF(OR(NOT(ISNA(VLOOKUP($A170,'WB005-E'!$P:$P,1,FALSE))),AND($B170=$B169,AA169="x")),"x","")</f>
        <v/>
      </c>
      <c r="AB170" s="994" t="str">
        <f>IF(OR(NOT(ISNA(VLOOKUP($A170,'WB005-F'!$P:$P,1,FALSE))),AND($B170=$B169,AB169="x")),"x","")</f>
        <v/>
      </c>
      <c r="AC170" s="989" t="str">
        <f>IF(OR(NOT(ISNA(VLOOKUP($A170,'WB006-A'!$P:$P,1,FALSE))),AND($B170=$B169,AC169="x")),"x","")</f>
        <v>x</v>
      </c>
      <c r="AD170" s="990" t="str">
        <f>IF(OR(NOT(ISNA(VLOOKUP($A170,'WB006-B'!$P:$P,1,FALSE))),AND($B170=$B169,AD169="x")),"x","")</f>
        <v/>
      </c>
      <c r="AE170" s="992" t="str">
        <f>IF(OR(NOT(ISNA(VLOOKUP($A170,'WB007-A'!$P:$P,1,FALSE))),AND($B170=$B169,AE169="x")),"x","")</f>
        <v>x</v>
      </c>
      <c r="AF170" s="994" t="str">
        <f>IF(OR(NOT(ISNA(VLOOKUP($A170,'WB007-B'!$P:$P,1,FALSE))),AND($B170=$B169,AF169="x")),"x","")</f>
        <v/>
      </c>
      <c r="AG170" s="1000" t="b">
        <f t="shared" si="2"/>
        <v>1</v>
      </c>
      <c r="AI170" s="708"/>
    </row>
    <row r="171" spans="1:35" ht="22.5" x14ac:dyDescent="0.2">
      <c r="A171" s="927" t="s">
        <v>526</v>
      </c>
      <c r="B171" s="928" t="s">
        <v>435</v>
      </c>
      <c r="C171" s="929"/>
      <c r="D171" s="1021">
        <v>18.107486264854778</v>
      </c>
      <c r="E171" s="930" t="s">
        <v>406</v>
      </c>
      <c r="F171" s="988" t="str">
        <f>IF(OR(NOT(ISNA(VLOOKUP($A171,'WB001-A'!$P:$P,1,FALSE))),AND($B171=$B170,F170="x")),"x","")</f>
        <v/>
      </c>
      <c r="G171" s="989" t="str">
        <f>IF(OR(NOT(ISNA(VLOOKUP($A171,'WB002-A'!$P:$P,1,FALSE))),AND($B171=$B170,G170="x")),"x","")</f>
        <v>x</v>
      </c>
      <c r="H171" s="990" t="str">
        <f>IF(OR(NOT(ISNA(VLOOKUP($A171,'WB002-B'!$P:$P,1,FALSE))),AND($B171=$B170,H170="x")),"x","")</f>
        <v/>
      </c>
      <c r="I171" s="990" t="str">
        <f>IF(OR(NOT(ISNA(VLOOKUP($A171,'WB002-C'!$P:$P,1,FALSE))),AND($B171=$B170,I170="x")),"x","")</f>
        <v/>
      </c>
      <c r="J171" s="990" t="str">
        <f>IF(OR(NOT(ISNA(VLOOKUP($A171,'WB002-D'!$P:$P,1,FALSE))),AND($B171=$B170,J170="x")),"x","")</f>
        <v/>
      </c>
      <c r="K171" s="990" t="str">
        <f>IF(OR(NOT(ISNA(VLOOKUP($A171,'WB002-E'!$P:$P,1,FALSE))),AND($B171=$B170,K170="x")),"x","")</f>
        <v/>
      </c>
      <c r="L171" s="991" t="str">
        <f>IF(OR(NOT(ISNA(VLOOKUP($A171,'WB002-F'!$P:$P,1,FALSE))),AND($B171=$B170,L170="x")),"x","")</f>
        <v/>
      </c>
      <c r="M171" s="992" t="str">
        <f>IF(OR(NOT(ISNA(VLOOKUP($A171,'WB003-A'!$P:$P,1,FALSE))),AND($B171=$B170,M170="x")),"x","")</f>
        <v>x</v>
      </c>
      <c r="N171" s="993" t="str">
        <f>IF(OR(NOT(ISNA(VLOOKUP($A171,'WB003-B'!$P:$P,1,FALSE))),AND($B171=$B170,N170="x")),"x","")</f>
        <v/>
      </c>
      <c r="O171" s="993" t="str">
        <f>IF(OR(NOT(ISNA(VLOOKUP($A171,'WB003-C'!$P:$P,1,FALSE))),AND($B171=$B170,O170="x")),"x","")</f>
        <v/>
      </c>
      <c r="P171" s="993" t="str">
        <f>IF(OR(NOT(ISNA(VLOOKUP($A171,'WB003-D'!$P:$P,1,FALSE))),AND($B171=$B170,P170="x")),"x","")</f>
        <v/>
      </c>
      <c r="Q171" s="994" t="str">
        <f>IF(OR(NOT(ISNA(VLOOKUP($A171,'WB003-E'!$P:$P,1,FALSE))),AND($B171=$B170,Q170="x")),"x","")</f>
        <v/>
      </c>
      <c r="R171" s="995" t="str">
        <f>IF(OR(NOT(ISNA(VLOOKUP($A171,#REF!,1,FALSE))),AND($B171=$B170,R170="x")),"x","")</f>
        <v>x</v>
      </c>
      <c r="S171" s="990" t="str">
        <f>IF(OR(NOT(ISNA(VLOOKUP($A171,#REF!,1,FALSE))),AND($B171=$B170,S170="x")),"x","")</f>
        <v>x</v>
      </c>
      <c r="T171" s="990" t="str">
        <f>IF(OR(NOT(ISNA(VLOOKUP($A171,#REF!,1,FALSE))),AND($B171=$B170,T170="x")),"x","")</f>
        <v>x</v>
      </c>
      <c r="U171" s="990" t="str">
        <f>IF(OR(NOT(ISNA(VLOOKUP($A171,#REF!,1,FALSE))),AND($B171=$B170,U170="x")),"x","")</f>
        <v>x</v>
      </c>
      <c r="V171" s="991" t="str">
        <f>IF(OR(NOT(ISNA(VLOOKUP($A171,#REF!,1,FALSE))),AND($B171=$B170,V170="x")),"x","")</f>
        <v>x</v>
      </c>
      <c r="W171" s="996" t="str">
        <f>IF(OR(NOT(ISNA(VLOOKUP($A171,'WB005-A'!$P:$P,1,FALSE))),AND($B171=$B170,W170="x")),"x","")</f>
        <v>x</v>
      </c>
      <c r="X171" s="993" t="str">
        <f>IF(OR(NOT(ISNA(VLOOKUP($A171,'WB005-B'!$P:$P,1,FALSE))),AND($B171=$B170,X170="x")),"x","")</f>
        <v/>
      </c>
      <c r="Y171" s="993" t="str">
        <f>IF(OR(NOT(ISNA(VLOOKUP($A171,'WB005-C'!$P:$P,1,FALSE))),AND($B171=$B170,Y170="x")),"x","")</f>
        <v/>
      </c>
      <c r="Z171" s="993" t="str">
        <f>IF(OR(NOT(ISNA(VLOOKUP($A171,'WB005-D'!$P:$P,1,FALSE))),AND($B171=$B170,Z170="x")),"x","")</f>
        <v/>
      </c>
      <c r="AA171" s="993" t="str">
        <f>IF(OR(NOT(ISNA(VLOOKUP($A171,'WB005-E'!$P:$P,1,FALSE))),AND($B171=$B170,AA170="x")),"x","")</f>
        <v/>
      </c>
      <c r="AB171" s="994" t="str">
        <f>IF(OR(NOT(ISNA(VLOOKUP($A171,'WB005-F'!$P:$P,1,FALSE))),AND($B171=$B170,AB170="x")),"x","")</f>
        <v/>
      </c>
      <c r="AC171" s="989" t="str">
        <f>IF(OR(NOT(ISNA(VLOOKUP($A171,'WB006-A'!$P:$P,1,FALSE))),AND($B171=$B170,AC170="x")),"x","")</f>
        <v/>
      </c>
      <c r="AD171" s="990" t="str">
        <f>IF(OR(NOT(ISNA(VLOOKUP($A171,'WB006-B'!$P:$P,1,FALSE))),AND($B171=$B170,AD170="x")),"x","")</f>
        <v/>
      </c>
      <c r="AE171" s="992" t="str">
        <f>IF(OR(NOT(ISNA(VLOOKUP($A171,'WB007-A'!$P:$P,1,FALSE))),AND($B171=$B170,AE170="x")),"x","")</f>
        <v/>
      </c>
      <c r="AF171" s="994" t="str">
        <f>IF(OR(NOT(ISNA(VLOOKUP($A171,'WB007-B'!$P:$P,1,FALSE))),AND($B171=$B170,AF170="x")),"x","")</f>
        <v/>
      </c>
      <c r="AG171" s="998" t="b">
        <f t="shared" si="2"/>
        <v>1</v>
      </c>
      <c r="AI171" s="708"/>
    </row>
    <row r="172" spans="1:35" ht="33.75" x14ac:dyDescent="0.2">
      <c r="A172" s="927" t="s">
        <v>103</v>
      </c>
      <c r="B172" s="928" t="s">
        <v>459</v>
      </c>
      <c r="C172" s="929"/>
      <c r="D172" s="1021" t="s">
        <v>448</v>
      </c>
      <c r="E172" s="930"/>
      <c r="F172" s="988" t="str">
        <f>IF(OR(NOT(ISNA(VLOOKUP($A172,'WB001-A'!$P:$P,1,FALSE))),AND($B172=$B171,F171="x")),"x","")</f>
        <v/>
      </c>
      <c r="G172" s="989" t="str">
        <f>IF(OR(NOT(ISNA(VLOOKUP($A172,'WB002-A'!$P:$P,1,FALSE))),AND($B172=$B171,G171="x")),"x","")</f>
        <v/>
      </c>
      <c r="H172" s="990" t="str">
        <f>IF(OR(NOT(ISNA(VLOOKUP($A172,'WB002-B'!$P:$P,1,FALSE))),AND($B172=$B171,H171="x")),"x","")</f>
        <v/>
      </c>
      <c r="I172" s="990" t="str">
        <f>IF(OR(NOT(ISNA(VLOOKUP($A172,'WB002-C'!$P:$P,1,FALSE))),AND($B172=$B171,I171="x")),"x","")</f>
        <v/>
      </c>
      <c r="J172" s="990" t="str">
        <f>IF(OR(NOT(ISNA(VLOOKUP($A172,'WB002-D'!$P:$P,1,FALSE))),AND($B172=$B171,J171="x")),"x","")</f>
        <v/>
      </c>
      <c r="K172" s="990" t="str">
        <f>IF(OR(NOT(ISNA(VLOOKUP($A172,'WB002-E'!$P:$P,1,FALSE))),AND($B172=$B171,K171="x")),"x","")</f>
        <v/>
      </c>
      <c r="L172" s="991" t="str">
        <f>IF(OR(NOT(ISNA(VLOOKUP($A172,'WB002-F'!$P:$P,1,FALSE))),AND($B172=$B171,L171="x")),"x","")</f>
        <v/>
      </c>
      <c r="M172" s="992" t="str">
        <f>IF(OR(NOT(ISNA(VLOOKUP($A172,'WB003-A'!$P:$P,1,FALSE))),AND($B172=$B171,M171="x")),"x","")</f>
        <v/>
      </c>
      <c r="N172" s="993" t="str">
        <f>IF(OR(NOT(ISNA(VLOOKUP($A172,'WB003-B'!$P:$P,1,FALSE))),AND($B172=$B171,N171="x")),"x","")</f>
        <v/>
      </c>
      <c r="O172" s="993" t="str">
        <f>IF(OR(NOT(ISNA(VLOOKUP($A172,'WB003-C'!$P:$P,1,FALSE))),AND($B172=$B171,O171="x")),"x","")</f>
        <v/>
      </c>
      <c r="P172" s="993" t="str">
        <f>IF(OR(NOT(ISNA(VLOOKUP($A172,'WB003-D'!$P:$P,1,FALSE))),AND($B172=$B171,P171="x")),"x","")</f>
        <v/>
      </c>
      <c r="Q172" s="994" t="str">
        <f>IF(OR(NOT(ISNA(VLOOKUP($A172,'WB003-E'!$P:$P,1,FALSE))),AND($B172=$B171,Q171="x")),"x","")</f>
        <v/>
      </c>
      <c r="R172" s="995" t="str">
        <f>IF(OR(NOT(ISNA(VLOOKUP($A172,#REF!,1,FALSE))),AND($B172=$B171,R171="x")),"x","")</f>
        <v>x</v>
      </c>
      <c r="S172" s="990" t="str">
        <f>IF(OR(NOT(ISNA(VLOOKUP($A172,#REF!,1,FALSE))),AND($B172=$B171,S171="x")),"x","")</f>
        <v>x</v>
      </c>
      <c r="T172" s="990" t="str">
        <f>IF(OR(NOT(ISNA(VLOOKUP($A172,#REF!,1,FALSE))),AND($B172=$B171,T171="x")),"x","")</f>
        <v>x</v>
      </c>
      <c r="U172" s="990" t="str">
        <f>IF(OR(NOT(ISNA(VLOOKUP($A172,#REF!,1,FALSE))),AND($B172=$B171,U171="x")),"x","")</f>
        <v>x</v>
      </c>
      <c r="V172" s="991" t="str">
        <f>IF(OR(NOT(ISNA(VLOOKUP($A172,#REF!,1,FALSE))),AND($B172=$B171,V171="x")),"x","")</f>
        <v>x</v>
      </c>
      <c r="W172" s="996" t="str">
        <f>IF(OR(NOT(ISNA(VLOOKUP($A172,'WB005-A'!$P:$P,1,FALSE))),AND($B172=$B171,W171="x")),"x","")</f>
        <v/>
      </c>
      <c r="X172" s="993" t="str">
        <f>IF(OR(NOT(ISNA(VLOOKUP($A172,'WB005-B'!$P:$P,1,FALSE))),AND($B172=$B171,X171="x")),"x","")</f>
        <v/>
      </c>
      <c r="Y172" s="993" t="str">
        <f>IF(OR(NOT(ISNA(VLOOKUP($A172,'WB005-C'!$P:$P,1,FALSE))),AND($B172=$B171,Y171="x")),"x","")</f>
        <v/>
      </c>
      <c r="Z172" s="993" t="str">
        <f>IF(OR(NOT(ISNA(VLOOKUP($A172,'WB005-D'!$P:$P,1,FALSE))),AND($B172=$B171,Z171="x")),"x","")</f>
        <v/>
      </c>
      <c r="AA172" s="993" t="str">
        <f>IF(OR(NOT(ISNA(VLOOKUP($A172,'WB005-E'!$P:$P,1,FALSE))),AND($B172=$B171,AA171="x")),"x","")</f>
        <v/>
      </c>
      <c r="AB172" s="994" t="str">
        <f>IF(OR(NOT(ISNA(VLOOKUP($A172,'WB005-F'!$P:$P,1,FALSE))),AND($B172=$B171,AB171="x")),"x","")</f>
        <v/>
      </c>
      <c r="AC172" s="989" t="str">
        <f>IF(OR(NOT(ISNA(VLOOKUP($A172,'WB006-A'!$P:$P,1,FALSE))),AND($B172=$B171,AC171="x")),"x","")</f>
        <v/>
      </c>
      <c r="AD172" s="990" t="str">
        <f>IF(OR(NOT(ISNA(VLOOKUP($A172,'WB006-B'!$P:$P,1,FALSE))),AND($B172=$B171,AD171="x")),"x","")</f>
        <v/>
      </c>
      <c r="AE172" s="992" t="str">
        <f>IF(OR(NOT(ISNA(VLOOKUP($A172,'WB007-A'!$P:$P,1,FALSE))),AND($B172=$B171,AE171="x")),"x","")</f>
        <v/>
      </c>
      <c r="AF172" s="994" t="str">
        <f>IF(OR(NOT(ISNA(VLOOKUP($A172,'WB007-B'!$P:$P,1,FALSE))),AND($B172=$B171,AF171="x")),"x","")</f>
        <v/>
      </c>
      <c r="AG172" s="998" t="b">
        <f t="shared" si="2"/>
        <v>1</v>
      </c>
      <c r="AI172" s="708"/>
    </row>
    <row r="173" spans="1:35" ht="22.5" x14ac:dyDescent="0.2">
      <c r="A173" s="927" t="s">
        <v>105</v>
      </c>
      <c r="B173" s="928" t="s">
        <v>104</v>
      </c>
      <c r="C173" s="929" t="s">
        <v>306</v>
      </c>
      <c r="D173" s="1021">
        <v>4.4690817164322425</v>
      </c>
      <c r="E173" s="930"/>
      <c r="F173" s="988" t="str">
        <f>IF(OR(NOT(ISNA(VLOOKUP($A173,'WB001-A'!$P:$P,1,FALSE))),AND($B173=$B172,F172="x")),"x","")</f>
        <v/>
      </c>
      <c r="G173" s="989" t="str">
        <f>IF(OR(NOT(ISNA(VLOOKUP($A173,'WB002-A'!$P:$P,1,FALSE))),AND($B173=$B172,G172="x")),"x","")</f>
        <v/>
      </c>
      <c r="H173" s="990" t="str">
        <f>IF(OR(NOT(ISNA(VLOOKUP($A173,'WB002-B'!$P:$P,1,FALSE))),AND($B173=$B172,H172="x")),"x","")</f>
        <v/>
      </c>
      <c r="I173" s="990" t="str">
        <f>IF(OR(NOT(ISNA(VLOOKUP($A173,'WB002-C'!$P:$P,1,FALSE))),AND($B173=$B172,I172="x")),"x","")</f>
        <v/>
      </c>
      <c r="J173" s="990" t="str">
        <f>IF(OR(NOT(ISNA(VLOOKUP($A173,'WB002-D'!$P:$P,1,FALSE))),AND($B173=$B172,J172="x")),"x","")</f>
        <v/>
      </c>
      <c r="K173" s="990" t="str">
        <f>IF(OR(NOT(ISNA(VLOOKUP($A173,'WB002-E'!$P:$P,1,FALSE))),AND($B173=$B172,K172="x")),"x","")</f>
        <v/>
      </c>
      <c r="L173" s="991" t="str">
        <f>IF(OR(NOT(ISNA(VLOOKUP($A173,'WB002-F'!$P:$P,1,FALSE))),AND($B173=$B172,L172="x")),"x","")</f>
        <v/>
      </c>
      <c r="M173" s="992" t="str">
        <f>IF(OR(NOT(ISNA(VLOOKUP($A173,'WB003-A'!$P:$P,1,FALSE))),AND($B173=$B172,M172="x")),"x","")</f>
        <v/>
      </c>
      <c r="N173" s="993" t="str">
        <f>IF(OR(NOT(ISNA(VLOOKUP($A173,'WB003-B'!$P:$P,1,FALSE))),AND($B173=$B172,N172="x")),"x","")</f>
        <v/>
      </c>
      <c r="O173" s="993" t="str">
        <f>IF(OR(NOT(ISNA(VLOOKUP($A173,'WB003-C'!$P:$P,1,FALSE))),AND($B173=$B172,O172="x")),"x","")</f>
        <v/>
      </c>
      <c r="P173" s="993" t="str">
        <f>IF(OR(NOT(ISNA(VLOOKUP($A173,'WB003-D'!$P:$P,1,FALSE))),AND($B173=$B172,P172="x")),"x","")</f>
        <v/>
      </c>
      <c r="Q173" s="994" t="str">
        <f>IF(OR(NOT(ISNA(VLOOKUP($A173,'WB003-E'!$P:$P,1,FALSE))),AND($B173=$B172,Q172="x")),"x","")</f>
        <v/>
      </c>
      <c r="R173" s="995" t="str">
        <f>IF(OR(NOT(ISNA(VLOOKUP($A173,#REF!,1,FALSE))),AND($B173=$B172,R172="x")),"x","")</f>
        <v>x</v>
      </c>
      <c r="S173" s="990" t="str">
        <f>IF(OR(NOT(ISNA(VLOOKUP($A173,#REF!,1,FALSE))),AND($B173=$B172,S172="x")),"x","")</f>
        <v>x</v>
      </c>
      <c r="T173" s="990" t="str">
        <f>IF(OR(NOT(ISNA(VLOOKUP($A173,#REF!,1,FALSE))),AND($B173=$B172,T172="x")),"x","")</f>
        <v>x</v>
      </c>
      <c r="U173" s="990" t="str">
        <f>IF(OR(NOT(ISNA(VLOOKUP($A173,#REF!,1,FALSE))),AND($B173=$B172,U172="x")),"x","")</f>
        <v>x</v>
      </c>
      <c r="V173" s="991" t="str">
        <f>IF(OR(NOT(ISNA(VLOOKUP($A173,#REF!,1,FALSE))),AND($B173=$B172,V172="x")),"x","")</f>
        <v>x</v>
      </c>
      <c r="W173" s="996" t="str">
        <f>IF(OR(NOT(ISNA(VLOOKUP($A173,'WB005-A'!$P:$P,1,FALSE))),AND($B173=$B172,W172="x")),"x","")</f>
        <v/>
      </c>
      <c r="X173" s="993" t="str">
        <f>IF(OR(NOT(ISNA(VLOOKUP($A173,'WB005-B'!$P:$P,1,FALSE))),AND($B173=$B172,X172="x")),"x","")</f>
        <v/>
      </c>
      <c r="Y173" s="993" t="str">
        <f>IF(OR(NOT(ISNA(VLOOKUP($A173,'WB005-C'!$P:$P,1,FALSE))),AND($B173=$B172,Y172="x")),"x","")</f>
        <v/>
      </c>
      <c r="Z173" s="993" t="str">
        <f>IF(OR(NOT(ISNA(VLOOKUP($A173,'WB005-D'!$P:$P,1,FALSE))),AND($B173=$B172,Z172="x")),"x","")</f>
        <v/>
      </c>
      <c r="AA173" s="993" t="str">
        <f>IF(OR(NOT(ISNA(VLOOKUP($A173,'WB005-E'!$P:$P,1,FALSE))),AND($B173=$B172,AA172="x")),"x","")</f>
        <v/>
      </c>
      <c r="AB173" s="994" t="str">
        <f>IF(OR(NOT(ISNA(VLOOKUP($A173,'WB005-F'!$P:$P,1,FALSE))),AND($B173=$B172,AB172="x")),"x","")</f>
        <v/>
      </c>
      <c r="AC173" s="989" t="str">
        <f>IF(OR(NOT(ISNA(VLOOKUP($A173,'WB006-A'!$P:$P,1,FALSE))),AND($B173=$B172,AC172="x")),"x","")</f>
        <v/>
      </c>
      <c r="AD173" s="990" t="str">
        <f>IF(OR(NOT(ISNA(VLOOKUP($A173,'WB006-B'!$P:$P,1,FALSE))),AND($B173=$B172,AD172="x")),"x","")</f>
        <v/>
      </c>
      <c r="AE173" s="992" t="str">
        <f>IF(OR(NOT(ISNA(VLOOKUP($A173,'WB007-A'!$P:$P,1,FALSE))),AND($B173=$B172,AE172="x")),"x","")</f>
        <v/>
      </c>
      <c r="AF173" s="994" t="str">
        <f>IF(OR(NOT(ISNA(VLOOKUP($A173,'WB007-B'!$P:$P,1,FALSE))),AND($B173=$B172,AF172="x")),"x","")</f>
        <v/>
      </c>
      <c r="AG173" s="1000" t="b">
        <f t="shared" si="2"/>
        <v>1</v>
      </c>
      <c r="AI173" s="708"/>
    </row>
    <row r="174" spans="1:35" ht="22.5" x14ac:dyDescent="0.2">
      <c r="A174" s="927" t="s">
        <v>106</v>
      </c>
      <c r="B174" s="928" t="s">
        <v>104</v>
      </c>
      <c r="C174" s="929" t="s">
        <v>307</v>
      </c>
      <c r="D174" s="1021">
        <v>5.0983489696080477</v>
      </c>
      <c r="E174" s="930"/>
      <c r="F174" s="988" t="str">
        <f>IF(OR(NOT(ISNA(VLOOKUP($A174,'WB001-A'!$P:$P,1,FALSE))),AND($B174=$B173,F173="x")),"x","")</f>
        <v/>
      </c>
      <c r="G174" s="989" t="str">
        <f>IF(OR(NOT(ISNA(VLOOKUP($A174,'WB002-A'!$P:$P,1,FALSE))),AND($B174=$B173,G173="x")),"x","")</f>
        <v/>
      </c>
      <c r="H174" s="990" t="str">
        <f>IF(OR(NOT(ISNA(VLOOKUP($A174,'WB002-B'!$P:$P,1,FALSE))),AND($B174=$B173,H173="x")),"x","")</f>
        <v/>
      </c>
      <c r="I174" s="990" t="str">
        <f>IF(OR(NOT(ISNA(VLOOKUP($A174,'WB002-C'!$P:$P,1,FALSE))),AND($B174=$B173,I173="x")),"x","")</f>
        <v/>
      </c>
      <c r="J174" s="990" t="str">
        <f>IF(OR(NOT(ISNA(VLOOKUP($A174,'WB002-D'!$P:$P,1,FALSE))),AND($B174=$B173,J173="x")),"x","")</f>
        <v/>
      </c>
      <c r="K174" s="990" t="str">
        <f>IF(OR(NOT(ISNA(VLOOKUP($A174,'WB002-E'!$P:$P,1,FALSE))),AND($B174=$B173,K173="x")),"x","")</f>
        <v/>
      </c>
      <c r="L174" s="991" t="str">
        <f>IF(OR(NOT(ISNA(VLOOKUP($A174,'WB002-F'!$P:$P,1,FALSE))),AND($B174=$B173,L173="x")),"x","")</f>
        <v/>
      </c>
      <c r="M174" s="992" t="str">
        <f>IF(OR(NOT(ISNA(VLOOKUP($A174,'WB003-A'!$P:$P,1,FALSE))),AND($B174=$B173,M173="x")),"x","")</f>
        <v/>
      </c>
      <c r="N174" s="993" t="str">
        <f>IF(OR(NOT(ISNA(VLOOKUP($A174,'WB003-B'!$P:$P,1,FALSE))),AND($B174=$B173,N173="x")),"x","")</f>
        <v/>
      </c>
      <c r="O174" s="993" t="str">
        <f>IF(OR(NOT(ISNA(VLOOKUP($A174,'WB003-C'!$P:$P,1,FALSE))),AND($B174=$B173,O173="x")),"x","")</f>
        <v/>
      </c>
      <c r="P174" s="993" t="str">
        <f>IF(OR(NOT(ISNA(VLOOKUP($A174,'WB003-D'!$P:$P,1,FALSE))),AND($B174=$B173,P173="x")),"x","")</f>
        <v/>
      </c>
      <c r="Q174" s="994" t="str">
        <f>IF(OR(NOT(ISNA(VLOOKUP($A174,'WB003-E'!$P:$P,1,FALSE))),AND($B174=$B173,Q173="x")),"x","")</f>
        <v/>
      </c>
      <c r="R174" s="995" t="str">
        <f>IF(OR(NOT(ISNA(VLOOKUP($A174,#REF!,1,FALSE))),AND($B174=$B173,R173="x")),"x","")</f>
        <v>x</v>
      </c>
      <c r="S174" s="990" t="str">
        <f>IF(OR(NOT(ISNA(VLOOKUP($A174,#REF!,1,FALSE))),AND($B174=$B173,S173="x")),"x","")</f>
        <v>x</v>
      </c>
      <c r="T174" s="990" t="str">
        <f>IF(OR(NOT(ISNA(VLOOKUP($A174,#REF!,1,FALSE))),AND($B174=$B173,T173="x")),"x","")</f>
        <v>x</v>
      </c>
      <c r="U174" s="990" t="str">
        <f>IF(OR(NOT(ISNA(VLOOKUP($A174,#REF!,1,FALSE))),AND($B174=$B173,U173="x")),"x","")</f>
        <v>x</v>
      </c>
      <c r="V174" s="991" t="str">
        <f>IF(OR(NOT(ISNA(VLOOKUP($A174,#REF!,1,FALSE))),AND($B174=$B173,V173="x")),"x","")</f>
        <v>x</v>
      </c>
      <c r="W174" s="996" t="str">
        <f>IF(OR(NOT(ISNA(VLOOKUP($A174,'WB005-A'!$P:$P,1,FALSE))),AND($B174=$B173,W173="x")),"x","")</f>
        <v/>
      </c>
      <c r="X174" s="993" t="str">
        <f>IF(OR(NOT(ISNA(VLOOKUP($A174,'WB005-B'!$P:$P,1,FALSE))),AND($B174=$B173,X173="x")),"x","")</f>
        <v/>
      </c>
      <c r="Y174" s="993" t="str">
        <f>IF(OR(NOT(ISNA(VLOOKUP($A174,'WB005-C'!$P:$P,1,FALSE))),AND($B174=$B173,Y173="x")),"x","")</f>
        <v/>
      </c>
      <c r="Z174" s="993" t="str">
        <f>IF(OR(NOT(ISNA(VLOOKUP($A174,'WB005-D'!$P:$P,1,FALSE))),AND($B174=$B173,Z173="x")),"x","")</f>
        <v/>
      </c>
      <c r="AA174" s="993" t="str">
        <f>IF(OR(NOT(ISNA(VLOOKUP($A174,'WB005-E'!$P:$P,1,FALSE))),AND($B174=$B173,AA173="x")),"x","")</f>
        <v/>
      </c>
      <c r="AB174" s="994" t="str">
        <f>IF(OR(NOT(ISNA(VLOOKUP($A174,'WB005-F'!$P:$P,1,FALSE))),AND($B174=$B173,AB173="x")),"x","")</f>
        <v/>
      </c>
      <c r="AC174" s="989" t="str">
        <f>IF(OR(NOT(ISNA(VLOOKUP($A174,'WB006-A'!$P:$P,1,FALSE))),AND($B174=$B173,AC173="x")),"x","")</f>
        <v/>
      </c>
      <c r="AD174" s="990" t="str">
        <f>IF(OR(NOT(ISNA(VLOOKUP($A174,'WB006-B'!$P:$P,1,FALSE))),AND($B174=$B173,AD173="x")),"x","")</f>
        <v/>
      </c>
      <c r="AE174" s="992" t="str">
        <f>IF(OR(NOT(ISNA(VLOOKUP($A174,'WB007-A'!$P:$P,1,FALSE))),AND($B174=$B173,AE173="x")),"x","")</f>
        <v/>
      </c>
      <c r="AF174" s="994" t="str">
        <f>IF(OR(NOT(ISNA(VLOOKUP($A174,'WB007-B'!$P:$P,1,FALSE))),AND($B174=$B173,AF173="x")),"x","")</f>
        <v/>
      </c>
      <c r="AG174" s="1000" t="b">
        <f t="shared" si="2"/>
        <v>1</v>
      </c>
      <c r="AI174" s="708"/>
    </row>
    <row r="175" spans="1:35" ht="22.5" x14ac:dyDescent="0.2">
      <c r="A175" s="927" t="s">
        <v>107</v>
      </c>
      <c r="B175" s="928" t="s">
        <v>104</v>
      </c>
      <c r="C175" s="929" t="s">
        <v>308</v>
      </c>
      <c r="D175" s="1021">
        <v>7.576891415790298</v>
      </c>
      <c r="E175" s="930"/>
      <c r="F175" s="988" t="str">
        <f>IF(OR(NOT(ISNA(VLOOKUP($A175,'WB001-A'!$P:$P,1,FALSE))),AND($B175=$B174,F174="x")),"x","")</f>
        <v/>
      </c>
      <c r="G175" s="989" t="str">
        <f>IF(OR(NOT(ISNA(VLOOKUP($A175,'WB002-A'!$P:$P,1,FALSE))),AND($B175=$B174,G174="x")),"x","")</f>
        <v/>
      </c>
      <c r="H175" s="990" t="str">
        <f>IF(OR(NOT(ISNA(VLOOKUP($A175,'WB002-B'!$P:$P,1,FALSE))),AND($B175=$B174,H174="x")),"x","")</f>
        <v/>
      </c>
      <c r="I175" s="990" t="str">
        <f>IF(OR(NOT(ISNA(VLOOKUP($A175,'WB002-C'!$P:$P,1,FALSE))),AND($B175=$B174,I174="x")),"x","")</f>
        <v/>
      </c>
      <c r="J175" s="990" t="str">
        <f>IF(OR(NOT(ISNA(VLOOKUP($A175,'WB002-D'!$P:$P,1,FALSE))),AND($B175=$B174,J174="x")),"x","")</f>
        <v/>
      </c>
      <c r="K175" s="990" t="str">
        <f>IF(OR(NOT(ISNA(VLOOKUP($A175,'WB002-E'!$P:$P,1,FALSE))),AND($B175=$B174,K174="x")),"x","")</f>
        <v/>
      </c>
      <c r="L175" s="991" t="str">
        <f>IF(OR(NOT(ISNA(VLOOKUP($A175,'WB002-F'!$P:$P,1,FALSE))),AND($B175=$B174,L174="x")),"x","")</f>
        <v/>
      </c>
      <c r="M175" s="992" t="str">
        <f>IF(OR(NOT(ISNA(VLOOKUP($A175,'WB003-A'!$P:$P,1,FALSE))),AND($B175=$B174,M174="x")),"x","")</f>
        <v/>
      </c>
      <c r="N175" s="993" t="str">
        <f>IF(OR(NOT(ISNA(VLOOKUP($A175,'WB003-B'!$P:$P,1,FALSE))),AND($B175=$B174,N174="x")),"x","")</f>
        <v/>
      </c>
      <c r="O175" s="993" t="str">
        <f>IF(OR(NOT(ISNA(VLOOKUP($A175,'WB003-C'!$P:$P,1,FALSE))),AND($B175=$B174,O174="x")),"x","")</f>
        <v/>
      </c>
      <c r="P175" s="993" t="str">
        <f>IF(OR(NOT(ISNA(VLOOKUP($A175,'WB003-D'!$P:$P,1,FALSE))),AND($B175=$B174,P174="x")),"x","")</f>
        <v/>
      </c>
      <c r="Q175" s="994" t="str">
        <f>IF(OR(NOT(ISNA(VLOOKUP($A175,'WB003-E'!$P:$P,1,FALSE))),AND($B175=$B174,Q174="x")),"x","")</f>
        <v/>
      </c>
      <c r="R175" s="995" t="str">
        <f>IF(OR(NOT(ISNA(VLOOKUP($A175,#REF!,1,FALSE))),AND($B175=$B174,R174="x")),"x","")</f>
        <v>x</v>
      </c>
      <c r="S175" s="990" t="str">
        <f>IF(OR(NOT(ISNA(VLOOKUP($A175,#REF!,1,FALSE))),AND($B175=$B174,S174="x")),"x","")</f>
        <v>x</v>
      </c>
      <c r="T175" s="990" t="str">
        <f>IF(OR(NOT(ISNA(VLOOKUP($A175,#REF!,1,FALSE))),AND($B175=$B174,T174="x")),"x","")</f>
        <v>x</v>
      </c>
      <c r="U175" s="990" t="str">
        <f>IF(OR(NOT(ISNA(VLOOKUP($A175,#REF!,1,FALSE))),AND($B175=$B174,U174="x")),"x","")</f>
        <v>x</v>
      </c>
      <c r="V175" s="991" t="str">
        <f>IF(OR(NOT(ISNA(VLOOKUP($A175,#REF!,1,FALSE))),AND($B175=$B174,V174="x")),"x","")</f>
        <v>x</v>
      </c>
      <c r="W175" s="996" t="str">
        <f>IF(OR(NOT(ISNA(VLOOKUP($A175,'WB005-A'!$P:$P,1,FALSE))),AND($B175=$B174,W174="x")),"x","")</f>
        <v/>
      </c>
      <c r="X175" s="993" t="str">
        <f>IF(OR(NOT(ISNA(VLOOKUP($A175,'WB005-B'!$P:$P,1,FALSE))),AND($B175=$B174,X174="x")),"x","")</f>
        <v/>
      </c>
      <c r="Y175" s="993" t="str">
        <f>IF(OR(NOT(ISNA(VLOOKUP($A175,'WB005-C'!$P:$P,1,FALSE))),AND($B175=$B174,Y174="x")),"x","")</f>
        <v/>
      </c>
      <c r="Z175" s="993" t="str">
        <f>IF(OR(NOT(ISNA(VLOOKUP($A175,'WB005-D'!$P:$P,1,FALSE))),AND($B175=$B174,Z174="x")),"x","")</f>
        <v/>
      </c>
      <c r="AA175" s="993" t="str">
        <f>IF(OR(NOT(ISNA(VLOOKUP($A175,'WB005-E'!$P:$P,1,FALSE))),AND($B175=$B174,AA174="x")),"x","")</f>
        <v/>
      </c>
      <c r="AB175" s="994" t="str">
        <f>IF(OR(NOT(ISNA(VLOOKUP($A175,'WB005-F'!$P:$P,1,FALSE))),AND($B175=$B174,AB174="x")),"x","")</f>
        <v/>
      </c>
      <c r="AC175" s="989" t="str">
        <f>IF(OR(NOT(ISNA(VLOOKUP($A175,'WB006-A'!$P:$P,1,FALSE))),AND($B175=$B174,AC174="x")),"x","")</f>
        <v/>
      </c>
      <c r="AD175" s="990" t="str">
        <f>IF(OR(NOT(ISNA(VLOOKUP($A175,'WB006-B'!$P:$P,1,FALSE))),AND($B175=$B174,AD174="x")),"x","")</f>
        <v/>
      </c>
      <c r="AE175" s="992" t="str">
        <f>IF(OR(NOT(ISNA(VLOOKUP($A175,'WB007-A'!$P:$P,1,FALSE))),AND($B175=$B174,AE174="x")),"x","")</f>
        <v/>
      </c>
      <c r="AF175" s="994" t="str">
        <f>IF(OR(NOT(ISNA(VLOOKUP($A175,'WB007-B'!$P:$P,1,FALSE))),AND($B175=$B174,AF174="x")),"x","")</f>
        <v/>
      </c>
      <c r="AG175" s="1000" t="b">
        <f t="shared" si="2"/>
        <v>1</v>
      </c>
      <c r="AI175" s="708"/>
    </row>
    <row r="176" spans="1:35" ht="22.5" x14ac:dyDescent="0.2">
      <c r="A176" s="927" t="s">
        <v>108</v>
      </c>
      <c r="B176" s="928" t="s">
        <v>104</v>
      </c>
      <c r="C176" s="929" t="s">
        <v>593</v>
      </c>
      <c r="D176" s="1021">
        <v>9.0922696989483587</v>
      </c>
      <c r="E176" s="930"/>
      <c r="F176" s="988" t="str">
        <f>IF(OR(NOT(ISNA(VLOOKUP($A176,'WB001-A'!$P:$P,1,FALSE))),AND($B176=$B175,F175="x")),"x","")</f>
        <v/>
      </c>
      <c r="G176" s="989" t="str">
        <f>IF(OR(NOT(ISNA(VLOOKUP($A176,'WB002-A'!$P:$P,1,FALSE))),AND($B176=$B175,G175="x")),"x","")</f>
        <v/>
      </c>
      <c r="H176" s="990" t="str">
        <f>IF(OR(NOT(ISNA(VLOOKUP($A176,'WB002-B'!$P:$P,1,FALSE))),AND($B176=$B175,H175="x")),"x","")</f>
        <v/>
      </c>
      <c r="I176" s="990" t="str">
        <f>IF(OR(NOT(ISNA(VLOOKUP($A176,'WB002-C'!$P:$P,1,FALSE))),AND($B176=$B175,I175="x")),"x","")</f>
        <v/>
      </c>
      <c r="J176" s="990" t="str">
        <f>IF(OR(NOT(ISNA(VLOOKUP($A176,'WB002-D'!$P:$P,1,FALSE))),AND($B176=$B175,J175="x")),"x","")</f>
        <v/>
      </c>
      <c r="K176" s="990" t="str">
        <f>IF(OR(NOT(ISNA(VLOOKUP($A176,'WB002-E'!$P:$P,1,FALSE))),AND($B176=$B175,K175="x")),"x","")</f>
        <v/>
      </c>
      <c r="L176" s="991" t="str">
        <f>IF(OR(NOT(ISNA(VLOOKUP($A176,'WB002-F'!$P:$P,1,FALSE))),AND($B176=$B175,L175="x")),"x","")</f>
        <v/>
      </c>
      <c r="M176" s="992" t="str">
        <f>IF(OR(NOT(ISNA(VLOOKUP($A176,'WB003-A'!$P:$P,1,FALSE))),AND($B176=$B175,M175="x")),"x","")</f>
        <v/>
      </c>
      <c r="N176" s="993" t="str">
        <f>IF(OR(NOT(ISNA(VLOOKUP($A176,'WB003-B'!$P:$P,1,FALSE))),AND($B176=$B175,N175="x")),"x","")</f>
        <v/>
      </c>
      <c r="O176" s="993" t="str">
        <f>IF(OR(NOT(ISNA(VLOOKUP($A176,'WB003-C'!$P:$P,1,FALSE))),AND($B176=$B175,O175="x")),"x","")</f>
        <v/>
      </c>
      <c r="P176" s="993" t="str">
        <f>IF(OR(NOT(ISNA(VLOOKUP($A176,'WB003-D'!$P:$P,1,FALSE))),AND($B176=$B175,P175="x")),"x","")</f>
        <v/>
      </c>
      <c r="Q176" s="994" t="str">
        <f>IF(OR(NOT(ISNA(VLOOKUP($A176,'WB003-E'!$P:$P,1,FALSE))),AND($B176=$B175,Q175="x")),"x","")</f>
        <v/>
      </c>
      <c r="R176" s="995" t="str">
        <f>IF(OR(NOT(ISNA(VLOOKUP($A176,#REF!,1,FALSE))),AND($B176=$B175,R175="x")),"x","")</f>
        <v>x</v>
      </c>
      <c r="S176" s="990" t="str">
        <f>IF(OR(NOT(ISNA(VLOOKUP($A176,#REF!,1,FALSE))),AND($B176=$B175,S175="x")),"x","")</f>
        <v>x</v>
      </c>
      <c r="T176" s="990" t="str">
        <f>IF(OR(NOT(ISNA(VLOOKUP($A176,#REF!,1,FALSE))),AND($B176=$B175,T175="x")),"x","")</f>
        <v>x</v>
      </c>
      <c r="U176" s="990" t="str">
        <f>IF(OR(NOT(ISNA(VLOOKUP($A176,#REF!,1,FALSE))),AND($B176=$B175,U175="x")),"x","")</f>
        <v>x</v>
      </c>
      <c r="V176" s="991" t="str">
        <f>IF(OR(NOT(ISNA(VLOOKUP($A176,#REF!,1,FALSE))),AND($B176=$B175,V175="x")),"x","")</f>
        <v>x</v>
      </c>
      <c r="W176" s="996" t="str">
        <f>IF(OR(NOT(ISNA(VLOOKUP($A176,'WB005-A'!$P:$P,1,FALSE))),AND($B176=$B175,W175="x")),"x","")</f>
        <v/>
      </c>
      <c r="X176" s="993" t="str">
        <f>IF(OR(NOT(ISNA(VLOOKUP($A176,'WB005-B'!$P:$P,1,FALSE))),AND($B176=$B175,X175="x")),"x","")</f>
        <v/>
      </c>
      <c r="Y176" s="993" t="str">
        <f>IF(OR(NOT(ISNA(VLOOKUP($A176,'WB005-C'!$P:$P,1,FALSE))),AND($B176=$B175,Y175="x")),"x","")</f>
        <v/>
      </c>
      <c r="Z176" s="993" t="str">
        <f>IF(OR(NOT(ISNA(VLOOKUP($A176,'WB005-D'!$P:$P,1,FALSE))),AND($B176=$B175,Z175="x")),"x","")</f>
        <v/>
      </c>
      <c r="AA176" s="993" t="str">
        <f>IF(OR(NOT(ISNA(VLOOKUP($A176,'WB005-E'!$P:$P,1,FALSE))),AND($B176=$B175,AA175="x")),"x","")</f>
        <v/>
      </c>
      <c r="AB176" s="994" t="str">
        <f>IF(OR(NOT(ISNA(VLOOKUP($A176,'WB005-F'!$P:$P,1,FALSE))),AND($B176=$B175,AB175="x")),"x","")</f>
        <v/>
      </c>
      <c r="AC176" s="989" t="str">
        <f>IF(OR(NOT(ISNA(VLOOKUP($A176,'WB006-A'!$P:$P,1,FALSE))),AND($B176=$B175,AC175="x")),"x","")</f>
        <v/>
      </c>
      <c r="AD176" s="990" t="str">
        <f>IF(OR(NOT(ISNA(VLOOKUP($A176,'WB006-B'!$P:$P,1,FALSE))),AND($B176=$B175,AD175="x")),"x","")</f>
        <v/>
      </c>
      <c r="AE176" s="992" t="str">
        <f>IF(OR(NOT(ISNA(VLOOKUP($A176,'WB007-A'!$P:$P,1,FALSE))),AND($B176=$B175,AE175="x")),"x","")</f>
        <v/>
      </c>
      <c r="AF176" s="994" t="str">
        <f>IF(OR(NOT(ISNA(VLOOKUP($A176,'WB007-B'!$P:$P,1,FALSE))),AND($B176=$B175,AF175="x")),"x","")</f>
        <v/>
      </c>
      <c r="AG176" s="1000" t="b">
        <f t="shared" si="2"/>
        <v>1</v>
      </c>
      <c r="AI176" s="708"/>
    </row>
    <row r="177" spans="1:35" ht="22.5" x14ac:dyDescent="0.2">
      <c r="A177" s="927" t="s">
        <v>109</v>
      </c>
      <c r="B177" s="928" t="s">
        <v>110</v>
      </c>
      <c r="C177" s="929"/>
      <c r="D177" s="1021" t="s">
        <v>448</v>
      </c>
      <c r="E177" s="930" t="s">
        <v>377</v>
      </c>
      <c r="F177" s="988" t="str">
        <f>IF(OR(NOT(ISNA(VLOOKUP($A177,'WB001-A'!$P:$P,1,FALSE))),AND($B177=$B176,F176="x")),"x","")</f>
        <v/>
      </c>
      <c r="G177" s="989" t="str">
        <f>IF(OR(NOT(ISNA(VLOOKUP($A177,'WB002-A'!$P:$P,1,FALSE))),AND($B177=$B176,G176="x")),"x","")</f>
        <v/>
      </c>
      <c r="H177" s="990" t="str">
        <f>IF(OR(NOT(ISNA(VLOOKUP($A177,'WB002-B'!$P:$P,1,FALSE))),AND($B177=$B176,H176="x")),"x","")</f>
        <v/>
      </c>
      <c r="I177" s="990" t="str">
        <f>IF(OR(NOT(ISNA(VLOOKUP($A177,'WB002-C'!$P:$P,1,FALSE))),AND($B177=$B176,I176="x")),"x","")</f>
        <v/>
      </c>
      <c r="J177" s="990" t="str">
        <f>IF(OR(NOT(ISNA(VLOOKUP($A177,'WB002-D'!$P:$P,1,FALSE))),AND($B177=$B176,J176="x")),"x","")</f>
        <v/>
      </c>
      <c r="K177" s="990" t="str">
        <f>IF(OR(NOT(ISNA(VLOOKUP($A177,'WB002-E'!$P:$P,1,FALSE))),AND($B177=$B176,K176="x")),"x","")</f>
        <v/>
      </c>
      <c r="L177" s="991" t="str">
        <f>IF(OR(NOT(ISNA(VLOOKUP($A177,'WB002-F'!$P:$P,1,FALSE))),AND($B177=$B176,L176="x")),"x","")</f>
        <v/>
      </c>
      <c r="M177" s="992" t="str">
        <f>IF(OR(NOT(ISNA(VLOOKUP($A177,'WB003-A'!$P:$P,1,FALSE))),AND($B177=$B176,M176="x")),"x","")</f>
        <v>x</v>
      </c>
      <c r="N177" s="993" t="str">
        <f>IF(OR(NOT(ISNA(VLOOKUP($A177,'WB003-B'!$P:$P,1,FALSE))),AND($B177=$B176,N176="x")),"x","")</f>
        <v/>
      </c>
      <c r="O177" s="993" t="str">
        <f>IF(OR(NOT(ISNA(VLOOKUP($A177,'WB003-C'!$P:$P,1,FALSE))),AND($B177=$B176,O176="x")),"x","")</f>
        <v/>
      </c>
      <c r="P177" s="993" t="str">
        <f>IF(OR(NOT(ISNA(VLOOKUP($A177,'WB003-D'!$P:$P,1,FALSE))),AND($B177=$B176,P176="x")),"x","")</f>
        <v/>
      </c>
      <c r="Q177" s="994" t="str">
        <f>IF(OR(NOT(ISNA(VLOOKUP($A177,'WB003-E'!$P:$P,1,FALSE))),AND($B177=$B176,Q176="x")),"x","")</f>
        <v/>
      </c>
      <c r="R177" s="995" t="str">
        <f>IF(OR(NOT(ISNA(VLOOKUP($A177,#REF!,1,FALSE))),AND($B177=$B176,R176="x")),"x","")</f>
        <v>x</v>
      </c>
      <c r="S177" s="990" t="str">
        <f>IF(OR(NOT(ISNA(VLOOKUP($A177,#REF!,1,FALSE))),AND($B177=$B176,S176="x")),"x","")</f>
        <v>x</v>
      </c>
      <c r="T177" s="990" t="str">
        <f>IF(OR(NOT(ISNA(VLOOKUP($A177,#REF!,1,FALSE))),AND($B177=$B176,T176="x")),"x","")</f>
        <v>x</v>
      </c>
      <c r="U177" s="990" t="str">
        <f>IF(OR(NOT(ISNA(VLOOKUP($A177,#REF!,1,FALSE))),AND($B177=$B176,U176="x")),"x","")</f>
        <v>x</v>
      </c>
      <c r="V177" s="991" t="str">
        <f>IF(OR(NOT(ISNA(VLOOKUP($A177,#REF!,1,FALSE))),AND($B177=$B176,V176="x")),"x","")</f>
        <v>x</v>
      </c>
      <c r="W177" s="996" t="str">
        <f>IF(OR(NOT(ISNA(VLOOKUP($A177,'WB005-A'!$P:$P,1,FALSE))),AND($B177=$B176,W176="x")),"x","")</f>
        <v/>
      </c>
      <c r="X177" s="993" t="str">
        <f>IF(OR(NOT(ISNA(VLOOKUP($A177,'WB005-B'!$P:$P,1,FALSE))),AND($B177=$B176,X176="x")),"x","")</f>
        <v/>
      </c>
      <c r="Y177" s="993" t="str">
        <f>IF(OR(NOT(ISNA(VLOOKUP($A177,'WB005-C'!$P:$P,1,FALSE))),AND($B177=$B176,Y176="x")),"x","")</f>
        <v/>
      </c>
      <c r="Z177" s="993" t="str">
        <f>IF(OR(NOT(ISNA(VLOOKUP($A177,'WB005-D'!$P:$P,1,FALSE))),AND($B177=$B176,Z176="x")),"x","")</f>
        <v/>
      </c>
      <c r="AA177" s="993" t="str">
        <f>IF(OR(NOT(ISNA(VLOOKUP($A177,'WB005-E'!$P:$P,1,FALSE))),AND($B177=$B176,AA176="x")),"x","")</f>
        <v/>
      </c>
      <c r="AB177" s="994" t="str">
        <f>IF(OR(NOT(ISNA(VLOOKUP($A177,'WB005-F'!$P:$P,1,FALSE))),AND($B177=$B176,AB176="x")),"x","")</f>
        <v/>
      </c>
      <c r="AC177" s="989" t="str">
        <f>IF(OR(NOT(ISNA(VLOOKUP($A177,'WB006-A'!$P:$P,1,FALSE))),AND($B177=$B176,AC176="x")),"x","")</f>
        <v/>
      </c>
      <c r="AD177" s="990" t="str">
        <f>IF(OR(NOT(ISNA(VLOOKUP($A177,'WB006-B'!$P:$P,1,FALSE))),AND($B177=$B176,AD176="x")),"x","")</f>
        <v/>
      </c>
      <c r="AE177" s="992" t="str">
        <f>IF(OR(NOT(ISNA(VLOOKUP($A177,'WB007-A'!$P:$P,1,FALSE))),AND($B177=$B176,AE176="x")),"x","")</f>
        <v/>
      </c>
      <c r="AF177" s="994" t="str">
        <f>IF(OR(NOT(ISNA(VLOOKUP($A177,'WB007-B'!$P:$P,1,FALSE))),AND($B177=$B176,AF176="x")),"x","")</f>
        <v/>
      </c>
      <c r="AG177" s="998" t="b">
        <f t="shared" si="2"/>
        <v>1</v>
      </c>
      <c r="AI177" s="708"/>
    </row>
    <row r="178" spans="1:35" ht="22.5" x14ac:dyDescent="0.2">
      <c r="A178" s="927" t="s">
        <v>111</v>
      </c>
      <c r="B178" s="928" t="s">
        <v>110</v>
      </c>
      <c r="C178" s="929" t="s">
        <v>306</v>
      </c>
      <c r="D178" s="1021">
        <v>4.4690817164322425</v>
      </c>
      <c r="E178" s="930" t="s">
        <v>377</v>
      </c>
      <c r="F178" s="988" t="str">
        <f>IF(OR(NOT(ISNA(VLOOKUP($A178,'WB001-A'!$P:$P,1,FALSE))),AND($B178=$B177,F177="x")),"x","")</f>
        <v/>
      </c>
      <c r="G178" s="989" t="str">
        <f>IF(OR(NOT(ISNA(VLOOKUP($A178,'WB002-A'!$P:$P,1,FALSE))),AND($B178=$B177,G177="x")),"x","")</f>
        <v/>
      </c>
      <c r="H178" s="990" t="str">
        <f>IF(OR(NOT(ISNA(VLOOKUP($A178,'WB002-B'!$P:$P,1,FALSE))),AND($B178=$B177,H177="x")),"x","")</f>
        <v/>
      </c>
      <c r="I178" s="990" t="str">
        <f>IF(OR(NOT(ISNA(VLOOKUP($A178,'WB002-C'!$P:$P,1,FALSE))),AND($B178=$B177,I177="x")),"x","")</f>
        <v/>
      </c>
      <c r="J178" s="990" t="str">
        <f>IF(OR(NOT(ISNA(VLOOKUP($A178,'WB002-D'!$P:$P,1,FALSE))),AND($B178=$B177,J177="x")),"x","")</f>
        <v/>
      </c>
      <c r="K178" s="990" t="str">
        <f>IF(OR(NOT(ISNA(VLOOKUP($A178,'WB002-E'!$P:$P,1,FALSE))),AND($B178=$B177,K177="x")),"x","")</f>
        <v/>
      </c>
      <c r="L178" s="991" t="str">
        <f>IF(OR(NOT(ISNA(VLOOKUP($A178,'WB002-F'!$P:$P,1,FALSE))),AND($B178=$B177,L177="x")),"x","")</f>
        <v/>
      </c>
      <c r="M178" s="992" t="str">
        <f>IF(OR(NOT(ISNA(VLOOKUP($A178,'WB003-A'!$P:$P,1,FALSE))),AND($B178=$B177,M177="x")),"x","")</f>
        <v>x</v>
      </c>
      <c r="N178" s="993" t="str">
        <f>IF(OR(NOT(ISNA(VLOOKUP($A178,'WB003-B'!$P:$P,1,FALSE))),AND($B178=$B177,N177="x")),"x","")</f>
        <v/>
      </c>
      <c r="O178" s="993" t="str">
        <f>IF(OR(NOT(ISNA(VLOOKUP($A178,'WB003-C'!$P:$P,1,FALSE))),AND($B178=$B177,O177="x")),"x","")</f>
        <v/>
      </c>
      <c r="P178" s="993" t="str">
        <f>IF(OR(NOT(ISNA(VLOOKUP($A178,'WB003-D'!$P:$P,1,FALSE))),AND($B178=$B177,P177="x")),"x","")</f>
        <v/>
      </c>
      <c r="Q178" s="994" t="str">
        <f>IF(OR(NOT(ISNA(VLOOKUP($A178,'WB003-E'!$P:$P,1,FALSE))),AND($B178=$B177,Q177="x")),"x","")</f>
        <v/>
      </c>
      <c r="R178" s="995" t="str">
        <f>IF(OR(NOT(ISNA(VLOOKUP($A178,#REF!,1,FALSE))),AND($B178=$B177,R177="x")),"x","")</f>
        <v>x</v>
      </c>
      <c r="S178" s="990" t="str">
        <f>IF(OR(NOT(ISNA(VLOOKUP($A178,#REF!,1,FALSE))),AND($B178=$B177,S177="x")),"x","")</f>
        <v>x</v>
      </c>
      <c r="T178" s="990" t="str">
        <f>IF(OR(NOT(ISNA(VLOOKUP($A178,#REF!,1,FALSE))),AND($B178=$B177,T177="x")),"x","")</f>
        <v>x</v>
      </c>
      <c r="U178" s="990" t="str">
        <f>IF(OR(NOT(ISNA(VLOOKUP($A178,#REF!,1,FALSE))),AND($B178=$B177,U177="x")),"x","")</f>
        <v>x</v>
      </c>
      <c r="V178" s="991" t="str">
        <f>IF(OR(NOT(ISNA(VLOOKUP($A178,#REF!,1,FALSE))),AND($B178=$B177,V177="x")),"x","")</f>
        <v>x</v>
      </c>
      <c r="W178" s="996" t="str">
        <f>IF(OR(NOT(ISNA(VLOOKUP($A178,'WB005-A'!$P:$P,1,FALSE))),AND($B178=$B177,W177="x")),"x","")</f>
        <v/>
      </c>
      <c r="X178" s="993" t="str">
        <f>IF(OR(NOT(ISNA(VLOOKUP($A178,'WB005-B'!$P:$P,1,FALSE))),AND($B178=$B177,X177="x")),"x","")</f>
        <v/>
      </c>
      <c r="Y178" s="993" t="str">
        <f>IF(OR(NOT(ISNA(VLOOKUP($A178,'WB005-C'!$P:$P,1,FALSE))),AND($B178=$B177,Y177="x")),"x","")</f>
        <v/>
      </c>
      <c r="Z178" s="993" t="str">
        <f>IF(OR(NOT(ISNA(VLOOKUP($A178,'WB005-D'!$P:$P,1,FALSE))),AND($B178=$B177,Z177="x")),"x","")</f>
        <v/>
      </c>
      <c r="AA178" s="993" t="str">
        <f>IF(OR(NOT(ISNA(VLOOKUP($A178,'WB005-E'!$P:$P,1,FALSE))),AND($B178=$B177,AA177="x")),"x","")</f>
        <v/>
      </c>
      <c r="AB178" s="994" t="str">
        <f>IF(OR(NOT(ISNA(VLOOKUP($A178,'WB005-F'!$P:$P,1,FALSE))),AND($B178=$B177,AB177="x")),"x","")</f>
        <v/>
      </c>
      <c r="AC178" s="989" t="str">
        <f>IF(OR(NOT(ISNA(VLOOKUP($A178,'WB006-A'!$P:$P,1,FALSE))),AND($B178=$B177,AC177="x")),"x","")</f>
        <v/>
      </c>
      <c r="AD178" s="990" t="str">
        <f>IF(OR(NOT(ISNA(VLOOKUP($A178,'WB006-B'!$P:$P,1,FALSE))),AND($B178=$B177,AD177="x")),"x","")</f>
        <v/>
      </c>
      <c r="AE178" s="992" t="str">
        <f>IF(OR(NOT(ISNA(VLOOKUP($A178,'WB007-A'!$P:$P,1,FALSE))),AND($B178=$B177,AE177="x")),"x","")</f>
        <v/>
      </c>
      <c r="AF178" s="994" t="str">
        <f>IF(OR(NOT(ISNA(VLOOKUP($A178,'WB007-B'!$P:$P,1,FALSE))),AND($B178=$B177,AF177="x")),"x","")</f>
        <v/>
      </c>
      <c r="AG178" s="1000" t="b">
        <f t="shared" si="2"/>
        <v>1</v>
      </c>
      <c r="AI178" s="708"/>
    </row>
    <row r="179" spans="1:35" ht="22.5" x14ac:dyDescent="0.2">
      <c r="A179" s="927" t="s">
        <v>112</v>
      </c>
      <c r="B179" s="928" t="s">
        <v>110</v>
      </c>
      <c r="C179" s="929" t="s">
        <v>307</v>
      </c>
      <c r="D179" s="1021">
        <v>5.0007483344215959</v>
      </c>
      <c r="E179" s="930" t="s">
        <v>377</v>
      </c>
      <c r="F179" s="988" t="str">
        <f>IF(OR(NOT(ISNA(VLOOKUP($A179,'WB001-A'!$P:$P,1,FALSE))),AND($B179=$B178,F178="x")),"x","")</f>
        <v/>
      </c>
      <c r="G179" s="989" t="str">
        <f>IF(OR(NOT(ISNA(VLOOKUP($A179,'WB002-A'!$P:$P,1,FALSE))),AND($B179=$B178,G178="x")),"x","")</f>
        <v/>
      </c>
      <c r="H179" s="990" t="str">
        <f>IF(OR(NOT(ISNA(VLOOKUP($A179,'WB002-B'!$P:$P,1,FALSE))),AND($B179=$B178,H178="x")),"x","")</f>
        <v/>
      </c>
      <c r="I179" s="990" t="str">
        <f>IF(OR(NOT(ISNA(VLOOKUP($A179,'WB002-C'!$P:$P,1,FALSE))),AND($B179=$B178,I178="x")),"x","")</f>
        <v/>
      </c>
      <c r="J179" s="990" t="str">
        <f>IF(OR(NOT(ISNA(VLOOKUP($A179,'WB002-D'!$P:$P,1,FALSE))),AND($B179=$B178,J178="x")),"x","")</f>
        <v/>
      </c>
      <c r="K179" s="990" t="str">
        <f>IF(OR(NOT(ISNA(VLOOKUP($A179,'WB002-E'!$P:$P,1,FALSE))),AND($B179=$B178,K178="x")),"x","")</f>
        <v/>
      </c>
      <c r="L179" s="991" t="str">
        <f>IF(OR(NOT(ISNA(VLOOKUP($A179,'WB002-F'!$P:$P,1,FALSE))),AND($B179=$B178,L178="x")),"x","")</f>
        <v/>
      </c>
      <c r="M179" s="992" t="str">
        <f>IF(OR(NOT(ISNA(VLOOKUP($A179,'WB003-A'!$P:$P,1,FALSE))),AND($B179=$B178,M178="x")),"x","")</f>
        <v>x</v>
      </c>
      <c r="N179" s="993" t="str">
        <f>IF(OR(NOT(ISNA(VLOOKUP($A179,'WB003-B'!$P:$P,1,FALSE))),AND($B179=$B178,N178="x")),"x","")</f>
        <v/>
      </c>
      <c r="O179" s="993" t="str">
        <f>IF(OR(NOT(ISNA(VLOOKUP($A179,'WB003-C'!$P:$P,1,FALSE))),AND($B179=$B178,O178="x")),"x","")</f>
        <v/>
      </c>
      <c r="P179" s="993" t="str">
        <f>IF(OR(NOT(ISNA(VLOOKUP($A179,'WB003-D'!$P:$P,1,FALSE))),AND($B179=$B178,P178="x")),"x","")</f>
        <v/>
      </c>
      <c r="Q179" s="994" t="str">
        <f>IF(OR(NOT(ISNA(VLOOKUP($A179,'WB003-E'!$P:$P,1,FALSE))),AND($B179=$B178,Q178="x")),"x","")</f>
        <v/>
      </c>
      <c r="R179" s="995" t="str">
        <f>IF(OR(NOT(ISNA(VLOOKUP($A179,#REF!,1,FALSE))),AND($B179=$B178,R178="x")),"x","")</f>
        <v>x</v>
      </c>
      <c r="S179" s="990" t="str">
        <f>IF(OR(NOT(ISNA(VLOOKUP($A179,#REF!,1,FALSE))),AND($B179=$B178,S178="x")),"x","")</f>
        <v>x</v>
      </c>
      <c r="T179" s="990" t="str">
        <f>IF(OR(NOT(ISNA(VLOOKUP($A179,#REF!,1,FALSE))),AND($B179=$B178,T178="x")),"x","")</f>
        <v>x</v>
      </c>
      <c r="U179" s="990" t="str">
        <f>IF(OR(NOT(ISNA(VLOOKUP($A179,#REF!,1,FALSE))),AND($B179=$B178,U178="x")),"x","")</f>
        <v>x</v>
      </c>
      <c r="V179" s="991" t="str">
        <f>IF(OR(NOT(ISNA(VLOOKUP($A179,#REF!,1,FALSE))),AND($B179=$B178,V178="x")),"x","")</f>
        <v>x</v>
      </c>
      <c r="W179" s="996" t="str">
        <f>IF(OR(NOT(ISNA(VLOOKUP($A179,'WB005-A'!$P:$P,1,FALSE))),AND($B179=$B178,W178="x")),"x","")</f>
        <v/>
      </c>
      <c r="X179" s="993" t="str">
        <f>IF(OR(NOT(ISNA(VLOOKUP($A179,'WB005-B'!$P:$P,1,FALSE))),AND($B179=$B178,X178="x")),"x","")</f>
        <v/>
      </c>
      <c r="Y179" s="993" t="str">
        <f>IF(OR(NOT(ISNA(VLOOKUP($A179,'WB005-C'!$P:$P,1,FALSE))),AND($B179=$B178,Y178="x")),"x","")</f>
        <v/>
      </c>
      <c r="Z179" s="993" t="str">
        <f>IF(OR(NOT(ISNA(VLOOKUP($A179,'WB005-D'!$P:$P,1,FALSE))),AND($B179=$B178,Z178="x")),"x","")</f>
        <v/>
      </c>
      <c r="AA179" s="993" t="str">
        <f>IF(OR(NOT(ISNA(VLOOKUP($A179,'WB005-E'!$P:$P,1,FALSE))),AND($B179=$B178,AA178="x")),"x","")</f>
        <v/>
      </c>
      <c r="AB179" s="994" t="str">
        <f>IF(OR(NOT(ISNA(VLOOKUP($A179,'WB005-F'!$P:$P,1,FALSE))),AND($B179=$B178,AB178="x")),"x","")</f>
        <v/>
      </c>
      <c r="AC179" s="989" t="str">
        <f>IF(OR(NOT(ISNA(VLOOKUP($A179,'WB006-A'!$P:$P,1,FALSE))),AND($B179=$B178,AC178="x")),"x","")</f>
        <v/>
      </c>
      <c r="AD179" s="990" t="str">
        <f>IF(OR(NOT(ISNA(VLOOKUP($A179,'WB006-B'!$P:$P,1,FALSE))),AND($B179=$B178,AD178="x")),"x","")</f>
        <v/>
      </c>
      <c r="AE179" s="992" t="str">
        <f>IF(OR(NOT(ISNA(VLOOKUP($A179,'WB007-A'!$P:$P,1,FALSE))),AND($B179=$B178,AE178="x")),"x","")</f>
        <v/>
      </c>
      <c r="AF179" s="994" t="str">
        <f>IF(OR(NOT(ISNA(VLOOKUP($A179,'WB007-B'!$P:$P,1,FALSE))),AND($B179=$B178,AF178="x")),"x","")</f>
        <v/>
      </c>
      <c r="AG179" s="1000" t="b">
        <f t="shared" si="2"/>
        <v>1</v>
      </c>
      <c r="AI179" s="708"/>
    </row>
    <row r="180" spans="1:35" ht="22.5" x14ac:dyDescent="0.2">
      <c r="A180" s="927" t="s">
        <v>113</v>
      </c>
      <c r="B180" s="928" t="s">
        <v>110</v>
      </c>
      <c r="C180" s="929" t="s">
        <v>308</v>
      </c>
      <c r="D180" s="1021">
        <v>8.3345805573693266</v>
      </c>
      <c r="E180" s="930" t="s">
        <v>377</v>
      </c>
      <c r="F180" s="988" t="str">
        <f>IF(OR(NOT(ISNA(VLOOKUP($A180,'WB001-A'!$P:$P,1,FALSE))),AND($B180=$B179,F179="x")),"x","")</f>
        <v/>
      </c>
      <c r="G180" s="989" t="str">
        <f>IF(OR(NOT(ISNA(VLOOKUP($A180,'WB002-A'!$P:$P,1,FALSE))),AND($B180=$B179,G179="x")),"x","")</f>
        <v/>
      </c>
      <c r="H180" s="990" t="str">
        <f>IF(OR(NOT(ISNA(VLOOKUP($A180,'WB002-B'!$P:$P,1,FALSE))),AND($B180=$B179,H179="x")),"x","")</f>
        <v/>
      </c>
      <c r="I180" s="990" t="str">
        <f>IF(OR(NOT(ISNA(VLOOKUP($A180,'WB002-C'!$P:$P,1,FALSE))),AND($B180=$B179,I179="x")),"x","")</f>
        <v/>
      </c>
      <c r="J180" s="990" t="str">
        <f>IF(OR(NOT(ISNA(VLOOKUP($A180,'WB002-D'!$P:$P,1,FALSE))),AND($B180=$B179,J179="x")),"x","")</f>
        <v/>
      </c>
      <c r="K180" s="990" t="str">
        <f>IF(OR(NOT(ISNA(VLOOKUP($A180,'WB002-E'!$P:$P,1,FALSE))),AND($B180=$B179,K179="x")),"x","")</f>
        <v/>
      </c>
      <c r="L180" s="991" t="str">
        <f>IF(OR(NOT(ISNA(VLOOKUP($A180,'WB002-F'!$P:$P,1,FALSE))),AND($B180=$B179,L179="x")),"x","")</f>
        <v/>
      </c>
      <c r="M180" s="992" t="str">
        <f>IF(OR(NOT(ISNA(VLOOKUP($A180,'WB003-A'!$P:$P,1,FALSE))),AND($B180=$B179,M179="x")),"x","")</f>
        <v>x</v>
      </c>
      <c r="N180" s="993" t="str">
        <f>IF(OR(NOT(ISNA(VLOOKUP($A180,'WB003-B'!$P:$P,1,FALSE))),AND($B180=$B179,N179="x")),"x","")</f>
        <v/>
      </c>
      <c r="O180" s="993" t="str">
        <f>IF(OR(NOT(ISNA(VLOOKUP($A180,'WB003-C'!$P:$P,1,FALSE))),AND($B180=$B179,O179="x")),"x","")</f>
        <v/>
      </c>
      <c r="P180" s="993" t="str">
        <f>IF(OR(NOT(ISNA(VLOOKUP($A180,'WB003-D'!$P:$P,1,FALSE))),AND($B180=$B179,P179="x")),"x","")</f>
        <v/>
      </c>
      <c r="Q180" s="994" t="str">
        <f>IF(OR(NOT(ISNA(VLOOKUP($A180,'WB003-E'!$P:$P,1,FALSE))),AND($B180=$B179,Q179="x")),"x","")</f>
        <v/>
      </c>
      <c r="R180" s="995" t="str">
        <f>IF(OR(NOT(ISNA(VLOOKUP($A180,#REF!,1,FALSE))),AND($B180=$B179,R179="x")),"x","")</f>
        <v>x</v>
      </c>
      <c r="S180" s="990" t="str">
        <f>IF(OR(NOT(ISNA(VLOOKUP($A180,#REF!,1,FALSE))),AND($B180=$B179,S179="x")),"x","")</f>
        <v>x</v>
      </c>
      <c r="T180" s="990" t="str">
        <f>IF(OR(NOT(ISNA(VLOOKUP($A180,#REF!,1,FALSE))),AND($B180=$B179,T179="x")),"x","")</f>
        <v>x</v>
      </c>
      <c r="U180" s="990" t="str">
        <f>IF(OR(NOT(ISNA(VLOOKUP($A180,#REF!,1,FALSE))),AND($B180=$B179,U179="x")),"x","")</f>
        <v>x</v>
      </c>
      <c r="V180" s="991" t="str">
        <f>IF(OR(NOT(ISNA(VLOOKUP($A180,#REF!,1,FALSE))),AND($B180=$B179,V179="x")),"x","")</f>
        <v>x</v>
      </c>
      <c r="W180" s="996" t="str">
        <f>IF(OR(NOT(ISNA(VLOOKUP($A180,'WB005-A'!$P:$P,1,FALSE))),AND($B180=$B179,W179="x")),"x","")</f>
        <v/>
      </c>
      <c r="X180" s="993" t="str">
        <f>IF(OR(NOT(ISNA(VLOOKUP($A180,'WB005-B'!$P:$P,1,FALSE))),AND($B180=$B179,X179="x")),"x","")</f>
        <v/>
      </c>
      <c r="Y180" s="993" t="str">
        <f>IF(OR(NOT(ISNA(VLOOKUP($A180,'WB005-C'!$P:$P,1,FALSE))),AND($B180=$B179,Y179="x")),"x","")</f>
        <v/>
      </c>
      <c r="Z180" s="993" t="str">
        <f>IF(OR(NOT(ISNA(VLOOKUP($A180,'WB005-D'!$P:$P,1,FALSE))),AND($B180=$B179,Z179="x")),"x","")</f>
        <v/>
      </c>
      <c r="AA180" s="993" t="str">
        <f>IF(OR(NOT(ISNA(VLOOKUP($A180,'WB005-E'!$P:$P,1,FALSE))),AND($B180=$B179,AA179="x")),"x","")</f>
        <v/>
      </c>
      <c r="AB180" s="994" t="str">
        <f>IF(OR(NOT(ISNA(VLOOKUP($A180,'WB005-F'!$P:$P,1,FALSE))),AND($B180=$B179,AB179="x")),"x","")</f>
        <v/>
      </c>
      <c r="AC180" s="989" t="str">
        <f>IF(OR(NOT(ISNA(VLOOKUP($A180,'WB006-A'!$P:$P,1,FALSE))),AND($B180=$B179,AC179="x")),"x","")</f>
        <v/>
      </c>
      <c r="AD180" s="990" t="str">
        <f>IF(OR(NOT(ISNA(VLOOKUP($A180,'WB006-B'!$P:$P,1,FALSE))),AND($B180=$B179,AD179="x")),"x","")</f>
        <v/>
      </c>
      <c r="AE180" s="992" t="str">
        <f>IF(OR(NOT(ISNA(VLOOKUP($A180,'WB007-A'!$P:$P,1,FALSE))),AND($B180=$B179,AE179="x")),"x","")</f>
        <v/>
      </c>
      <c r="AF180" s="994" t="str">
        <f>IF(OR(NOT(ISNA(VLOOKUP($A180,'WB007-B'!$P:$P,1,FALSE))),AND($B180=$B179,AF179="x")),"x","")</f>
        <v/>
      </c>
      <c r="AG180" s="1000" t="b">
        <f t="shared" si="2"/>
        <v>1</v>
      </c>
      <c r="AI180" s="708"/>
    </row>
    <row r="181" spans="1:35" ht="22.5" x14ac:dyDescent="0.2">
      <c r="A181" s="927" t="s">
        <v>114</v>
      </c>
      <c r="B181" s="928" t="s">
        <v>110</v>
      </c>
      <c r="C181" s="929" t="s">
        <v>593</v>
      </c>
      <c r="D181" s="1021">
        <v>10.001496668843192</v>
      </c>
      <c r="E181" s="930" t="s">
        <v>377</v>
      </c>
      <c r="F181" s="988" t="str">
        <f>IF(OR(NOT(ISNA(VLOOKUP($A181,'WB001-A'!$P:$P,1,FALSE))),AND($B181=$B180,F180="x")),"x","")</f>
        <v/>
      </c>
      <c r="G181" s="989" t="str">
        <f>IF(OR(NOT(ISNA(VLOOKUP($A181,'WB002-A'!$P:$P,1,FALSE))),AND($B181=$B180,G180="x")),"x","")</f>
        <v/>
      </c>
      <c r="H181" s="990" t="str">
        <f>IF(OR(NOT(ISNA(VLOOKUP($A181,'WB002-B'!$P:$P,1,FALSE))),AND($B181=$B180,H180="x")),"x","")</f>
        <v/>
      </c>
      <c r="I181" s="990" t="str">
        <f>IF(OR(NOT(ISNA(VLOOKUP($A181,'WB002-C'!$P:$P,1,FALSE))),AND($B181=$B180,I180="x")),"x","")</f>
        <v/>
      </c>
      <c r="J181" s="990" t="str">
        <f>IF(OR(NOT(ISNA(VLOOKUP($A181,'WB002-D'!$P:$P,1,FALSE))),AND($B181=$B180,J180="x")),"x","")</f>
        <v/>
      </c>
      <c r="K181" s="990" t="str">
        <f>IF(OR(NOT(ISNA(VLOOKUP($A181,'WB002-E'!$P:$P,1,FALSE))),AND($B181=$B180,K180="x")),"x","")</f>
        <v/>
      </c>
      <c r="L181" s="991" t="str">
        <f>IF(OR(NOT(ISNA(VLOOKUP($A181,'WB002-F'!$P:$P,1,FALSE))),AND($B181=$B180,L180="x")),"x","")</f>
        <v/>
      </c>
      <c r="M181" s="992" t="str">
        <f>IF(OR(NOT(ISNA(VLOOKUP($A181,'WB003-A'!$P:$P,1,FALSE))),AND($B181=$B180,M180="x")),"x","")</f>
        <v>x</v>
      </c>
      <c r="N181" s="993" t="str">
        <f>IF(OR(NOT(ISNA(VLOOKUP($A181,'WB003-B'!$P:$P,1,FALSE))),AND($B181=$B180,N180="x")),"x","")</f>
        <v/>
      </c>
      <c r="O181" s="993" t="str">
        <f>IF(OR(NOT(ISNA(VLOOKUP($A181,'WB003-C'!$P:$P,1,FALSE))),AND($B181=$B180,O180="x")),"x","")</f>
        <v/>
      </c>
      <c r="P181" s="993" t="str">
        <f>IF(OR(NOT(ISNA(VLOOKUP($A181,'WB003-D'!$P:$P,1,FALSE))),AND($B181=$B180,P180="x")),"x","")</f>
        <v/>
      </c>
      <c r="Q181" s="994" t="str">
        <f>IF(OR(NOT(ISNA(VLOOKUP($A181,'WB003-E'!$P:$P,1,FALSE))),AND($B181=$B180,Q180="x")),"x","")</f>
        <v/>
      </c>
      <c r="R181" s="995" t="str">
        <f>IF(OR(NOT(ISNA(VLOOKUP($A181,#REF!,1,FALSE))),AND($B181=$B180,R180="x")),"x","")</f>
        <v>x</v>
      </c>
      <c r="S181" s="990" t="str">
        <f>IF(OR(NOT(ISNA(VLOOKUP($A181,#REF!,1,FALSE))),AND($B181=$B180,S180="x")),"x","")</f>
        <v>x</v>
      </c>
      <c r="T181" s="990" t="str">
        <f>IF(OR(NOT(ISNA(VLOOKUP($A181,#REF!,1,FALSE))),AND($B181=$B180,T180="x")),"x","")</f>
        <v>x</v>
      </c>
      <c r="U181" s="990" t="str">
        <f>IF(OR(NOT(ISNA(VLOOKUP($A181,#REF!,1,FALSE))),AND($B181=$B180,U180="x")),"x","")</f>
        <v>x</v>
      </c>
      <c r="V181" s="991" t="str">
        <f>IF(OR(NOT(ISNA(VLOOKUP($A181,#REF!,1,FALSE))),AND($B181=$B180,V180="x")),"x","")</f>
        <v>x</v>
      </c>
      <c r="W181" s="996" t="str">
        <f>IF(OR(NOT(ISNA(VLOOKUP($A181,'WB005-A'!$P:$P,1,FALSE))),AND($B181=$B180,W180="x")),"x","")</f>
        <v/>
      </c>
      <c r="X181" s="993" t="str">
        <f>IF(OR(NOT(ISNA(VLOOKUP($A181,'WB005-B'!$P:$P,1,FALSE))),AND($B181=$B180,X180="x")),"x","")</f>
        <v/>
      </c>
      <c r="Y181" s="993" t="str">
        <f>IF(OR(NOT(ISNA(VLOOKUP($A181,'WB005-C'!$P:$P,1,FALSE))),AND($B181=$B180,Y180="x")),"x","")</f>
        <v/>
      </c>
      <c r="Z181" s="993" t="str">
        <f>IF(OR(NOT(ISNA(VLOOKUP($A181,'WB005-D'!$P:$P,1,FALSE))),AND($B181=$B180,Z180="x")),"x","")</f>
        <v/>
      </c>
      <c r="AA181" s="993" t="str">
        <f>IF(OR(NOT(ISNA(VLOOKUP($A181,'WB005-E'!$P:$P,1,FALSE))),AND($B181=$B180,AA180="x")),"x","")</f>
        <v/>
      </c>
      <c r="AB181" s="994" t="str">
        <f>IF(OR(NOT(ISNA(VLOOKUP($A181,'WB005-F'!$P:$P,1,FALSE))),AND($B181=$B180,AB180="x")),"x","")</f>
        <v/>
      </c>
      <c r="AC181" s="989" t="str">
        <f>IF(OR(NOT(ISNA(VLOOKUP($A181,'WB006-A'!$P:$P,1,FALSE))),AND($B181=$B180,AC180="x")),"x","")</f>
        <v/>
      </c>
      <c r="AD181" s="990" t="str">
        <f>IF(OR(NOT(ISNA(VLOOKUP($A181,'WB006-B'!$P:$P,1,FALSE))),AND($B181=$B180,AD180="x")),"x","")</f>
        <v/>
      </c>
      <c r="AE181" s="992" t="str">
        <f>IF(OR(NOT(ISNA(VLOOKUP($A181,'WB007-A'!$P:$P,1,FALSE))),AND($B181=$B180,AE180="x")),"x","")</f>
        <v/>
      </c>
      <c r="AF181" s="994" t="str">
        <f>IF(OR(NOT(ISNA(VLOOKUP($A181,'WB007-B'!$P:$P,1,FALSE))),AND($B181=$B180,AF180="x")),"x","")</f>
        <v/>
      </c>
      <c r="AG181" s="1000" t="b">
        <f t="shared" si="2"/>
        <v>1</v>
      </c>
      <c r="AI181" s="708"/>
    </row>
    <row r="182" spans="1:35" x14ac:dyDescent="0.2">
      <c r="A182" s="927" t="s">
        <v>527</v>
      </c>
      <c r="B182" s="928" t="s">
        <v>188</v>
      </c>
      <c r="C182" s="929"/>
      <c r="D182" s="1021">
        <v>15.153782831580596</v>
      </c>
      <c r="E182" s="930" t="s">
        <v>406</v>
      </c>
      <c r="F182" s="988" t="str">
        <f>IF(OR(NOT(ISNA(VLOOKUP($A182,'WB001-A'!$P:$P,1,FALSE))),AND($B182=$B181,F181="x")),"x","")</f>
        <v/>
      </c>
      <c r="G182" s="989" t="str">
        <f>IF(OR(NOT(ISNA(VLOOKUP($A182,'WB002-A'!$P:$P,1,FALSE))),AND($B182=$B181,G181="x")),"x","")</f>
        <v>x</v>
      </c>
      <c r="H182" s="990" t="str">
        <f>IF(OR(NOT(ISNA(VLOOKUP($A182,'WB002-B'!$P:$P,1,FALSE))),AND($B182=$B181,H181="x")),"x","")</f>
        <v/>
      </c>
      <c r="I182" s="990" t="str">
        <f>IF(OR(NOT(ISNA(VLOOKUP($A182,'WB002-C'!$P:$P,1,FALSE))),AND($B182=$B181,I181="x")),"x","")</f>
        <v/>
      </c>
      <c r="J182" s="990" t="str">
        <f>IF(OR(NOT(ISNA(VLOOKUP($A182,'WB002-D'!$P:$P,1,FALSE))),AND($B182=$B181,J181="x")),"x","")</f>
        <v/>
      </c>
      <c r="K182" s="990" t="str">
        <f>IF(OR(NOT(ISNA(VLOOKUP($A182,'WB002-E'!$P:$P,1,FALSE))),AND($B182=$B181,K181="x")),"x","")</f>
        <v/>
      </c>
      <c r="L182" s="991" t="str">
        <f>IF(OR(NOT(ISNA(VLOOKUP($A182,'WB002-F'!$P:$P,1,FALSE))),AND($B182=$B181,L181="x")),"x","")</f>
        <v/>
      </c>
      <c r="M182" s="992" t="str">
        <f>IF(OR(NOT(ISNA(VLOOKUP($A182,'WB003-A'!$P:$P,1,FALSE))),AND($B182=$B181,M181="x")),"x","")</f>
        <v>x</v>
      </c>
      <c r="N182" s="993" t="str">
        <f>IF(OR(NOT(ISNA(VLOOKUP($A182,'WB003-B'!$P:$P,1,FALSE))),AND($B182=$B181,N181="x")),"x","")</f>
        <v/>
      </c>
      <c r="O182" s="993" t="str">
        <f>IF(OR(NOT(ISNA(VLOOKUP($A182,'WB003-C'!$P:$P,1,FALSE))),AND($B182=$B181,O181="x")),"x","")</f>
        <v/>
      </c>
      <c r="P182" s="993" t="str">
        <f>IF(OR(NOT(ISNA(VLOOKUP($A182,'WB003-D'!$P:$P,1,FALSE))),AND($B182=$B181,P181="x")),"x","")</f>
        <v/>
      </c>
      <c r="Q182" s="994" t="str">
        <f>IF(OR(NOT(ISNA(VLOOKUP($A182,'WB003-E'!$P:$P,1,FALSE))),AND($B182=$B181,Q181="x")),"x","")</f>
        <v/>
      </c>
      <c r="R182" s="995" t="str">
        <f>IF(OR(NOT(ISNA(VLOOKUP($A182,#REF!,1,FALSE))),AND($B182=$B181,R181="x")),"x","")</f>
        <v>x</v>
      </c>
      <c r="S182" s="990" t="str">
        <f>IF(OR(NOT(ISNA(VLOOKUP($A182,#REF!,1,FALSE))),AND($B182=$B181,S181="x")),"x","")</f>
        <v>x</v>
      </c>
      <c r="T182" s="990" t="str">
        <f>IF(OR(NOT(ISNA(VLOOKUP($A182,#REF!,1,FALSE))),AND($B182=$B181,T181="x")),"x","")</f>
        <v>x</v>
      </c>
      <c r="U182" s="990" t="str">
        <f>IF(OR(NOT(ISNA(VLOOKUP($A182,#REF!,1,FALSE))),AND($B182=$B181,U181="x")),"x","")</f>
        <v>x</v>
      </c>
      <c r="V182" s="991" t="str">
        <f>IF(OR(NOT(ISNA(VLOOKUP($A182,#REF!,1,FALSE))),AND($B182=$B181,V181="x")),"x","")</f>
        <v>x</v>
      </c>
      <c r="W182" s="996" t="str">
        <f>IF(OR(NOT(ISNA(VLOOKUP($A182,'WB005-A'!$P:$P,1,FALSE))),AND($B182=$B181,W181="x")),"x","")</f>
        <v>x</v>
      </c>
      <c r="X182" s="993" t="str">
        <f>IF(OR(NOT(ISNA(VLOOKUP($A182,'WB005-B'!$P:$P,1,FALSE))),AND($B182=$B181,X181="x")),"x","")</f>
        <v/>
      </c>
      <c r="Y182" s="993" t="str">
        <f>IF(OR(NOT(ISNA(VLOOKUP($A182,'WB005-C'!$P:$P,1,FALSE))),AND($B182=$B181,Y181="x")),"x","")</f>
        <v/>
      </c>
      <c r="Z182" s="993" t="str">
        <f>IF(OR(NOT(ISNA(VLOOKUP($A182,'WB005-D'!$P:$P,1,FALSE))),AND($B182=$B181,Z181="x")),"x","")</f>
        <v/>
      </c>
      <c r="AA182" s="993" t="str">
        <f>IF(OR(NOT(ISNA(VLOOKUP($A182,'WB005-E'!$P:$P,1,FALSE))),AND($B182=$B181,AA181="x")),"x","")</f>
        <v/>
      </c>
      <c r="AB182" s="994" t="str">
        <f>IF(OR(NOT(ISNA(VLOOKUP($A182,'WB005-F'!$P:$P,1,FALSE))),AND($B182=$B181,AB181="x")),"x","")</f>
        <v/>
      </c>
      <c r="AC182" s="989" t="str">
        <f>IF(OR(NOT(ISNA(VLOOKUP($A182,'WB006-A'!$P:$P,1,FALSE))),AND($B182=$B181,AC181="x")),"x","")</f>
        <v>x</v>
      </c>
      <c r="AD182" s="990" t="str">
        <f>IF(OR(NOT(ISNA(VLOOKUP($A182,'WB006-B'!$P:$P,1,FALSE))),AND($B182=$B181,AD181="x")),"x","")</f>
        <v/>
      </c>
      <c r="AE182" s="992" t="str">
        <f>IF(OR(NOT(ISNA(VLOOKUP($A182,'WB007-A'!$P:$P,1,FALSE))),AND($B182=$B181,AE181="x")),"x","")</f>
        <v>x</v>
      </c>
      <c r="AF182" s="994" t="str">
        <f>IF(OR(NOT(ISNA(VLOOKUP($A182,'WB007-B'!$P:$P,1,FALSE))),AND($B182=$B181,AF181="x")),"x","")</f>
        <v/>
      </c>
      <c r="AG182" s="998" t="b">
        <f t="shared" si="2"/>
        <v>1</v>
      </c>
      <c r="AI182" s="708"/>
    </row>
    <row r="183" spans="1:35" ht="22.5" x14ac:dyDescent="0.2">
      <c r="A183" s="927" t="s">
        <v>529</v>
      </c>
      <c r="B183" s="928" t="s">
        <v>187</v>
      </c>
      <c r="C183" s="929"/>
      <c r="D183" s="1021">
        <v>83.474227462096508</v>
      </c>
      <c r="E183" s="930" t="s">
        <v>406</v>
      </c>
      <c r="F183" s="988" t="str">
        <f>IF(OR(NOT(ISNA(VLOOKUP($A183,'WB001-A'!$P:$P,1,FALSE))),AND($B183=$B182,F182="x")),"x","")</f>
        <v/>
      </c>
      <c r="G183" s="989" t="str">
        <f>IF(OR(NOT(ISNA(VLOOKUP($A183,'WB002-A'!$P:$P,1,FALSE))),AND($B183=$B182,G182="x")),"x","")</f>
        <v>x</v>
      </c>
      <c r="H183" s="990" t="str">
        <f>IF(OR(NOT(ISNA(VLOOKUP($A183,'WB002-B'!$P:$P,1,FALSE))),AND($B183=$B182,H182="x")),"x","")</f>
        <v/>
      </c>
      <c r="I183" s="990" t="str">
        <f>IF(OR(NOT(ISNA(VLOOKUP($A183,'WB002-C'!$P:$P,1,FALSE))),AND($B183=$B182,I182="x")),"x","")</f>
        <v/>
      </c>
      <c r="J183" s="990" t="str">
        <f>IF(OR(NOT(ISNA(VLOOKUP($A183,'WB002-D'!$P:$P,1,FALSE))),AND($B183=$B182,J182="x")),"x","")</f>
        <v/>
      </c>
      <c r="K183" s="990" t="str">
        <f>IF(OR(NOT(ISNA(VLOOKUP($A183,'WB002-E'!$P:$P,1,FALSE))),AND($B183=$B182,K182="x")),"x","")</f>
        <v/>
      </c>
      <c r="L183" s="991" t="str">
        <f>IF(OR(NOT(ISNA(VLOOKUP($A183,'WB002-F'!$P:$P,1,FALSE))),AND($B183=$B182,L182="x")),"x","")</f>
        <v/>
      </c>
      <c r="M183" s="992" t="str">
        <f>IF(OR(NOT(ISNA(VLOOKUP($A183,'WB003-A'!$P:$P,1,FALSE))),AND($B183=$B182,M182="x")),"x","")</f>
        <v>x</v>
      </c>
      <c r="N183" s="993" t="str">
        <f>IF(OR(NOT(ISNA(VLOOKUP($A183,'WB003-B'!$P:$P,1,FALSE))),AND($B183=$B182,N182="x")),"x","")</f>
        <v/>
      </c>
      <c r="O183" s="993" t="str">
        <f>IF(OR(NOT(ISNA(VLOOKUP($A183,'WB003-C'!$P:$P,1,FALSE))),AND($B183=$B182,O182="x")),"x","")</f>
        <v/>
      </c>
      <c r="P183" s="993" t="str">
        <f>IF(OR(NOT(ISNA(VLOOKUP($A183,'WB003-D'!$P:$P,1,FALSE))),AND($B183=$B182,P182="x")),"x","")</f>
        <v/>
      </c>
      <c r="Q183" s="994" t="str">
        <f>IF(OR(NOT(ISNA(VLOOKUP($A183,'WB003-E'!$P:$P,1,FALSE))),AND($B183=$B182,Q182="x")),"x","")</f>
        <v/>
      </c>
      <c r="R183" s="995" t="str">
        <f>IF(OR(NOT(ISNA(VLOOKUP($A183,#REF!,1,FALSE))),AND($B183=$B182,R182="x")),"x","")</f>
        <v>x</v>
      </c>
      <c r="S183" s="990" t="str">
        <f>IF(OR(NOT(ISNA(VLOOKUP($A183,#REF!,1,FALSE))),AND($B183=$B182,S182="x")),"x","")</f>
        <v>x</v>
      </c>
      <c r="T183" s="990" t="str">
        <f>IF(OR(NOT(ISNA(VLOOKUP($A183,#REF!,1,FALSE))),AND($B183=$B182,T182="x")),"x","")</f>
        <v>x</v>
      </c>
      <c r="U183" s="990" t="str">
        <f>IF(OR(NOT(ISNA(VLOOKUP($A183,#REF!,1,FALSE))),AND($B183=$B182,U182="x")),"x","")</f>
        <v>x</v>
      </c>
      <c r="V183" s="991" t="str">
        <f>IF(OR(NOT(ISNA(VLOOKUP($A183,#REF!,1,FALSE))),AND($B183=$B182,V182="x")),"x","")</f>
        <v>x</v>
      </c>
      <c r="W183" s="996" t="str">
        <f>IF(OR(NOT(ISNA(VLOOKUP($A183,'WB005-A'!$P:$P,1,FALSE))),AND($B183=$B182,W182="x")),"x","")</f>
        <v>x</v>
      </c>
      <c r="X183" s="993" t="str">
        <f>IF(OR(NOT(ISNA(VLOOKUP($A183,'WB005-B'!$P:$P,1,FALSE))),AND($B183=$B182,X182="x")),"x","")</f>
        <v/>
      </c>
      <c r="Y183" s="993" t="str">
        <f>IF(OR(NOT(ISNA(VLOOKUP($A183,'WB005-C'!$P:$P,1,FALSE))),AND($B183=$B182,Y182="x")),"x","")</f>
        <v/>
      </c>
      <c r="Z183" s="993" t="str">
        <f>IF(OR(NOT(ISNA(VLOOKUP($A183,'WB005-D'!$P:$P,1,FALSE))),AND($B183=$B182,Z182="x")),"x","")</f>
        <v/>
      </c>
      <c r="AA183" s="993" t="str">
        <f>IF(OR(NOT(ISNA(VLOOKUP($A183,'WB005-E'!$P:$P,1,FALSE))),AND($B183=$B182,AA182="x")),"x","")</f>
        <v/>
      </c>
      <c r="AB183" s="994" t="str">
        <f>IF(OR(NOT(ISNA(VLOOKUP($A183,'WB005-F'!$P:$P,1,FALSE))),AND($B183=$B182,AB182="x")),"x","")</f>
        <v/>
      </c>
      <c r="AC183" s="989" t="str">
        <f>IF(OR(NOT(ISNA(VLOOKUP($A183,'WB006-A'!$P:$P,1,FALSE))),AND($B183=$B182,AC182="x")),"x","")</f>
        <v>x</v>
      </c>
      <c r="AD183" s="990" t="str">
        <f>IF(OR(NOT(ISNA(VLOOKUP($A183,'WB006-B'!$P:$P,1,FALSE))),AND($B183=$B182,AD182="x")),"x","")</f>
        <v/>
      </c>
      <c r="AE183" s="992" t="str">
        <f>IF(OR(NOT(ISNA(VLOOKUP($A183,'WB007-A'!$P:$P,1,FALSE))),AND($B183=$B182,AE182="x")),"x","")</f>
        <v>x</v>
      </c>
      <c r="AF183" s="994" t="str">
        <f>IF(OR(NOT(ISNA(VLOOKUP($A183,'WB007-B'!$P:$P,1,FALSE))),AND($B183=$B182,AF182="x")),"x","")</f>
        <v/>
      </c>
      <c r="AG183" s="998" t="b">
        <f t="shared" si="2"/>
        <v>1</v>
      </c>
      <c r="AI183" s="708"/>
    </row>
    <row r="184" spans="1:35" x14ac:dyDescent="0.2">
      <c r="A184" s="927" t="s">
        <v>116</v>
      </c>
      <c r="B184" s="928" t="s">
        <v>117</v>
      </c>
      <c r="C184" s="929"/>
      <c r="D184" s="1021" t="s">
        <v>786</v>
      </c>
      <c r="E184" s="930" t="s">
        <v>297</v>
      </c>
      <c r="F184" s="988" t="str">
        <f>IF(OR(NOT(ISNA(VLOOKUP($A184,'WB001-A'!$P:$P,1,FALSE))),AND($B184=$B183,F183="x")),"x","")</f>
        <v/>
      </c>
      <c r="G184" s="989" t="str">
        <f>IF(OR(NOT(ISNA(VLOOKUP($A184,'WB002-A'!$P:$P,1,FALSE))),AND($B184=$B183,G183="x")),"x","")</f>
        <v/>
      </c>
      <c r="H184" s="990" t="str">
        <f>IF(OR(NOT(ISNA(VLOOKUP($A184,'WB002-B'!$P:$P,1,FALSE))),AND($B184=$B183,H183="x")),"x","")</f>
        <v/>
      </c>
      <c r="I184" s="990" t="str">
        <f>IF(OR(NOT(ISNA(VLOOKUP($A184,'WB002-C'!$P:$P,1,FALSE))),AND($B184=$B183,I183="x")),"x","")</f>
        <v/>
      </c>
      <c r="J184" s="990" t="str">
        <f>IF(OR(NOT(ISNA(VLOOKUP($A184,'WB002-D'!$P:$P,1,FALSE))),AND($B184=$B183,J183="x")),"x","")</f>
        <v/>
      </c>
      <c r="K184" s="990" t="str">
        <f>IF(OR(NOT(ISNA(VLOOKUP($A184,'WB002-E'!$P:$P,1,FALSE))),AND($B184=$B183,K183="x")),"x","")</f>
        <v/>
      </c>
      <c r="L184" s="991" t="str">
        <f>IF(OR(NOT(ISNA(VLOOKUP($A184,'WB002-F'!$P:$P,1,FALSE))),AND($B184=$B183,L183="x")),"x","")</f>
        <v/>
      </c>
      <c r="M184" s="992" t="str">
        <f>IF(OR(NOT(ISNA(VLOOKUP($A184,'WB003-A'!$P:$P,1,FALSE))),AND($B184=$B183,M183="x")),"x","")</f>
        <v/>
      </c>
      <c r="N184" s="993" t="str">
        <f>IF(OR(NOT(ISNA(VLOOKUP($A184,'WB003-B'!$P:$P,1,FALSE))),AND($B184=$B183,N183="x")),"x","")</f>
        <v/>
      </c>
      <c r="O184" s="993" t="str">
        <f>IF(OR(NOT(ISNA(VLOOKUP($A184,'WB003-C'!$P:$P,1,FALSE))),AND($B184=$B183,O183="x")),"x","")</f>
        <v/>
      </c>
      <c r="P184" s="993" t="str">
        <f>IF(OR(NOT(ISNA(VLOOKUP($A184,'WB003-D'!$P:$P,1,FALSE))),AND($B184=$B183,P183="x")),"x","")</f>
        <v/>
      </c>
      <c r="Q184" s="994" t="str">
        <f>IF(OR(NOT(ISNA(VLOOKUP($A184,'WB003-E'!$P:$P,1,FALSE))),AND($B184=$B183,Q183="x")),"x","")</f>
        <v/>
      </c>
      <c r="R184" s="995" t="str">
        <f>IF(OR(NOT(ISNA(VLOOKUP($A184,#REF!,1,FALSE))),AND($B184=$B183,R183="x")),"x","")</f>
        <v>x</v>
      </c>
      <c r="S184" s="990" t="str">
        <f>IF(OR(NOT(ISNA(VLOOKUP($A184,#REF!,1,FALSE))),AND($B184=$B183,S183="x")),"x","")</f>
        <v>x</v>
      </c>
      <c r="T184" s="990" t="str">
        <f>IF(OR(NOT(ISNA(VLOOKUP($A184,#REF!,1,FALSE))),AND($B184=$B183,T183="x")),"x","")</f>
        <v>x</v>
      </c>
      <c r="U184" s="990" t="str">
        <f>IF(OR(NOT(ISNA(VLOOKUP($A184,#REF!,1,FALSE))),AND($B184=$B183,U183="x")),"x","")</f>
        <v>x</v>
      </c>
      <c r="V184" s="991" t="str">
        <f>IF(OR(NOT(ISNA(VLOOKUP($A184,#REF!,1,FALSE))),AND($B184=$B183,V183="x")),"x","")</f>
        <v>x</v>
      </c>
      <c r="W184" s="996" t="str">
        <f>IF(OR(NOT(ISNA(VLOOKUP($A184,'WB005-A'!$P:$P,1,FALSE))),AND($B184=$B183,W183="x")),"x","")</f>
        <v/>
      </c>
      <c r="X184" s="993" t="str">
        <f>IF(OR(NOT(ISNA(VLOOKUP($A184,'WB005-B'!$P:$P,1,FALSE))),AND($B184=$B183,X183="x")),"x","")</f>
        <v/>
      </c>
      <c r="Y184" s="993" t="str">
        <f>IF(OR(NOT(ISNA(VLOOKUP($A184,'WB005-C'!$P:$P,1,FALSE))),AND($B184=$B183,Y183="x")),"x","")</f>
        <v/>
      </c>
      <c r="Z184" s="993" t="str">
        <f>IF(OR(NOT(ISNA(VLOOKUP($A184,'WB005-D'!$P:$P,1,FALSE))),AND($B184=$B183,Z183="x")),"x","")</f>
        <v/>
      </c>
      <c r="AA184" s="993" t="str">
        <f>IF(OR(NOT(ISNA(VLOOKUP($A184,'WB005-E'!$P:$P,1,FALSE))),AND($B184=$B183,AA183="x")),"x","")</f>
        <v/>
      </c>
      <c r="AB184" s="994" t="str">
        <f>IF(OR(NOT(ISNA(VLOOKUP($A184,'WB005-F'!$P:$P,1,FALSE))),AND($B184=$B183,AB183="x")),"x","")</f>
        <v/>
      </c>
      <c r="AC184" s="989" t="str">
        <f>IF(OR(NOT(ISNA(VLOOKUP($A184,'WB006-A'!$P:$P,1,FALSE))),AND($B184=$B183,AC183="x")),"x","")</f>
        <v/>
      </c>
      <c r="AD184" s="990" t="str">
        <f>IF(OR(NOT(ISNA(VLOOKUP($A184,'WB006-B'!$P:$P,1,FALSE))),AND($B184=$B183,AD183="x")),"x","")</f>
        <v/>
      </c>
      <c r="AE184" s="992" t="str">
        <f>IF(OR(NOT(ISNA(VLOOKUP($A184,'WB007-A'!$P:$P,1,FALSE))),AND($B184=$B183,AE183="x")),"x","")</f>
        <v>x</v>
      </c>
      <c r="AF184" s="994" t="str">
        <f>IF(OR(NOT(ISNA(VLOOKUP($A184,'WB007-B'!$P:$P,1,FALSE))),AND($B184=$B183,AF183="x")),"x","")</f>
        <v/>
      </c>
      <c r="AG184" s="1000" t="b">
        <f t="shared" si="2"/>
        <v>1</v>
      </c>
      <c r="AI184" s="708"/>
    </row>
    <row r="185" spans="1:35" ht="22.5" x14ac:dyDescent="0.2">
      <c r="A185" s="927" t="s">
        <v>533</v>
      </c>
      <c r="B185" s="928" t="s">
        <v>484</v>
      </c>
      <c r="C185" s="929"/>
      <c r="D185" s="1021">
        <v>98.499588405273883</v>
      </c>
      <c r="E185" s="930" t="s">
        <v>388</v>
      </c>
      <c r="F185" s="988" t="str">
        <f>IF(OR(NOT(ISNA(VLOOKUP($A185,'WB001-A'!$P:$P,1,FALSE))),AND($B185=$B184,F184="x")),"x","")</f>
        <v/>
      </c>
      <c r="G185" s="989" t="str">
        <f>IF(OR(NOT(ISNA(VLOOKUP($A185,'WB002-A'!$P:$P,1,FALSE))),AND($B185=$B184,G184="x")),"x","")</f>
        <v/>
      </c>
      <c r="H185" s="990" t="str">
        <f>IF(OR(NOT(ISNA(VLOOKUP($A185,'WB002-B'!$P:$P,1,FALSE))),AND($B185=$B184,H184="x")),"x","")</f>
        <v/>
      </c>
      <c r="I185" s="990" t="str">
        <f>IF(OR(NOT(ISNA(VLOOKUP($A185,'WB002-C'!$P:$P,1,FALSE))),AND($B185=$B184,I184="x")),"x","")</f>
        <v/>
      </c>
      <c r="J185" s="990" t="str">
        <f>IF(OR(NOT(ISNA(VLOOKUP($A185,'WB002-D'!$P:$P,1,FALSE))),AND($B185=$B184,J184="x")),"x","")</f>
        <v/>
      </c>
      <c r="K185" s="990" t="str">
        <f>IF(OR(NOT(ISNA(VLOOKUP($A185,'WB002-E'!$P:$P,1,FALSE))),AND($B185=$B184,K184="x")),"x","")</f>
        <v/>
      </c>
      <c r="L185" s="991" t="str">
        <f>IF(OR(NOT(ISNA(VLOOKUP($A185,'WB002-F'!$P:$P,1,FALSE))),AND($B185=$B184,L184="x")),"x","")</f>
        <v/>
      </c>
      <c r="M185" s="992" t="str">
        <f>IF(OR(NOT(ISNA(VLOOKUP($A185,'WB003-A'!$P:$P,1,FALSE))),AND($B185=$B184,M184="x")),"x","")</f>
        <v/>
      </c>
      <c r="N185" s="993" t="str">
        <f>IF(OR(NOT(ISNA(VLOOKUP($A185,'WB003-B'!$P:$P,1,FALSE))),AND($B185=$B184,N184="x")),"x","")</f>
        <v/>
      </c>
      <c r="O185" s="993" t="str">
        <f>IF(OR(NOT(ISNA(VLOOKUP($A185,'WB003-C'!$P:$P,1,FALSE))),AND($B185=$B184,O184="x")),"x","")</f>
        <v/>
      </c>
      <c r="P185" s="993" t="str">
        <f>IF(OR(NOT(ISNA(VLOOKUP($A185,'WB003-D'!$P:$P,1,FALSE))),AND($B185=$B184,P184="x")),"x","")</f>
        <v/>
      </c>
      <c r="Q185" s="994" t="str">
        <f>IF(OR(NOT(ISNA(VLOOKUP($A185,'WB003-E'!$P:$P,1,FALSE))),AND($B185=$B184,Q184="x")),"x","")</f>
        <v/>
      </c>
      <c r="R185" s="995" t="str">
        <f>IF(OR(NOT(ISNA(VLOOKUP($A185,#REF!,1,FALSE))),AND($B185=$B184,R184="x")),"x","")</f>
        <v>x</v>
      </c>
      <c r="S185" s="990" t="str">
        <f>IF(OR(NOT(ISNA(VLOOKUP($A185,#REF!,1,FALSE))),AND($B185=$B184,S184="x")),"x","")</f>
        <v>x</v>
      </c>
      <c r="T185" s="990" t="str">
        <f>IF(OR(NOT(ISNA(VLOOKUP($A185,#REF!,1,FALSE))),AND($B185=$B184,T184="x")),"x","")</f>
        <v>x</v>
      </c>
      <c r="U185" s="990" t="str">
        <f>IF(OR(NOT(ISNA(VLOOKUP($A185,#REF!,1,FALSE))),AND($B185=$B184,U184="x")),"x","")</f>
        <v>x</v>
      </c>
      <c r="V185" s="991" t="str">
        <f>IF(OR(NOT(ISNA(VLOOKUP($A185,#REF!,1,FALSE))),AND($B185=$B184,V184="x")),"x","")</f>
        <v>x</v>
      </c>
      <c r="W185" s="996" t="str">
        <f>IF(OR(NOT(ISNA(VLOOKUP($A185,'WB005-A'!$P:$P,1,FALSE))),AND($B185=$B184,W184="x")),"x","")</f>
        <v>x</v>
      </c>
      <c r="X185" s="993" t="str">
        <f>IF(OR(NOT(ISNA(VLOOKUP($A185,'WB005-B'!$P:$P,1,FALSE))),AND($B185=$B184,X184="x")),"x","")</f>
        <v/>
      </c>
      <c r="Y185" s="993" t="str">
        <f>IF(OR(NOT(ISNA(VLOOKUP($A185,'WB005-C'!$P:$P,1,FALSE))),AND($B185=$B184,Y184="x")),"x","")</f>
        <v/>
      </c>
      <c r="Z185" s="993" t="str">
        <f>IF(OR(NOT(ISNA(VLOOKUP($A185,'WB005-D'!$P:$P,1,FALSE))),AND($B185=$B184,Z184="x")),"x","")</f>
        <v/>
      </c>
      <c r="AA185" s="993" t="str">
        <f>IF(OR(NOT(ISNA(VLOOKUP($A185,'WB005-E'!$P:$P,1,FALSE))),AND($B185=$B184,AA184="x")),"x","")</f>
        <v/>
      </c>
      <c r="AB185" s="994" t="str">
        <f>IF(OR(NOT(ISNA(VLOOKUP($A185,'WB005-F'!$P:$P,1,FALSE))),AND($B185=$B184,AB184="x")),"x","")</f>
        <v/>
      </c>
      <c r="AC185" s="989" t="str">
        <f>IF(OR(NOT(ISNA(VLOOKUP($A185,'WB006-A'!$P:$P,1,FALSE))),AND($B185=$B184,AC184="x")),"x","")</f>
        <v/>
      </c>
      <c r="AD185" s="990" t="str">
        <f>IF(OR(NOT(ISNA(VLOOKUP($A185,'WB006-B'!$P:$P,1,FALSE))),AND($B185=$B184,AD184="x")),"x","")</f>
        <v/>
      </c>
      <c r="AE185" s="992" t="str">
        <f>IF(OR(NOT(ISNA(VLOOKUP($A185,'WB007-A'!$P:$P,1,FALSE))),AND($B185=$B184,AE184="x")),"x","")</f>
        <v/>
      </c>
      <c r="AF185" s="994" t="str">
        <f>IF(OR(NOT(ISNA(VLOOKUP($A185,'WB007-B'!$P:$P,1,FALSE))),AND($B185=$B184,AF184="x")),"x","")</f>
        <v/>
      </c>
      <c r="AG185" s="998" t="b">
        <f t="shared" si="2"/>
        <v>1</v>
      </c>
      <c r="AI185" s="708"/>
    </row>
    <row r="186" spans="1:35" ht="22.5" x14ac:dyDescent="0.2">
      <c r="A186" s="927" t="s">
        <v>118</v>
      </c>
      <c r="B186" s="928" t="s">
        <v>119</v>
      </c>
      <c r="C186" s="929"/>
      <c r="D186" s="1021" t="s">
        <v>448</v>
      </c>
      <c r="E186" s="930" t="s">
        <v>377</v>
      </c>
      <c r="F186" s="988" t="str">
        <f>IF(OR(NOT(ISNA(VLOOKUP($A186,'WB001-A'!$P:$P,1,FALSE))),AND($B186=$B185,F185="x")),"x","")</f>
        <v/>
      </c>
      <c r="G186" s="989" t="str">
        <f>IF(OR(NOT(ISNA(VLOOKUP($A186,'WB002-A'!$P:$P,1,FALSE))),AND($B186=$B185,G185="x")),"x","")</f>
        <v>x</v>
      </c>
      <c r="H186" s="990" t="str">
        <f>IF(OR(NOT(ISNA(VLOOKUP($A186,'WB002-B'!$P:$P,1,FALSE))),AND($B186=$B185,H185="x")),"x","")</f>
        <v/>
      </c>
      <c r="I186" s="990" t="str">
        <f>IF(OR(NOT(ISNA(VLOOKUP($A186,'WB002-C'!$P:$P,1,FALSE))),AND($B186=$B185,I185="x")),"x","")</f>
        <v/>
      </c>
      <c r="J186" s="990" t="str">
        <f>IF(OR(NOT(ISNA(VLOOKUP($A186,'WB002-D'!$P:$P,1,FALSE))),AND($B186=$B185,J185="x")),"x","")</f>
        <v/>
      </c>
      <c r="K186" s="990" t="str">
        <f>IF(OR(NOT(ISNA(VLOOKUP($A186,'WB002-E'!$P:$P,1,FALSE))),AND($B186=$B185,K185="x")),"x","")</f>
        <v/>
      </c>
      <c r="L186" s="991" t="str">
        <f>IF(OR(NOT(ISNA(VLOOKUP($A186,'WB002-F'!$P:$P,1,FALSE))),AND($B186=$B185,L185="x")),"x","")</f>
        <v/>
      </c>
      <c r="M186" s="992" t="str">
        <f>IF(OR(NOT(ISNA(VLOOKUP($A186,'WB003-A'!$P:$P,1,FALSE))),AND($B186=$B185,M185="x")),"x","")</f>
        <v/>
      </c>
      <c r="N186" s="993" t="str">
        <f>IF(OR(NOT(ISNA(VLOOKUP($A186,'WB003-B'!$P:$P,1,FALSE))),AND($B186=$B185,N185="x")),"x","")</f>
        <v/>
      </c>
      <c r="O186" s="993" t="str">
        <f>IF(OR(NOT(ISNA(VLOOKUP($A186,'WB003-C'!$P:$P,1,FALSE))),AND($B186=$B185,O185="x")),"x","")</f>
        <v/>
      </c>
      <c r="P186" s="993" t="str">
        <f>IF(OR(NOT(ISNA(VLOOKUP($A186,'WB003-D'!$P:$P,1,FALSE))),AND($B186=$B185,P185="x")),"x","")</f>
        <v/>
      </c>
      <c r="Q186" s="994" t="str">
        <f>IF(OR(NOT(ISNA(VLOOKUP($A186,'WB003-E'!$P:$P,1,FALSE))),AND($B186=$B185,Q185="x")),"x","")</f>
        <v/>
      </c>
      <c r="R186" s="995" t="str">
        <f>IF(OR(NOT(ISNA(VLOOKUP($A186,#REF!,1,FALSE))),AND($B186=$B185,R185="x")),"x","")</f>
        <v>x</v>
      </c>
      <c r="S186" s="990" t="str">
        <f>IF(OR(NOT(ISNA(VLOOKUP($A186,#REF!,1,FALSE))),AND($B186=$B185,S185="x")),"x","")</f>
        <v>x</v>
      </c>
      <c r="T186" s="990" t="str">
        <f>IF(OR(NOT(ISNA(VLOOKUP($A186,#REF!,1,FALSE))),AND($B186=$B185,T185="x")),"x","")</f>
        <v>x</v>
      </c>
      <c r="U186" s="990" t="str">
        <f>IF(OR(NOT(ISNA(VLOOKUP($A186,#REF!,1,FALSE))),AND($B186=$B185,U185="x")),"x","")</f>
        <v>x</v>
      </c>
      <c r="V186" s="991" t="str">
        <f>IF(OR(NOT(ISNA(VLOOKUP($A186,#REF!,1,FALSE))),AND($B186=$B185,V185="x")),"x","")</f>
        <v>x</v>
      </c>
      <c r="W186" s="996" t="str">
        <f>IF(OR(NOT(ISNA(VLOOKUP($A186,'WB005-A'!$P:$P,1,FALSE))),AND($B186=$B185,W185="x")),"x","")</f>
        <v>x</v>
      </c>
      <c r="X186" s="993" t="str">
        <f>IF(OR(NOT(ISNA(VLOOKUP($A186,'WB005-B'!$P:$P,1,FALSE))),AND($B186=$B185,X185="x")),"x","")</f>
        <v/>
      </c>
      <c r="Y186" s="993" t="str">
        <f>IF(OR(NOT(ISNA(VLOOKUP($A186,'WB005-C'!$P:$P,1,FALSE))),AND($B186=$B185,Y185="x")),"x","")</f>
        <v/>
      </c>
      <c r="Z186" s="993" t="str">
        <f>IF(OR(NOT(ISNA(VLOOKUP($A186,'WB005-D'!$P:$P,1,FALSE))),AND($B186=$B185,Z185="x")),"x","")</f>
        <v/>
      </c>
      <c r="AA186" s="993" t="str">
        <f>IF(OR(NOT(ISNA(VLOOKUP($A186,'WB005-E'!$P:$P,1,FALSE))),AND($B186=$B185,AA185="x")),"x","")</f>
        <v/>
      </c>
      <c r="AB186" s="994" t="str">
        <f>IF(OR(NOT(ISNA(VLOOKUP($A186,'WB005-F'!$P:$P,1,FALSE))),AND($B186=$B185,AB185="x")),"x","")</f>
        <v/>
      </c>
      <c r="AC186" s="989" t="str">
        <f>IF(OR(NOT(ISNA(VLOOKUP($A186,'WB006-A'!$P:$P,1,FALSE))),AND($B186=$B185,AC185="x")),"x","")</f>
        <v/>
      </c>
      <c r="AD186" s="990" t="str">
        <f>IF(OR(NOT(ISNA(VLOOKUP($A186,'WB006-B'!$P:$P,1,FALSE))),AND($B186=$B185,AD185="x")),"x","")</f>
        <v/>
      </c>
      <c r="AE186" s="992" t="str">
        <f>IF(OR(NOT(ISNA(VLOOKUP($A186,'WB007-A'!$P:$P,1,FALSE))),AND($B186=$B185,AE185="x")),"x","")</f>
        <v/>
      </c>
      <c r="AF186" s="994" t="str">
        <f>IF(OR(NOT(ISNA(VLOOKUP($A186,'WB007-B'!$P:$P,1,FALSE))),AND($B186=$B185,AF185="x")),"x","")</f>
        <v/>
      </c>
      <c r="AG186" s="998" t="b">
        <f t="shared" si="2"/>
        <v>1</v>
      </c>
      <c r="AI186" s="708"/>
    </row>
    <row r="187" spans="1:35" ht="22.5" x14ac:dyDescent="0.2">
      <c r="A187" s="927" t="s">
        <v>120</v>
      </c>
      <c r="B187" s="928" t="s">
        <v>119</v>
      </c>
      <c r="C187" s="929" t="s">
        <v>306</v>
      </c>
      <c r="D187" s="1021">
        <v>4.4690817164322425</v>
      </c>
      <c r="E187" s="930" t="s">
        <v>377</v>
      </c>
      <c r="F187" s="988" t="str">
        <f>IF(OR(NOT(ISNA(VLOOKUP($A187,'WB001-A'!$P:$P,1,FALSE))),AND($B187=$B186,F186="x")),"x","")</f>
        <v/>
      </c>
      <c r="G187" s="989" t="str">
        <f>IF(OR(NOT(ISNA(VLOOKUP($A187,'WB002-A'!$P:$P,1,FALSE))),AND($B187=$B186,G186="x")),"x","")</f>
        <v>x</v>
      </c>
      <c r="H187" s="990" t="str">
        <f>IF(OR(NOT(ISNA(VLOOKUP($A187,'WB002-B'!$P:$P,1,FALSE))),AND($B187=$B186,H186="x")),"x","")</f>
        <v/>
      </c>
      <c r="I187" s="990" t="str">
        <f>IF(OR(NOT(ISNA(VLOOKUP($A187,'WB002-C'!$P:$P,1,FALSE))),AND($B187=$B186,I186="x")),"x","")</f>
        <v/>
      </c>
      <c r="J187" s="990" t="str">
        <f>IF(OR(NOT(ISNA(VLOOKUP($A187,'WB002-D'!$P:$P,1,FALSE))),AND($B187=$B186,J186="x")),"x","")</f>
        <v/>
      </c>
      <c r="K187" s="990" t="str">
        <f>IF(OR(NOT(ISNA(VLOOKUP($A187,'WB002-E'!$P:$P,1,FALSE))),AND($B187=$B186,K186="x")),"x","")</f>
        <v/>
      </c>
      <c r="L187" s="991" t="str">
        <f>IF(OR(NOT(ISNA(VLOOKUP($A187,'WB002-F'!$P:$P,1,FALSE))),AND($B187=$B186,L186="x")),"x","")</f>
        <v/>
      </c>
      <c r="M187" s="992" t="str">
        <f>IF(OR(NOT(ISNA(VLOOKUP($A187,'WB003-A'!$P:$P,1,FALSE))),AND($B187=$B186,M186="x")),"x","")</f>
        <v/>
      </c>
      <c r="N187" s="993" t="str">
        <f>IF(OR(NOT(ISNA(VLOOKUP($A187,'WB003-B'!$P:$P,1,FALSE))),AND($B187=$B186,N186="x")),"x","")</f>
        <v/>
      </c>
      <c r="O187" s="993" t="str">
        <f>IF(OR(NOT(ISNA(VLOOKUP($A187,'WB003-C'!$P:$P,1,FALSE))),AND($B187=$B186,O186="x")),"x","")</f>
        <v/>
      </c>
      <c r="P187" s="993" t="str">
        <f>IF(OR(NOT(ISNA(VLOOKUP($A187,'WB003-D'!$P:$P,1,FALSE))),AND($B187=$B186,P186="x")),"x","")</f>
        <v/>
      </c>
      <c r="Q187" s="994" t="str">
        <f>IF(OR(NOT(ISNA(VLOOKUP($A187,'WB003-E'!$P:$P,1,FALSE))),AND($B187=$B186,Q186="x")),"x","")</f>
        <v/>
      </c>
      <c r="R187" s="995" t="str">
        <f>IF(OR(NOT(ISNA(VLOOKUP($A187,#REF!,1,FALSE))),AND($B187=$B186,R186="x")),"x","")</f>
        <v>x</v>
      </c>
      <c r="S187" s="990" t="str">
        <f>IF(OR(NOT(ISNA(VLOOKUP($A187,#REF!,1,FALSE))),AND($B187=$B186,S186="x")),"x","")</f>
        <v>x</v>
      </c>
      <c r="T187" s="990" t="str">
        <f>IF(OR(NOT(ISNA(VLOOKUP($A187,#REF!,1,FALSE))),AND($B187=$B186,T186="x")),"x","")</f>
        <v>x</v>
      </c>
      <c r="U187" s="990" t="str">
        <f>IF(OR(NOT(ISNA(VLOOKUP($A187,#REF!,1,FALSE))),AND($B187=$B186,U186="x")),"x","")</f>
        <v>x</v>
      </c>
      <c r="V187" s="991" t="str">
        <f>IF(OR(NOT(ISNA(VLOOKUP($A187,#REF!,1,FALSE))),AND($B187=$B186,V186="x")),"x","")</f>
        <v>x</v>
      </c>
      <c r="W187" s="996" t="str">
        <f>IF(OR(NOT(ISNA(VLOOKUP($A187,'WB005-A'!$P:$P,1,FALSE))),AND($B187=$B186,W186="x")),"x","")</f>
        <v>x</v>
      </c>
      <c r="X187" s="993" t="str">
        <f>IF(OR(NOT(ISNA(VLOOKUP($A187,'WB005-B'!$P:$P,1,FALSE))),AND($B187=$B186,X186="x")),"x","")</f>
        <v/>
      </c>
      <c r="Y187" s="993" t="str">
        <f>IF(OR(NOT(ISNA(VLOOKUP($A187,'WB005-C'!$P:$P,1,FALSE))),AND($B187=$B186,Y186="x")),"x","")</f>
        <v/>
      </c>
      <c r="Z187" s="993" t="str">
        <f>IF(OR(NOT(ISNA(VLOOKUP($A187,'WB005-D'!$P:$P,1,FALSE))),AND($B187=$B186,Z186="x")),"x","")</f>
        <v/>
      </c>
      <c r="AA187" s="993" t="str">
        <f>IF(OR(NOT(ISNA(VLOOKUP($A187,'WB005-E'!$P:$P,1,FALSE))),AND($B187=$B186,AA186="x")),"x","")</f>
        <v/>
      </c>
      <c r="AB187" s="994" t="str">
        <f>IF(OR(NOT(ISNA(VLOOKUP($A187,'WB005-F'!$P:$P,1,FALSE))),AND($B187=$B186,AB186="x")),"x","")</f>
        <v/>
      </c>
      <c r="AC187" s="989" t="str">
        <f>IF(OR(NOT(ISNA(VLOOKUP($A187,'WB006-A'!$P:$P,1,FALSE))),AND($B187=$B186,AC186="x")),"x","")</f>
        <v/>
      </c>
      <c r="AD187" s="990" t="str">
        <f>IF(OR(NOT(ISNA(VLOOKUP($A187,'WB006-B'!$P:$P,1,FALSE))),AND($B187=$B186,AD186="x")),"x","")</f>
        <v/>
      </c>
      <c r="AE187" s="992" t="str">
        <f>IF(OR(NOT(ISNA(VLOOKUP($A187,'WB007-A'!$P:$P,1,FALSE))),AND($B187=$B186,AE186="x")),"x","")</f>
        <v/>
      </c>
      <c r="AF187" s="994" t="str">
        <f>IF(OR(NOT(ISNA(VLOOKUP($A187,'WB007-B'!$P:$P,1,FALSE))),AND($B187=$B186,AF186="x")),"x","")</f>
        <v/>
      </c>
      <c r="AG187" s="998" t="b">
        <f t="shared" si="2"/>
        <v>1</v>
      </c>
      <c r="AI187" s="708"/>
    </row>
    <row r="188" spans="1:35" ht="22.5" x14ac:dyDescent="0.2">
      <c r="A188" s="927" t="s">
        <v>121</v>
      </c>
      <c r="B188" s="928" t="s">
        <v>119</v>
      </c>
      <c r="C188" s="929" t="s">
        <v>307</v>
      </c>
      <c r="D188" s="1021">
        <v>5.0007483344215959</v>
      </c>
      <c r="E188" s="930" t="s">
        <v>377</v>
      </c>
      <c r="F188" s="988" t="str">
        <f>IF(OR(NOT(ISNA(VLOOKUP($A188,'WB001-A'!$P:$P,1,FALSE))),AND($B188=$B187,F187="x")),"x","")</f>
        <v/>
      </c>
      <c r="G188" s="989" t="str">
        <f>IF(OR(NOT(ISNA(VLOOKUP($A188,'WB002-A'!$P:$P,1,FALSE))),AND($B188=$B187,G187="x")),"x","")</f>
        <v>x</v>
      </c>
      <c r="H188" s="990" t="str">
        <f>IF(OR(NOT(ISNA(VLOOKUP($A188,'WB002-B'!$P:$P,1,FALSE))),AND($B188=$B187,H187="x")),"x","")</f>
        <v/>
      </c>
      <c r="I188" s="990" t="str">
        <f>IF(OR(NOT(ISNA(VLOOKUP($A188,'WB002-C'!$P:$P,1,FALSE))),AND($B188=$B187,I187="x")),"x","")</f>
        <v/>
      </c>
      <c r="J188" s="990" t="str">
        <f>IF(OR(NOT(ISNA(VLOOKUP($A188,'WB002-D'!$P:$P,1,FALSE))),AND($B188=$B187,J187="x")),"x","")</f>
        <v/>
      </c>
      <c r="K188" s="990" t="str">
        <f>IF(OR(NOT(ISNA(VLOOKUP($A188,'WB002-E'!$P:$P,1,FALSE))),AND($B188=$B187,K187="x")),"x","")</f>
        <v/>
      </c>
      <c r="L188" s="991" t="str">
        <f>IF(OR(NOT(ISNA(VLOOKUP($A188,'WB002-F'!$P:$P,1,FALSE))),AND($B188=$B187,L187="x")),"x","")</f>
        <v/>
      </c>
      <c r="M188" s="992" t="str">
        <f>IF(OR(NOT(ISNA(VLOOKUP($A188,'WB003-A'!$P:$P,1,FALSE))),AND($B188=$B187,M187="x")),"x","")</f>
        <v/>
      </c>
      <c r="N188" s="993" t="str">
        <f>IF(OR(NOT(ISNA(VLOOKUP($A188,'WB003-B'!$P:$P,1,FALSE))),AND($B188=$B187,N187="x")),"x","")</f>
        <v/>
      </c>
      <c r="O188" s="993" t="str">
        <f>IF(OR(NOT(ISNA(VLOOKUP($A188,'WB003-C'!$P:$P,1,FALSE))),AND($B188=$B187,O187="x")),"x","")</f>
        <v/>
      </c>
      <c r="P188" s="993" t="str">
        <f>IF(OR(NOT(ISNA(VLOOKUP($A188,'WB003-D'!$P:$P,1,FALSE))),AND($B188=$B187,P187="x")),"x","")</f>
        <v/>
      </c>
      <c r="Q188" s="994" t="str">
        <f>IF(OR(NOT(ISNA(VLOOKUP($A188,'WB003-E'!$P:$P,1,FALSE))),AND($B188=$B187,Q187="x")),"x","")</f>
        <v/>
      </c>
      <c r="R188" s="995" t="str">
        <f>IF(OR(NOT(ISNA(VLOOKUP($A188,#REF!,1,FALSE))),AND($B188=$B187,R187="x")),"x","")</f>
        <v>x</v>
      </c>
      <c r="S188" s="990" t="str">
        <f>IF(OR(NOT(ISNA(VLOOKUP($A188,#REF!,1,FALSE))),AND($B188=$B187,S187="x")),"x","")</f>
        <v>x</v>
      </c>
      <c r="T188" s="990" t="str">
        <f>IF(OR(NOT(ISNA(VLOOKUP($A188,#REF!,1,FALSE))),AND($B188=$B187,T187="x")),"x","")</f>
        <v>x</v>
      </c>
      <c r="U188" s="990" t="str">
        <f>IF(OR(NOT(ISNA(VLOOKUP($A188,#REF!,1,FALSE))),AND($B188=$B187,U187="x")),"x","")</f>
        <v>x</v>
      </c>
      <c r="V188" s="991" t="str">
        <f>IF(OR(NOT(ISNA(VLOOKUP($A188,#REF!,1,FALSE))),AND($B188=$B187,V187="x")),"x","")</f>
        <v>x</v>
      </c>
      <c r="W188" s="996" t="str">
        <f>IF(OR(NOT(ISNA(VLOOKUP($A188,'WB005-A'!$P:$P,1,FALSE))),AND($B188=$B187,W187="x")),"x","")</f>
        <v>x</v>
      </c>
      <c r="X188" s="993" t="str">
        <f>IF(OR(NOT(ISNA(VLOOKUP($A188,'WB005-B'!$P:$P,1,FALSE))),AND($B188=$B187,X187="x")),"x","")</f>
        <v/>
      </c>
      <c r="Y188" s="993" t="str">
        <f>IF(OR(NOT(ISNA(VLOOKUP($A188,'WB005-C'!$P:$P,1,FALSE))),AND($B188=$B187,Y187="x")),"x","")</f>
        <v/>
      </c>
      <c r="Z188" s="993" t="str">
        <f>IF(OR(NOT(ISNA(VLOOKUP($A188,'WB005-D'!$P:$P,1,FALSE))),AND($B188=$B187,Z187="x")),"x","")</f>
        <v/>
      </c>
      <c r="AA188" s="993" t="str">
        <f>IF(OR(NOT(ISNA(VLOOKUP($A188,'WB005-E'!$P:$P,1,FALSE))),AND($B188=$B187,AA187="x")),"x","")</f>
        <v/>
      </c>
      <c r="AB188" s="994" t="str">
        <f>IF(OR(NOT(ISNA(VLOOKUP($A188,'WB005-F'!$P:$P,1,FALSE))),AND($B188=$B187,AB187="x")),"x","")</f>
        <v/>
      </c>
      <c r="AC188" s="989" t="str">
        <f>IF(OR(NOT(ISNA(VLOOKUP($A188,'WB006-A'!$P:$P,1,FALSE))),AND($B188=$B187,AC187="x")),"x","")</f>
        <v/>
      </c>
      <c r="AD188" s="990" t="str">
        <f>IF(OR(NOT(ISNA(VLOOKUP($A188,'WB006-B'!$P:$P,1,FALSE))),AND($B188=$B187,AD187="x")),"x","")</f>
        <v/>
      </c>
      <c r="AE188" s="992" t="str">
        <f>IF(OR(NOT(ISNA(VLOOKUP($A188,'WB007-A'!$P:$P,1,FALSE))),AND($B188=$B187,AE187="x")),"x","")</f>
        <v/>
      </c>
      <c r="AF188" s="994" t="str">
        <f>IF(OR(NOT(ISNA(VLOOKUP($A188,'WB007-B'!$P:$P,1,FALSE))),AND($B188=$B187,AF187="x")),"x","")</f>
        <v/>
      </c>
      <c r="AG188" s="998" t="b">
        <f t="shared" si="2"/>
        <v>1</v>
      </c>
      <c r="AI188" s="708"/>
    </row>
    <row r="189" spans="1:35" ht="22.5" x14ac:dyDescent="0.2">
      <c r="A189" s="927" t="s">
        <v>122</v>
      </c>
      <c r="B189" s="928" t="s">
        <v>119</v>
      </c>
      <c r="C189" s="929" t="s">
        <v>308</v>
      </c>
      <c r="D189" s="1021">
        <v>8.3345805573693266</v>
      </c>
      <c r="E189" s="930" t="s">
        <v>377</v>
      </c>
      <c r="F189" s="988" t="str">
        <f>IF(OR(NOT(ISNA(VLOOKUP($A189,'WB001-A'!$P:$P,1,FALSE))),AND($B189=$B188,F188="x")),"x","")</f>
        <v/>
      </c>
      <c r="G189" s="989" t="str">
        <f>IF(OR(NOT(ISNA(VLOOKUP($A189,'WB002-A'!$P:$P,1,FALSE))),AND($B189=$B188,G188="x")),"x","")</f>
        <v>x</v>
      </c>
      <c r="H189" s="990" t="str">
        <f>IF(OR(NOT(ISNA(VLOOKUP($A189,'WB002-B'!$P:$P,1,FALSE))),AND($B189=$B188,H188="x")),"x","")</f>
        <v/>
      </c>
      <c r="I189" s="990" t="str">
        <f>IF(OR(NOT(ISNA(VLOOKUP($A189,'WB002-C'!$P:$P,1,FALSE))),AND($B189=$B188,I188="x")),"x","")</f>
        <v/>
      </c>
      <c r="J189" s="990" t="str">
        <f>IF(OR(NOT(ISNA(VLOOKUP($A189,'WB002-D'!$P:$P,1,FALSE))),AND($B189=$B188,J188="x")),"x","")</f>
        <v/>
      </c>
      <c r="K189" s="990" t="str">
        <f>IF(OR(NOT(ISNA(VLOOKUP($A189,'WB002-E'!$P:$P,1,FALSE))),AND($B189=$B188,K188="x")),"x","")</f>
        <v/>
      </c>
      <c r="L189" s="991" t="str">
        <f>IF(OR(NOT(ISNA(VLOOKUP($A189,'WB002-F'!$P:$P,1,FALSE))),AND($B189=$B188,L188="x")),"x","")</f>
        <v/>
      </c>
      <c r="M189" s="992" t="str">
        <f>IF(OR(NOT(ISNA(VLOOKUP($A189,'WB003-A'!$P:$P,1,FALSE))),AND($B189=$B188,M188="x")),"x","")</f>
        <v/>
      </c>
      <c r="N189" s="993" t="str">
        <f>IF(OR(NOT(ISNA(VLOOKUP($A189,'WB003-B'!$P:$P,1,FALSE))),AND($B189=$B188,N188="x")),"x","")</f>
        <v/>
      </c>
      <c r="O189" s="993" t="str">
        <f>IF(OR(NOT(ISNA(VLOOKUP($A189,'WB003-C'!$P:$P,1,FALSE))),AND($B189=$B188,O188="x")),"x","")</f>
        <v/>
      </c>
      <c r="P189" s="993" t="str">
        <f>IF(OR(NOT(ISNA(VLOOKUP($A189,'WB003-D'!$P:$P,1,FALSE))),AND($B189=$B188,P188="x")),"x","")</f>
        <v/>
      </c>
      <c r="Q189" s="994" t="str">
        <f>IF(OR(NOT(ISNA(VLOOKUP($A189,'WB003-E'!$P:$P,1,FALSE))),AND($B189=$B188,Q188="x")),"x","")</f>
        <v/>
      </c>
      <c r="R189" s="995" t="str">
        <f>IF(OR(NOT(ISNA(VLOOKUP($A189,#REF!,1,FALSE))),AND($B189=$B188,R188="x")),"x","")</f>
        <v>x</v>
      </c>
      <c r="S189" s="990" t="str">
        <f>IF(OR(NOT(ISNA(VLOOKUP($A189,#REF!,1,FALSE))),AND($B189=$B188,S188="x")),"x","")</f>
        <v>x</v>
      </c>
      <c r="T189" s="990" t="str">
        <f>IF(OR(NOT(ISNA(VLOOKUP($A189,#REF!,1,FALSE))),AND($B189=$B188,T188="x")),"x","")</f>
        <v>x</v>
      </c>
      <c r="U189" s="990" t="str">
        <f>IF(OR(NOT(ISNA(VLOOKUP($A189,#REF!,1,FALSE))),AND($B189=$B188,U188="x")),"x","")</f>
        <v>x</v>
      </c>
      <c r="V189" s="991" t="str">
        <f>IF(OR(NOT(ISNA(VLOOKUP($A189,#REF!,1,FALSE))),AND($B189=$B188,V188="x")),"x","")</f>
        <v>x</v>
      </c>
      <c r="W189" s="996" t="str">
        <f>IF(OR(NOT(ISNA(VLOOKUP($A189,'WB005-A'!$P:$P,1,FALSE))),AND($B189=$B188,W188="x")),"x","")</f>
        <v>x</v>
      </c>
      <c r="X189" s="993" t="str">
        <f>IF(OR(NOT(ISNA(VLOOKUP($A189,'WB005-B'!$P:$P,1,FALSE))),AND($B189=$B188,X188="x")),"x","")</f>
        <v/>
      </c>
      <c r="Y189" s="993" t="str">
        <f>IF(OR(NOT(ISNA(VLOOKUP($A189,'WB005-C'!$P:$P,1,FALSE))),AND($B189=$B188,Y188="x")),"x","")</f>
        <v/>
      </c>
      <c r="Z189" s="993" t="str">
        <f>IF(OR(NOT(ISNA(VLOOKUP($A189,'WB005-D'!$P:$P,1,FALSE))),AND($B189=$B188,Z188="x")),"x","")</f>
        <v/>
      </c>
      <c r="AA189" s="993" t="str">
        <f>IF(OR(NOT(ISNA(VLOOKUP($A189,'WB005-E'!$P:$P,1,FALSE))),AND($B189=$B188,AA188="x")),"x","")</f>
        <v/>
      </c>
      <c r="AB189" s="994" t="str">
        <f>IF(OR(NOT(ISNA(VLOOKUP($A189,'WB005-F'!$P:$P,1,FALSE))),AND($B189=$B188,AB188="x")),"x","")</f>
        <v/>
      </c>
      <c r="AC189" s="989" t="str">
        <f>IF(OR(NOT(ISNA(VLOOKUP($A189,'WB006-A'!$P:$P,1,FALSE))),AND($B189=$B188,AC188="x")),"x","")</f>
        <v/>
      </c>
      <c r="AD189" s="990" t="str">
        <f>IF(OR(NOT(ISNA(VLOOKUP($A189,'WB006-B'!$P:$P,1,FALSE))),AND($B189=$B188,AD188="x")),"x","")</f>
        <v/>
      </c>
      <c r="AE189" s="992" t="str">
        <f>IF(OR(NOT(ISNA(VLOOKUP($A189,'WB007-A'!$P:$P,1,FALSE))),AND($B189=$B188,AE188="x")),"x","")</f>
        <v/>
      </c>
      <c r="AF189" s="994" t="str">
        <f>IF(OR(NOT(ISNA(VLOOKUP($A189,'WB007-B'!$P:$P,1,FALSE))),AND($B189=$B188,AF188="x")),"x","")</f>
        <v/>
      </c>
      <c r="AG189" s="998" t="b">
        <f t="shared" si="2"/>
        <v>1</v>
      </c>
      <c r="AI189" s="708"/>
    </row>
    <row r="190" spans="1:35" ht="22.5" x14ac:dyDescent="0.2">
      <c r="A190" s="927" t="s">
        <v>123</v>
      </c>
      <c r="B190" s="928" t="s">
        <v>119</v>
      </c>
      <c r="C190" s="929" t="s">
        <v>593</v>
      </c>
      <c r="D190" s="1021">
        <v>10.001496668843192</v>
      </c>
      <c r="E190" s="930" t="s">
        <v>377</v>
      </c>
      <c r="F190" s="988" t="str">
        <f>IF(OR(NOT(ISNA(VLOOKUP($A190,'WB001-A'!$P:$P,1,FALSE))),AND($B190=$B189,F189="x")),"x","")</f>
        <v/>
      </c>
      <c r="G190" s="989" t="str">
        <f>IF(OR(NOT(ISNA(VLOOKUP($A190,'WB002-A'!$P:$P,1,FALSE))),AND($B190=$B189,G189="x")),"x","")</f>
        <v>x</v>
      </c>
      <c r="H190" s="990" t="str">
        <f>IF(OR(NOT(ISNA(VLOOKUP($A190,'WB002-B'!$P:$P,1,FALSE))),AND($B190=$B189,H189="x")),"x","")</f>
        <v/>
      </c>
      <c r="I190" s="990" t="str">
        <f>IF(OR(NOT(ISNA(VLOOKUP($A190,'WB002-C'!$P:$P,1,FALSE))),AND($B190=$B189,I189="x")),"x","")</f>
        <v/>
      </c>
      <c r="J190" s="990" t="str">
        <f>IF(OR(NOT(ISNA(VLOOKUP($A190,'WB002-D'!$P:$P,1,FALSE))),AND($B190=$B189,J189="x")),"x","")</f>
        <v/>
      </c>
      <c r="K190" s="990" t="str">
        <f>IF(OR(NOT(ISNA(VLOOKUP($A190,'WB002-E'!$P:$P,1,FALSE))),AND($B190=$B189,K189="x")),"x","")</f>
        <v/>
      </c>
      <c r="L190" s="991" t="str">
        <f>IF(OR(NOT(ISNA(VLOOKUP($A190,'WB002-F'!$P:$P,1,FALSE))),AND($B190=$B189,L189="x")),"x","")</f>
        <v/>
      </c>
      <c r="M190" s="992" t="str">
        <f>IF(OR(NOT(ISNA(VLOOKUP($A190,'WB003-A'!$P:$P,1,FALSE))),AND($B190=$B189,M189="x")),"x","")</f>
        <v/>
      </c>
      <c r="N190" s="993" t="str">
        <f>IF(OR(NOT(ISNA(VLOOKUP($A190,'WB003-B'!$P:$P,1,FALSE))),AND($B190=$B189,N189="x")),"x","")</f>
        <v/>
      </c>
      <c r="O190" s="993" t="str">
        <f>IF(OR(NOT(ISNA(VLOOKUP($A190,'WB003-C'!$P:$P,1,FALSE))),AND($B190=$B189,O189="x")),"x","")</f>
        <v/>
      </c>
      <c r="P190" s="993" t="str">
        <f>IF(OR(NOT(ISNA(VLOOKUP($A190,'WB003-D'!$P:$P,1,FALSE))),AND($B190=$B189,P189="x")),"x","")</f>
        <v/>
      </c>
      <c r="Q190" s="994" t="str">
        <f>IF(OR(NOT(ISNA(VLOOKUP($A190,'WB003-E'!$P:$P,1,FALSE))),AND($B190=$B189,Q189="x")),"x","")</f>
        <v/>
      </c>
      <c r="R190" s="995" t="str">
        <f>IF(OR(NOT(ISNA(VLOOKUP($A190,#REF!,1,FALSE))),AND($B190=$B189,R189="x")),"x","")</f>
        <v>x</v>
      </c>
      <c r="S190" s="990" t="str">
        <f>IF(OR(NOT(ISNA(VLOOKUP($A190,#REF!,1,FALSE))),AND($B190=$B189,S189="x")),"x","")</f>
        <v>x</v>
      </c>
      <c r="T190" s="990" t="str">
        <f>IF(OR(NOT(ISNA(VLOOKUP($A190,#REF!,1,FALSE))),AND($B190=$B189,T189="x")),"x","")</f>
        <v>x</v>
      </c>
      <c r="U190" s="990" t="str">
        <f>IF(OR(NOT(ISNA(VLOOKUP($A190,#REF!,1,FALSE))),AND($B190=$B189,U189="x")),"x","")</f>
        <v>x</v>
      </c>
      <c r="V190" s="991" t="str">
        <f>IF(OR(NOT(ISNA(VLOOKUP($A190,#REF!,1,FALSE))),AND($B190=$B189,V189="x")),"x","")</f>
        <v>x</v>
      </c>
      <c r="W190" s="996" t="str">
        <f>IF(OR(NOT(ISNA(VLOOKUP($A190,'WB005-A'!$P:$P,1,FALSE))),AND($B190=$B189,W189="x")),"x","")</f>
        <v>x</v>
      </c>
      <c r="X190" s="993" t="str">
        <f>IF(OR(NOT(ISNA(VLOOKUP($A190,'WB005-B'!$P:$P,1,FALSE))),AND($B190=$B189,X189="x")),"x","")</f>
        <v/>
      </c>
      <c r="Y190" s="993" t="str">
        <f>IF(OR(NOT(ISNA(VLOOKUP($A190,'WB005-C'!$P:$P,1,FALSE))),AND($B190=$B189,Y189="x")),"x","")</f>
        <v/>
      </c>
      <c r="Z190" s="993" t="str">
        <f>IF(OR(NOT(ISNA(VLOOKUP($A190,'WB005-D'!$P:$P,1,FALSE))),AND($B190=$B189,Z189="x")),"x","")</f>
        <v/>
      </c>
      <c r="AA190" s="993" t="str">
        <f>IF(OR(NOT(ISNA(VLOOKUP($A190,'WB005-E'!$P:$P,1,FALSE))),AND($B190=$B189,AA189="x")),"x","")</f>
        <v/>
      </c>
      <c r="AB190" s="994" t="str">
        <f>IF(OR(NOT(ISNA(VLOOKUP($A190,'WB005-F'!$P:$P,1,FALSE))),AND($B190=$B189,AB189="x")),"x","")</f>
        <v/>
      </c>
      <c r="AC190" s="989" t="str">
        <f>IF(OR(NOT(ISNA(VLOOKUP($A190,'WB006-A'!$P:$P,1,FALSE))),AND($B190=$B189,AC189="x")),"x","")</f>
        <v/>
      </c>
      <c r="AD190" s="990" t="str">
        <f>IF(OR(NOT(ISNA(VLOOKUP($A190,'WB006-B'!$P:$P,1,FALSE))),AND($B190=$B189,AD189="x")),"x","")</f>
        <v/>
      </c>
      <c r="AE190" s="992" t="str">
        <f>IF(OR(NOT(ISNA(VLOOKUP($A190,'WB007-A'!$P:$P,1,FALSE))),AND($B190=$B189,AE189="x")),"x","")</f>
        <v/>
      </c>
      <c r="AF190" s="994" t="str">
        <f>IF(OR(NOT(ISNA(VLOOKUP($A190,'WB007-B'!$P:$P,1,FALSE))),AND($B190=$B189,AF189="x")),"x","")</f>
        <v/>
      </c>
      <c r="AG190" s="998" t="b">
        <f t="shared" si="2"/>
        <v>1</v>
      </c>
      <c r="AI190" s="708"/>
    </row>
    <row r="191" spans="1:35" x14ac:dyDescent="0.2">
      <c r="A191" s="927" t="s">
        <v>124</v>
      </c>
      <c r="B191" s="928" t="s">
        <v>125</v>
      </c>
      <c r="C191" s="929"/>
      <c r="D191" s="1021" t="s">
        <v>448</v>
      </c>
      <c r="E191" s="930" t="s">
        <v>377</v>
      </c>
      <c r="F191" s="988" t="str">
        <f>IF(OR(NOT(ISNA(VLOOKUP($A191,'WB001-A'!$P:$P,1,FALSE))),AND($B191=$B190,F190="x")),"x","")</f>
        <v/>
      </c>
      <c r="G191" s="989" t="str">
        <f>IF(OR(NOT(ISNA(VLOOKUP($A191,'WB002-A'!$P:$P,1,FALSE))),AND($B191=$B190,G190="x")),"x","")</f>
        <v>x</v>
      </c>
      <c r="H191" s="990" t="str">
        <f>IF(OR(NOT(ISNA(VLOOKUP($A191,'WB002-B'!$P:$P,1,FALSE))),AND($B191=$B190,H190="x")),"x","")</f>
        <v/>
      </c>
      <c r="I191" s="990" t="str">
        <f>IF(OR(NOT(ISNA(VLOOKUP($A191,'WB002-C'!$P:$P,1,FALSE))),AND($B191=$B190,I190="x")),"x","")</f>
        <v/>
      </c>
      <c r="J191" s="990" t="str">
        <f>IF(OR(NOT(ISNA(VLOOKUP($A191,'WB002-D'!$P:$P,1,FALSE))),AND($B191=$B190,J190="x")),"x","")</f>
        <v/>
      </c>
      <c r="K191" s="990" t="str">
        <f>IF(OR(NOT(ISNA(VLOOKUP($A191,'WB002-E'!$P:$P,1,FALSE))),AND($B191=$B190,K190="x")),"x","")</f>
        <v/>
      </c>
      <c r="L191" s="991" t="str">
        <f>IF(OR(NOT(ISNA(VLOOKUP($A191,'WB002-F'!$P:$P,1,FALSE))),AND($B191=$B190,L190="x")),"x","")</f>
        <v/>
      </c>
      <c r="M191" s="992" t="str">
        <f>IF(OR(NOT(ISNA(VLOOKUP($A191,'WB003-A'!$P:$P,1,FALSE))),AND($B191=$B190,M190="x")),"x","")</f>
        <v/>
      </c>
      <c r="N191" s="993" t="str">
        <f>IF(OR(NOT(ISNA(VLOOKUP($A191,'WB003-B'!$P:$P,1,FALSE))),AND($B191=$B190,N190="x")),"x","")</f>
        <v/>
      </c>
      <c r="O191" s="993" t="str">
        <f>IF(OR(NOT(ISNA(VLOOKUP($A191,'WB003-C'!$P:$P,1,FALSE))),AND($B191=$B190,O190="x")),"x","")</f>
        <v/>
      </c>
      <c r="P191" s="993" t="str">
        <f>IF(OR(NOT(ISNA(VLOOKUP($A191,'WB003-D'!$P:$P,1,FALSE))),AND($B191=$B190,P190="x")),"x","")</f>
        <v/>
      </c>
      <c r="Q191" s="994" t="str">
        <f>IF(OR(NOT(ISNA(VLOOKUP($A191,'WB003-E'!$P:$P,1,FALSE))),AND($B191=$B190,Q190="x")),"x","")</f>
        <v/>
      </c>
      <c r="R191" s="995" t="str">
        <f>IF(OR(NOT(ISNA(VLOOKUP($A191,#REF!,1,FALSE))),AND($B191=$B190,R190="x")),"x","")</f>
        <v>x</v>
      </c>
      <c r="S191" s="990" t="str">
        <f>IF(OR(NOT(ISNA(VLOOKUP($A191,#REF!,1,FALSE))),AND($B191=$B190,S190="x")),"x","")</f>
        <v>x</v>
      </c>
      <c r="T191" s="990" t="str">
        <f>IF(OR(NOT(ISNA(VLOOKUP($A191,#REF!,1,FALSE))),AND($B191=$B190,T190="x")),"x","")</f>
        <v>x</v>
      </c>
      <c r="U191" s="990" t="str">
        <f>IF(OR(NOT(ISNA(VLOOKUP($A191,#REF!,1,FALSE))),AND($B191=$B190,U190="x")),"x","")</f>
        <v>x</v>
      </c>
      <c r="V191" s="991" t="str">
        <f>IF(OR(NOT(ISNA(VLOOKUP($A191,#REF!,1,FALSE))),AND($B191=$B190,V190="x")),"x","")</f>
        <v>x</v>
      </c>
      <c r="W191" s="996" t="str">
        <f>IF(OR(NOT(ISNA(VLOOKUP($A191,'WB005-A'!$P:$P,1,FALSE))),AND($B191=$B190,W190="x")),"x","")</f>
        <v>x</v>
      </c>
      <c r="X191" s="993" t="str">
        <f>IF(OR(NOT(ISNA(VLOOKUP($A191,'WB005-B'!$P:$P,1,FALSE))),AND($B191=$B190,X190="x")),"x","")</f>
        <v/>
      </c>
      <c r="Y191" s="993" t="str">
        <f>IF(OR(NOT(ISNA(VLOOKUP($A191,'WB005-C'!$P:$P,1,FALSE))),AND($B191=$B190,Y190="x")),"x","")</f>
        <v/>
      </c>
      <c r="Z191" s="993" t="str">
        <f>IF(OR(NOT(ISNA(VLOOKUP($A191,'WB005-D'!$P:$P,1,FALSE))),AND($B191=$B190,Z190="x")),"x","")</f>
        <v/>
      </c>
      <c r="AA191" s="993" t="str">
        <f>IF(OR(NOT(ISNA(VLOOKUP($A191,'WB005-E'!$P:$P,1,FALSE))),AND($B191=$B190,AA190="x")),"x","")</f>
        <v/>
      </c>
      <c r="AB191" s="994" t="str">
        <f>IF(OR(NOT(ISNA(VLOOKUP($A191,'WB005-F'!$P:$P,1,FALSE))),AND($B191=$B190,AB190="x")),"x","")</f>
        <v/>
      </c>
      <c r="AC191" s="989" t="str">
        <f>IF(OR(NOT(ISNA(VLOOKUP($A191,'WB006-A'!$P:$P,1,FALSE))),AND($B191=$B190,AC190="x")),"x","")</f>
        <v/>
      </c>
      <c r="AD191" s="990" t="str">
        <f>IF(OR(NOT(ISNA(VLOOKUP($A191,'WB006-B'!$P:$P,1,FALSE))),AND($B191=$B190,AD190="x")),"x","")</f>
        <v/>
      </c>
      <c r="AE191" s="992" t="str">
        <f>IF(OR(NOT(ISNA(VLOOKUP($A191,'WB007-A'!$P:$P,1,FALSE))),AND($B191=$B190,AE190="x")),"x","")</f>
        <v/>
      </c>
      <c r="AF191" s="994" t="str">
        <f>IF(OR(NOT(ISNA(VLOOKUP($A191,'WB007-B'!$P:$P,1,FALSE))),AND($B191=$B190,AF190="x")),"x","")</f>
        <v/>
      </c>
      <c r="AG191" s="998" t="b">
        <f t="shared" si="2"/>
        <v>1</v>
      </c>
      <c r="AI191" s="708"/>
    </row>
    <row r="192" spans="1:35" x14ac:dyDescent="0.2">
      <c r="A192" s="927" t="s">
        <v>126</v>
      </c>
      <c r="B192" s="928" t="s">
        <v>125</v>
      </c>
      <c r="C192" s="929" t="s">
        <v>306</v>
      </c>
      <c r="D192" s="1021">
        <v>4.4690817164322425</v>
      </c>
      <c r="E192" s="930" t="s">
        <v>377</v>
      </c>
      <c r="F192" s="988" t="str">
        <f>IF(OR(NOT(ISNA(VLOOKUP($A192,'WB001-A'!$P:$P,1,FALSE))),AND($B192=$B191,F191="x")),"x","")</f>
        <v/>
      </c>
      <c r="G192" s="989" t="str">
        <f>IF(OR(NOT(ISNA(VLOOKUP($A192,'WB002-A'!$P:$P,1,FALSE))),AND($B192=$B191,G191="x")),"x","")</f>
        <v>x</v>
      </c>
      <c r="H192" s="990" t="str">
        <f>IF(OR(NOT(ISNA(VLOOKUP($A192,'WB002-B'!$P:$P,1,FALSE))),AND($B192=$B191,H191="x")),"x","")</f>
        <v/>
      </c>
      <c r="I192" s="990" t="str">
        <f>IF(OR(NOT(ISNA(VLOOKUP($A192,'WB002-C'!$P:$P,1,FALSE))),AND($B192=$B191,I191="x")),"x","")</f>
        <v/>
      </c>
      <c r="J192" s="990" t="str">
        <f>IF(OR(NOT(ISNA(VLOOKUP($A192,'WB002-D'!$P:$P,1,FALSE))),AND($B192=$B191,J191="x")),"x","")</f>
        <v/>
      </c>
      <c r="K192" s="990" t="str">
        <f>IF(OR(NOT(ISNA(VLOOKUP($A192,'WB002-E'!$P:$P,1,FALSE))),AND($B192=$B191,K191="x")),"x","")</f>
        <v/>
      </c>
      <c r="L192" s="991" t="str">
        <f>IF(OR(NOT(ISNA(VLOOKUP($A192,'WB002-F'!$P:$P,1,FALSE))),AND($B192=$B191,L191="x")),"x","")</f>
        <v/>
      </c>
      <c r="M192" s="992" t="str">
        <f>IF(OR(NOT(ISNA(VLOOKUP($A192,'WB003-A'!$P:$P,1,FALSE))),AND($B192=$B191,M191="x")),"x","")</f>
        <v/>
      </c>
      <c r="N192" s="993" t="str">
        <f>IF(OR(NOT(ISNA(VLOOKUP($A192,'WB003-B'!$P:$P,1,FALSE))),AND($B192=$B191,N191="x")),"x","")</f>
        <v/>
      </c>
      <c r="O192" s="993" t="str">
        <f>IF(OR(NOT(ISNA(VLOOKUP($A192,'WB003-C'!$P:$P,1,FALSE))),AND($B192=$B191,O191="x")),"x","")</f>
        <v/>
      </c>
      <c r="P192" s="993" t="str">
        <f>IF(OR(NOT(ISNA(VLOOKUP($A192,'WB003-D'!$P:$P,1,FALSE))),AND($B192=$B191,P191="x")),"x","")</f>
        <v/>
      </c>
      <c r="Q192" s="994" t="str">
        <f>IF(OR(NOT(ISNA(VLOOKUP($A192,'WB003-E'!$P:$P,1,FALSE))),AND($B192=$B191,Q191="x")),"x","")</f>
        <v/>
      </c>
      <c r="R192" s="995" t="str">
        <f>IF(OR(NOT(ISNA(VLOOKUP($A192,#REF!,1,FALSE))),AND($B192=$B191,R191="x")),"x","")</f>
        <v>x</v>
      </c>
      <c r="S192" s="990" t="str">
        <f>IF(OR(NOT(ISNA(VLOOKUP($A192,#REF!,1,FALSE))),AND($B192=$B191,S191="x")),"x","")</f>
        <v>x</v>
      </c>
      <c r="T192" s="990" t="str">
        <f>IF(OR(NOT(ISNA(VLOOKUP($A192,#REF!,1,FALSE))),AND($B192=$B191,T191="x")),"x","")</f>
        <v>x</v>
      </c>
      <c r="U192" s="990" t="str">
        <f>IF(OR(NOT(ISNA(VLOOKUP($A192,#REF!,1,FALSE))),AND($B192=$B191,U191="x")),"x","")</f>
        <v>x</v>
      </c>
      <c r="V192" s="991" t="str">
        <f>IF(OR(NOT(ISNA(VLOOKUP($A192,#REF!,1,FALSE))),AND($B192=$B191,V191="x")),"x","")</f>
        <v>x</v>
      </c>
      <c r="W192" s="996" t="str">
        <f>IF(OR(NOT(ISNA(VLOOKUP($A192,'WB005-A'!$P:$P,1,FALSE))),AND($B192=$B191,W191="x")),"x","")</f>
        <v>x</v>
      </c>
      <c r="X192" s="993" t="str">
        <f>IF(OR(NOT(ISNA(VLOOKUP($A192,'WB005-B'!$P:$P,1,FALSE))),AND($B192=$B191,X191="x")),"x","")</f>
        <v/>
      </c>
      <c r="Y192" s="993" t="str">
        <f>IF(OR(NOT(ISNA(VLOOKUP($A192,'WB005-C'!$P:$P,1,FALSE))),AND($B192=$B191,Y191="x")),"x","")</f>
        <v/>
      </c>
      <c r="Z192" s="993" t="str">
        <f>IF(OR(NOT(ISNA(VLOOKUP($A192,'WB005-D'!$P:$P,1,FALSE))),AND($B192=$B191,Z191="x")),"x","")</f>
        <v/>
      </c>
      <c r="AA192" s="993" t="str">
        <f>IF(OR(NOT(ISNA(VLOOKUP($A192,'WB005-E'!$P:$P,1,FALSE))),AND($B192=$B191,AA191="x")),"x","")</f>
        <v/>
      </c>
      <c r="AB192" s="994" t="str">
        <f>IF(OR(NOT(ISNA(VLOOKUP($A192,'WB005-F'!$P:$P,1,FALSE))),AND($B192=$B191,AB191="x")),"x","")</f>
        <v/>
      </c>
      <c r="AC192" s="989" t="str">
        <f>IF(OR(NOT(ISNA(VLOOKUP($A192,'WB006-A'!$P:$P,1,FALSE))),AND($B192=$B191,AC191="x")),"x","")</f>
        <v/>
      </c>
      <c r="AD192" s="990" t="str">
        <f>IF(OR(NOT(ISNA(VLOOKUP($A192,'WB006-B'!$P:$P,1,FALSE))),AND($B192=$B191,AD191="x")),"x","")</f>
        <v/>
      </c>
      <c r="AE192" s="992" t="str">
        <f>IF(OR(NOT(ISNA(VLOOKUP($A192,'WB007-A'!$P:$P,1,FALSE))),AND($B192=$B191,AE191="x")),"x","")</f>
        <v/>
      </c>
      <c r="AF192" s="994" t="str">
        <f>IF(OR(NOT(ISNA(VLOOKUP($A192,'WB007-B'!$P:$P,1,FALSE))),AND($B192=$B191,AF191="x")),"x","")</f>
        <v/>
      </c>
      <c r="AG192" s="1000" t="b">
        <f t="shared" si="2"/>
        <v>1</v>
      </c>
      <c r="AI192" s="708"/>
    </row>
    <row r="193" spans="1:35" x14ac:dyDescent="0.2">
      <c r="A193" s="927" t="s">
        <v>127</v>
      </c>
      <c r="B193" s="928" t="s">
        <v>125</v>
      </c>
      <c r="C193" s="929" t="s">
        <v>307</v>
      </c>
      <c r="D193" s="1021">
        <v>5.0007483344215959</v>
      </c>
      <c r="E193" s="930" t="s">
        <v>377</v>
      </c>
      <c r="F193" s="988" t="str">
        <f>IF(OR(NOT(ISNA(VLOOKUP($A193,'WB001-A'!$P:$P,1,FALSE))),AND($B193=$B192,F192="x")),"x","")</f>
        <v/>
      </c>
      <c r="G193" s="989" t="str">
        <f>IF(OR(NOT(ISNA(VLOOKUP($A193,'WB002-A'!$P:$P,1,FALSE))),AND($B193=$B192,G192="x")),"x","")</f>
        <v>x</v>
      </c>
      <c r="H193" s="990" t="str">
        <f>IF(OR(NOT(ISNA(VLOOKUP($A193,'WB002-B'!$P:$P,1,FALSE))),AND($B193=$B192,H192="x")),"x","")</f>
        <v/>
      </c>
      <c r="I193" s="990" t="str">
        <f>IF(OR(NOT(ISNA(VLOOKUP($A193,'WB002-C'!$P:$P,1,FALSE))),AND($B193=$B192,I192="x")),"x","")</f>
        <v/>
      </c>
      <c r="J193" s="990" t="str">
        <f>IF(OR(NOT(ISNA(VLOOKUP($A193,'WB002-D'!$P:$P,1,FALSE))),AND($B193=$B192,J192="x")),"x","")</f>
        <v/>
      </c>
      <c r="K193" s="990" t="str">
        <f>IF(OR(NOT(ISNA(VLOOKUP($A193,'WB002-E'!$P:$P,1,FALSE))),AND($B193=$B192,K192="x")),"x","")</f>
        <v/>
      </c>
      <c r="L193" s="991" t="str">
        <f>IF(OR(NOT(ISNA(VLOOKUP($A193,'WB002-F'!$P:$P,1,FALSE))),AND($B193=$B192,L192="x")),"x","")</f>
        <v/>
      </c>
      <c r="M193" s="992" t="str">
        <f>IF(OR(NOT(ISNA(VLOOKUP($A193,'WB003-A'!$P:$P,1,FALSE))),AND($B193=$B192,M192="x")),"x","")</f>
        <v/>
      </c>
      <c r="N193" s="993" t="str">
        <f>IF(OR(NOT(ISNA(VLOOKUP($A193,'WB003-B'!$P:$P,1,FALSE))),AND($B193=$B192,N192="x")),"x","")</f>
        <v/>
      </c>
      <c r="O193" s="993" t="str">
        <f>IF(OR(NOT(ISNA(VLOOKUP($A193,'WB003-C'!$P:$P,1,FALSE))),AND($B193=$B192,O192="x")),"x","")</f>
        <v/>
      </c>
      <c r="P193" s="993" t="str">
        <f>IF(OR(NOT(ISNA(VLOOKUP($A193,'WB003-D'!$P:$P,1,FALSE))),AND($B193=$B192,P192="x")),"x","")</f>
        <v/>
      </c>
      <c r="Q193" s="994" t="str">
        <f>IF(OR(NOT(ISNA(VLOOKUP($A193,'WB003-E'!$P:$P,1,FALSE))),AND($B193=$B192,Q192="x")),"x","")</f>
        <v/>
      </c>
      <c r="R193" s="995" t="str">
        <f>IF(OR(NOT(ISNA(VLOOKUP($A193,#REF!,1,FALSE))),AND($B193=$B192,R192="x")),"x","")</f>
        <v>x</v>
      </c>
      <c r="S193" s="990" t="str">
        <f>IF(OR(NOT(ISNA(VLOOKUP($A193,#REF!,1,FALSE))),AND($B193=$B192,S192="x")),"x","")</f>
        <v>x</v>
      </c>
      <c r="T193" s="990" t="str">
        <f>IF(OR(NOT(ISNA(VLOOKUP($A193,#REF!,1,FALSE))),AND($B193=$B192,T192="x")),"x","")</f>
        <v>x</v>
      </c>
      <c r="U193" s="990" t="str">
        <f>IF(OR(NOT(ISNA(VLOOKUP($A193,#REF!,1,FALSE))),AND($B193=$B192,U192="x")),"x","")</f>
        <v>x</v>
      </c>
      <c r="V193" s="991" t="str">
        <f>IF(OR(NOT(ISNA(VLOOKUP($A193,#REF!,1,FALSE))),AND($B193=$B192,V192="x")),"x","")</f>
        <v>x</v>
      </c>
      <c r="W193" s="996" t="str">
        <f>IF(OR(NOT(ISNA(VLOOKUP($A193,'WB005-A'!$P:$P,1,FALSE))),AND($B193=$B192,W192="x")),"x","")</f>
        <v>x</v>
      </c>
      <c r="X193" s="993" t="str">
        <f>IF(OR(NOT(ISNA(VLOOKUP($A193,'WB005-B'!$P:$P,1,FALSE))),AND($B193=$B192,X192="x")),"x","")</f>
        <v/>
      </c>
      <c r="Y193" s="993" t="str">
        <f>IF(OR(NOT(ISNA(VLOOKUP($A193,'WB005-C'!$P:$P,1,FALSE))),AND($B193=$B192,Y192="x")),"x","")</f>
        <v/>
      </c>
      <c r="Z193" s="993" t="str">
        <f>IF(OR(NOT(ISNA(VLOOKUP($A193,'WB005-D'!$P:$P,1,FALSE))),AND($B193=$B192,Z192="x")),"x","")</f>
        <v/>
      </c>
      <c r="AA193" s="993" t="str">
        <f>IF(OR(NOT(ISNA(VLOOKUP($A193,'WB005-E'!$P:$P,1,FALSE))),AND($B193=$B192,AA192="x")),"x","")</f>
        <v/>
      </c>
      <c r="AB193" s="994" t="str">
        <f>IF(OR(NOT(ISNA(VLOOKUP($A193,'WB005-F'!$P:$P,1,FALSE))),AND($B193=$B192,AB192="x")),"x","")</f>
        <v/>
      </c>
      <c r="AC193" s="989" t="str">
        <f>IF(OR(NOT(ISNA(VLOOKUP($A193,'WB006-A'!$P:$P,1,FALSE))),AND($B193=$B192,AC192="x")),"x","")</f>
        <v/>
      </c>
      <c r="AD193" s="990" t="str">
        <f>IF(OR(NOT(ISNA(VLOOKUP($A193,'WB006-B'!$P:$P,1,FALSE))),AND($B193=$B192,AD192="x")),"x","")</f>
        <v/>
      </c>
      <c r="AE193" s="992" t="str">
        <f>IF(OR(NOT(ISNA(VLOOKUP($A193,'WB007-A'!$P:$P,1,FALSE))),AND($B193=$B192,AE192="x")),"x","")</f>
        <v/>
      </c>
      <c r="AF193" s="994" t="str">
        <f>IF(OR(NOT(ISNA(VLOOKUP($A193,'WB007-B'!$P:$P,1,FALSE))),AND($B193=$B192,AF192="x")),"x","")</f>
        <v/>
      </c>
      <c r="AG193" s="1000" t="b">
        <f t="shared" si="2"/>
        <v>1</v>
      </c>
      <c r="AI193" s="708"/>
    </row>
    <row r="194" spans="1:35" x14ac:dyDescent="0.2">
      <c r="A194" s="927" t="s">
        <v>128</v>
      </c>
      <c r="B194" s="928" t="s">
        <v>125</v>
      </c>
      <c r="C194" s="929" t="s">
        <v>308</v>
      </c>
      <c r="D194" s="1021">
        <v>6.6676644458954639</v>
      </c>
      <c r="E194" s="930" t="s">
        <v>377</v>
      </c>
      <c r="F194" s="988" t="str">
        <f>IF(OR(NOT(ISNA(VLOOKUP($A194,'WB001-A'!$P:$P,1,FALSE))),AND($B194=$B193,F193="x")),"x","")</f>
        <v/>
      </c>
      <c r="G194" s="989" t="str">
        <f>IF(OR(NOT(ISNA(VLOOKUP($A194,'WB002-A'!$P:$P,1,FALSE))),AND($B194=$B193,G193="x")),"x","")</f>
        <v>x</v>
      </c>
      <c r="H194" s="990" t="str">
        <f>IF(OR(NOT(ISNA(VLOOKUP($A194,'WB002-B'!$P:$P,1,FALSE))),AND($B194=$B193,H193="x")),"x","")</f>
        <v/>
      </c>
      <c r="I194" s="990" t="str">
        <f>IF(OR(NOT(ISNA(VLOOKUP($A194,'WB002-C'!$P:$P,1,FALSE))),AND($B194=$B193,I193="x")),"x","")</f>
        <v/>
      </c>
      <c r="J194" s="990" t="str">
        <f>IF(OR(NOT(ISNA(VLOOKUP($A194,'WB002-D'!$P:$P,1,FALSE))),AND($B194=$B193,J193="x")),"x","")</f>
        <v/>
      </c>
      <c r="K194" s="990" t="str">
        <f>IF(OR(NOT(ISNA(VLOOKUP($A194,'WB002-E'!$P:$P,1,FALSE))),AND($B194=$B193,K193="x")),"x","")</f>
        <v/>
      </c>
      <c r="L194" s="991" t="str">
        <f>IF(OR(NOT(ISNA(VLOOKUP($A194,'WB002-F'!$P:$P,1,FALSE))),AND($B194=$B193,L193="x")),"x","")</f>
        <v/>
      </c>
      <c r="M194" s="992" t="str">
        <f>IF(OR(NOT(ISNA(VLOOKUP($A194,'WB003-A'!$P:$P,1,FALSE))),AND($B194=$B193,M193="x")),"x","")</f>
        <v/>
      </c>
      <c r="N194" s="993" t="str">
        <f>IF(OR(NOT(ISNA(VLOOKUP($A194,'WB003-B'!$P:$P,1,FALSE))),AND($B194=$B193,N193="x")),"x","")</f>
        <v/>
      </c>
      <c r="O194" s="993" t="str">
        <f>IF(OR(NOT(ISNA(VLOOKUP($A194,'WB003-C'!$P:$P,1,FALSE))),AND($B194=$B193,O193="x")),"x","")</f>
        <v/>
      </c>
      <c r="P194" s="993" t="str">
        <f>IF(OR(NOT(ISNA(VLOOKUP($A194,'WB003-D'!$P:$P,1,FALSE))),AND($B194=$B193,P193="x")),"x","")</f>
        <v/>
      </c>
      <c r="Q194" s="994" t="str">
        <f>IF(OR(NOT(ISNA(VLOOKUP($A194,'WB003-E'!$P:$P,1,FALSE))),AND($B194=$B193,Q193="x")),"x","")</f>
        <v/>
      </c>
      <c r="R194" s="995" t="str">
        <f>IF(OR(NOT(ISNA(VLOOKUP($A194,#REF!,1,FALSE))),AND($B194=$B193,R193="x")),"x","")</f>
        <v>x</v>
      </c>
      <c r="S194" s="990" t="str">
        <f>IF(OR(NOT(ISNA(VLOOKUP($A194,#REF!,1,FALSE))),AND($B194=$B193,S193="x")),"x","")</f>
        <v>x</v>
      </c>
      <c r="T194" s="990" t="str">
        <f>IF(OR(NOT(ISNA(VLOOKUP($A194,#REF!,1,FALSE))),AND($B194=$B193,T193="x")),"x","")</f>
        <v>x</v>
      </c>
      <c r="U194" s="990" t="str">
        <f>IF(OR(NOT(ISNA(VLOOKUP($A194,#REF!,1,FALSE))),AND($B194=$B193,U193="x")),"x","")</f>
        <v>x</v>
      </c>
      <c r="V194" s="991" t="str">
        <f>IF(OR(NOT(ISNA(VLOOKUP($A194,#REF!,1,FALSE))),AND($B194=$B193,V193="x")),"x","")</f>
        <v>x</v>
      </c>
      <c r="W194" s="996" t="str">
        <f>IF(OR(NOT(ISNA(VLOOKUP($A194,'WB005-A'!$P:$P,1,FALSE))),AND($B194=$B193,W193="x")),"x","")</f>
        <v>x</v>
      </c>
      <c r="X194" s="993" t="str">
        <f>IF(OR(NOT(ISNA(VLOOKUP($A194,'WB005-B'!$P:$P,1,FALSE))),AND($B194=$B193,X193="x")),"x","")</f>
        <v/>
      </c>
      <c r="Y194" s="993" t="str">
        <f>IF(OR(NOT(ISNA(VLOOKUP($A194,'WB005-C'!$P:$P,1,FALSE))),AND($B194=$B193,Y193="x")),"x","")</f>
        <v/>
      </c>
      <c r="Z194" s="993" t="str">
        <f>IF(OR(NOT(ISNA(VLOOKUP($A194,'WB005-D'!$P:$P,1,FALSE))),AND($B194=$B193,Z193="x")),"x","")</f>
        <v/>
      </c>
      <c r="AA194" s="993" t="str">
        <f>IF(OR(NOT(ISNA(VLOOKUP($A194,'WB005-E'!$P:$P,1,FALSE))),AND($B194=$B193,AA193="x")),"x","")</f>
        <v/>
      </c>
      <c r="AB194" s="994" t="str">
        <f>IF(OR(NOT(ISNA(VLOOKUP($A194,'WB005-F'!$P:$P,1,FALSE))),AND($B194=$B193,AB193="x")),"x","")</f>
        <v/>
      </c>
      <c r="AC194" s="989" t="str">
        <f>IF(OR(NOT(ISNA(VLOOKUP($A194,'WB006-A'!$P:$P,1,FALSE))),AND($B194=$B193,AC193="x")),"x","")</f>
        <v/>
      </c>
      <c r="AD194" s="990" t="str">
        <f>IF(OR(NOT(ISNA(VLOOKUP($A194,'WB006-B'!$P:$P,1,FALSE))),AND($B194=$B193,AD193="x")),"x","")</f>
        <v/>
      </c>
      <c r="AE194" s="992" t="str">
        <f>IF(OR(NOT(ISNA(VLOOKUP($A194,'WB007-A'!$P:$P,1,FALSE))),AND($B194=$B193,AE193="x")),"x","")</f>
        <v/>
      </c>
      <c r="AF194" s="994" t="str">
        <f>IF(OR(NOT(ISNA(VLOOKUP($A194,'WB007-B'!$P:$P,1,FALSE))),AND($B194=$B193,AF193="x")),"x","")</f>
        <v/>
      </c>
      <c r="AG194" s="1000" t="b">
        <f t="shared" si="2"/>
        <v>1</v>
      </c>
      <c r="AI194" s="708"/>
    </row>
    <row r="195" spans="1:35" x14ac:dyDescent="0.2">
      <c r="A195" s="927" t="s">
        <v>129</v>
      </c>
      <c r="B195" s="928" t="s">
        <v>125</v>
      </c>
      <c r="C195" s="929" t="s">
        <v>593</v>
      </c>
      <c r="D195" s="1021">
        <v>10.001496668843192</v>
      </c>
      <c r="E195" s="930" t="s">
        <v>377</v>
      </c>
      <c r="F195" s="988" t="str">
        <f>IF(OR(NOT(ISNA(VLOOKUP($A195,'WB001-A'!$P:$P,1,FALSE))),AND($B195=$B194,F194="x")),"x","")</f>
        <v/>
      </c>
      <c r="G195" s="989" t="str">
        <f>IF(OR(NOT(ISNA(VLOOKUP($A195,'WB002-A'!$P:$P,1,FALSE))),AND($B195=$B194,G194="x")),"x","")</f>
        <v>x</v>
      </c>
      <c r="H195" s="990" t="str">
        <f>IF(OR(NOT(ISNA(VLOOKUP($A195,'WB002-B'!$P:$P,1,FALSE))),AND($B195=$B194,H194="x")),"x","")</f>
        <v/>
      </c>
      <c r="I195" s="990" t="str">
        <f>IF(OR(NOT(ISNA(VLOOKUP($A195,'WB002-C'!$P:$P,1,FALSE))),AND($B195=$B194,I194="x")),"x","")</f>
        <v/>
      </c>
      <c r="J195" s="990" t="str">
        <f>IF(OR(NOT(ISNA(VLOOKUP($A195,'WB002-D'!$P:$P,1,FALSE))),AND($B195=$B194,J194="x")),"x","")</f>
        <v/>
      </c>
      <c r="K195" s="990" t="str">
        <f>IF(OR(NOT(ISNA(VLOOKUP($A195,'WB002-E'!$P:$P,1,FALSE))),AND($B195=$B194,K194="x")),"x","")</f>
        <v/>
      </c>
      <c r="L195" s="991" t="str">
        <f>IF(OR(NOT(ISNA(VLOOKUP($A195,'WB002-F'!$P:$P,1,FALSE))),AND($B195=$B194,L194="x")),"x","")</f>
        <v/>
      </c>
      <c r="M195" s="992" t="str">
        <f>IF(OR(NOT(ISNA(VLOOKUP($A195,'WB003-A'!$P:$P,1,FALSE))),AND($B195=$B194,M194="x")),"x","")</f>
        <v/>
      </c>
      <c r="N195" s="993" t="str">
        <f>IF(OR(NOT(ISNA(VLOOKUP($A195,'WB003-B'!$P:$P,1,FALSE))),AND($B195=$B194,N194="x")),"x","")</f>
        <v/>
      </c>
      <c r="O195" s="993" t="str">
        <f>IF(OR(NOT(ISNA(VLOOKUP($A195,'WB003-C'!$P:$P,1,FALSE))),AND($B195=$B194,O194="x")),"x","")</f>
        <v/>
      </c>
      <c r="P195" s="993" t="str">
        <f>IF(OR(NOT(ISNA(VLOOKUP($A195,'WB003-D'!$P:$P,1,FALSE))),AND($B195=$B194,P194="x")),"x","")</f>
        <v/>
      </c>
      <c r="Q195" s="994" t="str">
        <f>IF(OR(NOT(ISNA(VLOOKUP($A195,'WB003-E'!$P:$P,1,FALSE))),AND($B195=$B194,Q194="x")),"x","")</f>
        <v/>
      </c>
      <c r="R195" s="995" t="str">
        <f>IF(OR(NOT(ISNA(VLOOKUP($A195,#REF!,1,FALSE))),AND($B195=$B194,R194="x")),"x","")</f>
        <v>x</v>
      </c>
      <c r="S195" s="990" t="str">
        <f>IF(OR(NOT(ISNA(VLOOKUP($A195,#REF!,1,FALSE))),AND($B195=$B194,S194="x")),"x","")</f>
        <v>x</v>
      </c>
      <c r="T195" s="990" t="str">
        <f>IF(OR(NOT(ISNA(VLOOKUP($A195,#REF!,1,FALSE))),AND($B195=$B194,T194="x")),"x","")</f>
        <v>x</v>
      </c>
      <c r="U195" s="990" t="str">
        <f>IF(OR(NOT(ISNA(VLOOKUP($A195,#REF!,1,FALSE))),AND($B195=$B194,U194="x")),"x","")</f>
        <v>x</v>
      </c>
      <c r="V195" s="991" t="str">
        <f>IF(OR(NOT(ISNA(VLOOKUP($A195,#REF!,1,FALSE))),AND($B195=$B194,V194="x")),"x","")</f>
        <v>x</v>
      </c>
      <c r="W195" s="996" t="str">
        <f>IF(OR(NOT(ISNA(VLOOKUP($A195,'WB005-A'!$P:$P,1,FALSE))),AND($B195=$B194,W194="x")),"x","")</f>
        <v>x</v>
      </c>
      <c r="X195" s="993" t="str">
        <f>IF(OR(NOT(ISNA(VLOOKUP($A195,'WB005-B'!$P:$P,1,FALSE))),AND($B195=$B194,X194="x")),"x","")</f>
        <v/>
      </c>
      <c r="Y195" s="993" t="str">
        <f>IF(OR(NOT(ISNA(VLOOKUP($A195,'WB005-C'!$P:$P,1,FALSE))),AND($B195=$B194,Y194="x")),"x","")</f>
        <v/>
      </c>
      <c r="Z195" s="993" t="str">
        <f>IF(OR(NOT(ISNA(VLOOKUP($A195,'WB005-D'!$P:$P,1,FALSE))),AND($B195=$B194,Z194="x")),"x","")</f>
        <v/>
      </c>
      <c r="AA195" s="993" t="str">
        <f>IF(OR(NOT(ISNA(VLOOKUP($A195,'WB005-E'!$P:$P,1,FALSE))),AND($B195=$B194,AA194="x")),"x","")</f>
        <v/>
      </c>
      <c r="AB195" s="994" t="str">
        <f>IF(OR(NOT(ISNA(VLOOKUP($A195,'WB005-F'!$P:$P,1,FALSE))),AND($B195=$B194,AB194="x")),"x","")</f>
        <v/>
      </c>
      <c r="AC195" s="989" t="str">
        <f>IF(OR(NOT(ISNA(VLOOKUP($A195,'WB006-A'!$P:$P,1,FALSE))),AND($B195=$B194,AC194="x")),"x","")</f>
        <v/>
      </c>
      <c r="AD195" s="990" t="str">
        <f>IF(OR(NOT(ISNA(VLOOKUP($A195,'WB006-B'!$P:$P,1,FALSE))),AND($B195=$B194,AD194="x")),"x","")</f>
        <v/>
      </c>
      <c r="AE195" s="992" t="str">
        <f>IF(OR(NOT(ISNA(VLOOKUP($A195,'WB007-A'!$P:$P,1,FALSE))),AND($B195=$B194,AE194="x")),"x","")</f>
        <v/>
      </c>
      <c r="AF195" s="994" t="str">
        <f>IF(OR(NOT(ISNA(VLOOKUP($A195,'WB007-B'!$P:$P,1,FALSE))),AND($B195=$B194,AF194="x")),"x","")</f>
        <v/>
      </c>
      <c r="AG195" s="1000" t="b">
        <f t="shared" si="2"/>
        <v>1</v>
      </c>
      <c r="AI195" s="708"/>
    </row>
    <row r="196" spans="1:35" ht="33.75" x14ac:dyDescent="0.2">
      <c r="A196" s="927" t="s">
        <v>578</v>
      </c>
      <c r="B196" s="928" t="s">
        <v>740</v>
      </c>
      <c r="C196" s="929"/>
      <c r="D196" s="1021">
        <v>4167.2902786846635</v>
      </c>
      <c r="E196" s="930"/>
      <c r="F196" s="988" t="str">
        <f>IF(OR(NOT(ISNA(VLOOKUP($A196,'WB001-A'!$P:$P,1,FALSE))),AND($B196=$B195,F195="x")),"x","")</f>
        <v/>
      </c>
      <c r="G196" s="989" t="str">
        <f>IF(OR(NOT(ISNA(VLOOKUP($A196,'WB002-A'!$P:$P,1,FALSE))),AND($B196=$B195,G195="x")),"x","")</f>
        <v/>
      </c>
      <c r="H196" s="990" t="str">
        <f>IF(OR(NOT(ISNA(VLOOKUP($A196,'WB002-B'!$P:$P,1,FALSE))),AND($B196=$B195,H195="x")),"x","")</f>
        <v/>
      </c>
      <c r="I196" s="990" t="str">
        <f>IF(OR(NOT(ISNA(VLOOKUP($A196,'WB002-C'!$P:$P,1,FALSE))),AND($B196=$B195,I195="x")),"x","")</f>
        <v/>
      </c>
      <c r="J196" s="990" t="str">
        <f>IF(OR(NOT(ISNA(VLOOKUP($A196,'WB002-D'!$P:$P,1,FALSE))),AND($B196=$B195,J195="x")),"x","")</f>
        <v/>
      </c>
      <c r="K196" s="990" t="str">
        <f>IF(OR(NOT(ISNA(VLOOKUP($A196,'WB002-E'!$P:$P,1,FALSE))),AND($B196=$B195,K195="x")),"x","")</f>
        <v/>
      </c>
      <c r="L196" s="991" t="str">
        <f>IF(OR(NOT(ISNA(VLOOKUP($A196,'WB002-F'!$P:$P,1,FALSE))),AND($B196=$B195,L195="x")),"x","")</f>
        <v/>
      </c>
      <c r="M196" s="992" t="str">
        <f>IF(OR(NOT(ISNA(VLOOKUP($A196,'WB003-A'!$P:$P,1,FALSE))),AND($B196=$B195,M195="x")),"x","")</f>
        <v/>
      </c>
      <c r="N196" s="993" t="str">
        <f>IF(OR(NOT(ISNA(VLOOKUP($A196,'WB003-B'!$P:$P,1,FALSE))),AND($B196=$B195,N195="x")),"x","")</f>
        <v/>
      </c>
      <c r="O196" s="993" t="str">
        <f>IF(OR(NOT(ISNA(VLOOKUP($A196,'WB003-C'!$P:$P,1,FALSE))),AND($B196=$B195,O195="x")),"x","")</f>
        <v/>
      </c>
      <c r="P196" s="993" t="str">
        <f>IF(OR(NOT(ISNA(VLOOKUP($A196,'WB003-D'!$P:$P,1,FALSE))),AND($B196=$B195,P195="x")),"x","")</f>
        <v/>
      </c>
      <c r="Q196" s="994" t="str">
        <f>IF(OR(NOT(ISNA(VLOOKUP($A196,'WB003-E'!$P:$P,1,FALSE))),AND($B196=$B195,Q195="x")),"x","")</f>
        <v/>
      </c>
      <c r="R196" s="995" t="str">
        <f>IF(OR(NOT(ISNA(VLOOKUP($A196,#REF!,1,FALSE))),AND($B196=$B195,R195="x")),"x","")</f>
        <v>x</v>
      </c>
      <c r="S196" s="990" t="str">
        <f>IF(OR(NOT(ISNA(VLOOKUP($A196,#REF!,1,FALSE))),AND($B196=$B195,S195="x")),"x","")</f>
        <v>x</v>
      </c>
      <c r="T196" s="990" t="str">
        <f>IF(OR(NOT(ISNA(VLOOKUP($A196,#REF!,1,FALSE))),AND($B196=$B195,T195="x")),"x","")</f>
        <v>x</v>
      </c>
      <c r="U196" s="990" t="str">
        <f>IF(OR(NOT(ISNA(VLOOKUP($A196,#REF!,1,FALSE))),AND($B196=$B195,U195="x")),"x","")</f>
        <v>x</v>
      </c>
      <c r="V196" s="991" t="str">
        <f>IF(OR(NOT(ISNA(VLOOKUP($A196,#REF!,1,FALSE))),AND($B196=$B195,V195="x")),"x","")</f>
        <v>x</v>
      </c>
      <c r="W196" s="996" t="str">
        <f>IF(OR(NOT(ISNA(VLOOKUP($A196,'WB005-A'!$P:$P,1,FALSE))),AND($B196=$B195,W195="x")),"x","")</f>
        <v/>
      </c>
      <c r="X196" s="993" t="str">
        <f>IF(OR(NOT(ISNA(VLOOKUP($A196,'WB005-B'!$P:$P,1,FALSE))),AND($B196=$B195,X195="x")),"x","")</f>
        <v/>
      </c>
      <c r="Y196" s="993" t="str">
        <f>IF(OR(NOT(ISNA(VLOOKUP($A196,'WB005-C'!$P:$P,1,FALSE))),AND($B196=$B195,Y195="x")),"x","")</f>
        <v/>
      </c>
      <c r="Z196" s="993" t="str">
        <f>IF(OR(NOT(ISNA(VLOOKUP($A196,'WB005-D'!$P:$P,1,FALSE))),AND($B196=$B195,Z195="x")),"x","")</f>
        <v/>
      </c>
      <c r="AA196" s="993" t="str">
        <f>IF(OR(NOT(ISNA(VLOOKUP($A196,'WB005-E'!$P:$P,1,FALSE))),AND($B196=$B195,AA195="x")),"x","")</f>
        <v/>
      </c>
      <c r="AB196" s="994" t="str">
        <f>IF(OR(NOT(ISNA(VLOOKUP($A196,'WB005-F'!$P:$P,1,FALSE))),AND($B196=$B195,AB195="x")),"x","")</f>
        <v/>
      </c>
      <c r="AC196" s="989" t="str">
        <f>IF(OR(NOT(ISNA(VLOOKUP($A196,'WB006-A'!$P:$P,1,FALSE))),AND($B196=$B195,AC195="x")),"x","")</f>
        <v/>
      </c>
      <c r="AD196" s="990" t="str">
        <f>IF(OR(NOT(ISNA(VLOOKUP($A196,'WB006-B'!$P:$P,1,FALSE))),AND($B196=$B195,AD195="x")),"x","")</f>
        <v/>
      </c>
      <c r="AE196" s="992" t="str">
        <f>IF(OR(NOT(ISNA(VLOOKUP($A196,'WB007-A'!$P:$P,1,FALSE))),AND($B196=$B195,AE195="x")),"x","")</f>
        <v/>
      </c>
      <c r="AF196" s="994" t="str">
        <f>IF(OR(NOT(ISNA(VLOOKUP($A196,'WB007-B'!$P:$P,1,FALSE))),AND($B196=$B195,AF195="x")),"x","")</f>
        <v/>
      </c>
      <c r="AG196" s="998" t="b">
        <f t="shared" si="2"/>
        <v>1</v>
      </c>
      <c r="AI196" s="708"/>
    </row>
    <row r="197" spans="1:35" x14ac:dyDescent="0.2">
      <c r="A197" s="927" t="s">
        <v>582</v>
      </c>
      <c r="B197" s="928" t="s">
        <v>133</v>
      </c>
      <c r="C197" s="929"/>
      <c r="D197" s="1021">
        <v>3788.4457078951482</v>
      </c>
      <c r="E197" s="930" t="s">
        <v>363</v>
      </c>
      <c r="F197" s="988" t="str">
        <f>IF(OR(NOT(ISNA(VLOOKUP($A197,'WB001-A'!$P:$P,1,FALSE))),AND($B197=$B196,F196="x")),"x","")</f>
        <v/>
      </c>
      <c r="G197" s="989" t="str">
        <f>IF(OR(NOT(ISNA(VLOOKUP($A197,'WB002-A'!$P:$P,1,FALSE))),AND($B197=$B196,G196="x")),"x","")</f>
        <v>x</v>
      </c>
      <c r="H197" s="990" t="str">
        <f>IF(OR(NOT(ISNA(VLOOKUP($A197,'WB002-B'!$P:$P,1,FALSE))),AND($B197=$B196,H196="x")),"x","")</f>
        <v/>
      </c>
      <c r="I197" s="990" t="str">
        <f>IF(OR(NOT(ISNA(VLOOKUP($A197,'WB002-C'!$P:$P,1,FALSE))),AND($B197=$B196,I196="x")),"x","")</f>
        <v>x</v>
      </c>
      <c r="J197" s="990" t="str">
        <f>IF(OR(NOT(ISNA(VLOOKUP($A197,'WB002-D'!$P:$P,1,FALSE))),AND($B197=$B196,J196="x")),"x","")</f>
        <v/>
      </c>
      <c r="K197" s="990" t="str">
        <f>IF(OR(NOT(ISNA(VLOOKUP($A197,'WB002-E'!$P:$P,1,FALSE))),AND($B197=$B196,K196="x")),"x","")</f>
        <v/>
      </c>
      <c r="L197" s="991" t="str">
        <f>IF(OR(NOT(ISNA(VLOOKUP($A197,'WB002-F'!$P:$P,1,FALSE))),AND($B197=$B196,L196="x")),"x","")</f>
        <v/>
      </c>
      <c r="M197" s="992" t="str">
        <f>IF(OR(NOT(ISNA(VLOOKUP($A197,'WB003-A'!$P:$P,1,FALSE))),AND($B197=$B196,M196="x")),"x","")</f>
        <v/>
      </c>
      <c r="N197" s="993" t="str">
        <f>IF(OR(NOT(ISNA(VLOOKUP($A197,'WB003-B'!$P:$P,1,FALSE))),AND($B197=$B196,N196="x")),"x","")</f>
        <v/>
      </c>
      <c r="O197" s="993" t="str">
        <f>IF(OR(NOT(ISNA(VLOOKUP($A197,'WB003-C'!$P:$P,1,FALSE))),AND($B197=$B196,O196="x")),"x","")</f>
        <v/>
      </c>
      <c r="P197" s="993" t="str">
        <f>IF(OR(NOT(ISNA(VLOOKUP($A197,'WB003-D'!$P:$P,1,FALSE))),AND($B197=$B196,P196="x")),"x","")</f>
        <v/>
      </c>
      <c r="Q197" s="994" t="str">
        <f>IF(OR(NOT(ISNA(VLOOKUP($A197,'WB003-E'!$P:$P,1,FALSE))),AND($B197=$B196,Q196="x")),"x","")</f>
        <v/>
      </c>
      <c r="R197" s="995" t="str">
        <f>IF(OR(NOT(ISNA(VLOOKUP($A197,#REF!,1,FALSE))),AND($B197=$B196,R196="x")),"x","")</f>
        <v>x</v>
      </c>
      <c r="S197" s="990" t="str">
        <f>IF(OR(NOT(ISNA(VLOOKUP($A197,#REF!,1,FALSE))),AND($B197=$B196,S196="x")),"x","")</f>
        <v>x</v>
      </c>
      <c r="T197" s="990" t="str">
        <f>IF(OR(NOT(ISNA(VLOOKUP($A197,#REF!,1,FALSE))),AND($B197=$B196,T196="x")),"x","")</f>
        <v>x</v>
      </c>
      <c r="U197" s="990" t="str">
        <f>IF(OR(NOT(ISNA(VLOOKUP($A197,#REF!,1,FALSE))),AND($B197=$B196,U196="x")),"x","")</f>
        <v>x</v>
      </c>
      <c r="V197" s="991" t="str">
        <f>IF(OR(NOT(ISNA(VLOOKUP($A197,#REF!,1,FALSE))),AND($B197=$B196,V196="x")),"x","")</f>
        <v>x</v>
      </c>
      <c r="W197" s="996" t="str">
        <f>IF(OR(NOT(ISNA(VLOOKUP($A197,'WB005-A'!$P:$P,1,FALSE))),AND($B197=$B196,W196="x")),"x","")</f>
        <v>x</v>
      </c>
      <c r="X197" s="993" t="str">
        <f>IF(OR(NOT(ISNA(VLOOKUP($A197,'WB005-B'!$P:$P,1,FALSE))),AND($B197=$B196,X196="x")),"x","")</f>
        <v/>
      </c>
      <c r="Y197" s="993" t="str">
        <f>IF(OR(NOT(ISNA(VLOOKUP($A197,'WB005-C'!$P:$P,1,FALSE))),AND($B197=$B196,Y196="x")),"x","")</f>
        <v/>
      </c>
      <c r="Z197" s="993" t="str">
        <f>IF(OR(NOT(ISNA(VLOOKUP($A197,'WB005-D'!$P:$P,1,FALSE))),AND($B197=$B196,Z196="x")),"x","")</f>
        <v/>
      </c>
      <c r="AA197" s="993" t="str">
        <f>IF(OR(NOT(ISNA(VLOOKUP($A197,'WB005-E'!$P:$P,1,FALSE))),AND($B197=$B196,AA196="x")),"x","")</f>
        <v/>
      </c>
      <c r="AB197" s="994" t="str">
        <f>IF(OR(NOT(ISNA(VLOOKUP($A197,'WB005-F'!$P:$P,1,FALSE))),AND($B197=$B196,AB196="x")),"x","")</f>
        <v/>
      </c>
      <c r="AC197" s="989" t="str">
        <f>IF(OR(NOT(ISNA(VLOOKUP($A197,'WB006-A'!$P:$P,1,FALSE))),AND($B197=$B196,AC196="x")),"x","")</f>
        <v/>
      </c>
      <c r="AD197" s="990" t="str">
        <f>IF(OR(NOT(ISNA(VLOOKUP($A197,'WB006-B'!$P:$P,1,FALSE))),AND($B197=$B196,AD196="x")),"x","")</f>
        <v/>
      </c>
      <c r="AE197" s="992" t="str">
        <f>IF(OR(NOT(ISNA(VLOOKUP($A197,'WB007-A'!$P:$P,1,FALSE))),AND($B197=$B196,AE196="x")),"x","")</f>
        <v/>
      </c>
      <c r="AF197" s="994" t="str">
        <f>IF(OR(NOT(ISNA(VLOOKUP($A197,'WB007-B'!$P:$P,1,FALSE))),AND($B197=$B196,AF196="x")),"x","")</f>
        <v/>
      </c>
      <c r="AG197" s="1000" t="b">
        <f t="shared" ref="AG197:AG256" si="3">IF(COUNTIF(F197:AF197,"x")&gt;0,TRUE,FALSE)</f>
        <v>1</v>
      </c>
      <c r="AI197" s="708"/>
    </row>
    <row r="198" spans="1:35" x14ac:dyDescent="0.2">
      <c r="A198" s="927" t="s">
        <v>535</v>
      </c>
      <c r="B198" s="928" t="s">
        <v>134</v>
      </c>
      <c r="C198" s="929"/>
      <c r="D198" s="1021">
        <v>3595.8128752903108</v>
      </c>
      <c r="E198" s="930" t="s">
        <v>363</v>
      </c>
      <c r="F198" s="988" t="str">
        <f>IF(OR(NOT(ISNA(VLOOKUP($A198,'WB001-A'!$P:$P,1,FALSE))),AND($B198=$B197,F197="x")),"x","")</f>
        <v/>
      </c>
      <c r="G198" s="989" t="str">
        <f>IF(OR(NOT(ISNA(VLOOKUP($A198,'WB002-A'!$P:$P,1,FALSE))),AND($B198=$B197,G197="x")),"x","")</f>
        <v/>
      </c>
      <c r="H198" s="990" t="str">
        <f>IF(OR(NOT(ISNA(VLOOKUP($A198,'WB002-B'!$P:$P,1,FALSE))),AND($B198=$B197,H197="x")),"x","")</f>
        <v/>
      </c>
      <c r="I198" s="990" t="str">
        <f>IF(OR(NOT(ISNA(VLOOKUP($A198,'WB002-C'!$P:$P,1,FALSE))),AND($B198=$B197,I197="x")),"x","")</f>
        <v/>
      </c>
      <c r="J198" s="990" t="str">
        <f>IF(OR(NOT(ISNA(VLOOKUP($A198,'WB002-D'!$P:$P,1,FALSE))),AND($B198=$B197,J197="x")),"x","")</f>
        <v/>
      </c>
      <c r="K198" s="990" t="str">
        <f>IF(OR(NOT(ISNA(VLOOKUP($A198,'WB002-E'!$P:$P,1,FALSE))),AND($B198=$B197,K197="x")),"x","")</f>
        <v/>
      </c>
      <c r="L198" s="991" t="str">
        <f>IF(OR(NOT(ISNA(VLOOKUP($A198,'WB002-F'!$P:$P,1,FALSE))),AND($B198=$B197,L197="x")),"x","")</f>
        <v/>
      </c>
      <c r="M198" s="992" t="str">
        <f>IF(OR(NOT(ISNA(VLOOKUP($A198,'WB003-A'!$P:$P,1,FALSE))),AND($B198=$B197,M197="x")),"x","")</f>
        <v/>
      </c>
      <c r="N198" s="993" t="str">
        <f>IF(OR(NOT(ISNA(VLOOKUP($A198,'WB003-B'!$P:$P,1,FALSE))),AND($B198=$B197,N197="x")),"x","")</f>
        <v/>
      </c>
      <c r="O198" s="993" t="str">
        <f>IF(OR(NOT(ISNA(VLOOKUP($A198,'WB003-C'!$P:$P,1,FALSE))),AND($B198=$B197,O197="x")),"x","")</f>
        <v/>
      </c>
      <c r="P198" s="993" t="str">
        <f>IF(OR(NOT(ISNA(VLOOKUP($A198,'WB003-D'!$P:$P,1,FALSE))),AND($B198=$B197,P197="x")),"x","")</f>
        <v/>
      </c>
      <c r="Q198" s="994" t="str">
        <f>IF(OR(NOT(ISNA(VLOOKUP($A198,'WB003-E'!$P:$P,1,FALSE))),AND($B198=$B197,Q197="x")),"x","")</f>
        <v/>
      </c>
      <c r="R198" s="995" t="str">
        <f>IF(OR(NOT(ISNA(VLOOKUP($A198,#REF!,1,FALSE))),AND($B198=$B197,R197="x")),"x","")</f>
        <v>x</v>
      </c>
      <c r="S198" s="990" t="str">
        <f>IF(OR(NOT(ISNA(VLOOKUP($A198,#REF!,1,FALSE))),AND($B198=$B197,S197="x")),"x","")</f>
        <v>x</v>
      </c>
      <c r="T198" s="990" t="str">
        <f>IF(OR(NOT(ISNA(VLOOKUP($A198,#REF!,1,FALSE))),AND($B198=$B197,T197="x")),"x","")</f>
        <v>x</v>
      </c>
      <c r="U198" s="990" t="str">
        <f>IF(OR(NOT(ISNA(VLOOKUP($A198,#REF!,1,FALSE))),AND($B198=$B197,U197="x")),"x","")</f>
        <v>x</v>
      </c>
      <c r="V198" s="991" t="str">
        <f>IF(OR(NOT(ISNA(VLOOKUP($A198,#REF!,1,FALSE))),AND($B198=$B197,V197="x")),"x","")</f>
        <v>x</v>
      </c>
      <c r="W198" s="996" t="str">
        <f>IF(OR(NOT(ISNA(VLOOKUP($A198,'WB005-A'!$P:$P,1,FALSE))),AND($B198=$B197,W197="x")),"x","")</f>
        <v>x</v>
      </c>
      <c r="X198" s="993" t="str">
        <f>IF(OR(NOT(ISNA(VLOOKUP($A198,'WB005-B'!$P:$P,1,FALSE))),AND($B198=$B197,X197="x")),"x","")</f>
        <v/>
      </c>
      <c r="Y198" s="993" t="str">
        <f>IF(OR(NOT(ISNA(VLOOKUP($A198,'WB005-C'!$P:$P,1,FALSE))),AND($B198=$B197,Y197="x")),"x","")</f>
        <v/>
      </c>
      <c r="Z198" s="993" t="str">
        <f>IF(OR(NOT(ISNA(VLOOKUP($A198,'WB005-D'!$P:$P,1,FALSE))),AND($B198=$B197,Z197="x")),"x","")</f>
        <v/>
      </c>
      <c r="AA198" s="993" t="str">
        <f>IF(OR(NOT(ISNA(VLOOKUP($A198,'WB005-E'!$P:$P,1,FALSE))),AND($B198=$B197,AA197="x")),"x","")</f>
        <v/>
      </c>
      <c r="AB198" s="994" t="str">
        <f>IF(OR(NOT(ISNA(VLOOKUP($A198,'WB005-F'!$P:$P,1,FALSE))),AND($B198=$B197,AB197="x")),"x","")</f>
        <v/>
      </c>
      <c r="AC198" s="989" t="str">
        <f>IF(OR(NOT(ISNA(VLOOKUP($A198,'WB006-A'!$P:$P,1,FALSE))),AND($B198=$B197,AC197="x")),"x","")</f>
        <v/>
      </c>
      <c r="AD198" s="990" t="str">
        <f>IF(OR(NOT(ISNA(VLOOKUP($A198,'WB006-B'!$P:$P,1,FALSE))),AND($B198=$B197,AD197="x")),"x","")</f>
        <v/>
      </c>
      <c r="AE198" s="992" t="str">
        <f>IF(OR(NOT(ISNA(VLOOKUP($A198,'WB007-A'!$P:$P,1,FALSE))),AND($B198=$B197,AE197="x")),"x","")</f>
        <v/>
      </c>
      <c r="AF198" s="994" t="str">
        <f>IF(OR(NOT(ISNA(VLOOKUP($A198,'WB007-B'!$P:$P,1,FALSE))),AND($B198=$B197,AF197="x")),"x","")</f>
        <v/>
      </c>
      <c r="AG198" s="998" t="b">
        <f t="shared" si="3"/>
        <v>1</v>
      </c>
      <c r="AI198" s="708"/>
    </row>
    <row r="199" spans="1:35" x14ac:dyDescent="0.2">
      <c r="A199" s="927" t="s">
        <v>141</v>
      </c>
      <c r="B199" s="928" t="s">
        <v>142</v>
      </c>
      <c r="C199" s="929"/>
      <c r="D199" s="1021">
        <v>3788.4457078951482</v>
      </c>
      <c r="E199" s="930" t="s">
        <v>363</v>
      </c>
      <c r="F199" s="988" t="str">
        <f>IF(OR(NOT(ISNA(VLOOKUP($A199,'WB001-A'!$P:$P,1,FALSE))),AND($B199=$B198,F198="x")),"x","")</f>
        <v/>
      </c>
      <c r="G199" s="989" t="str">
        <f>IF(OR(NOT(ISNA(VLOOKUP($A199,'WB002-A'!$P:$P,1,FALSE))),AND($B199=$B198,G198="x")),"x","")</f>
        <v/>
      </c>
      <c r="H199" s="990" t="str">
        <f>IF(OR(NOT(ISNA(VLOOKUP($A199,'WB002-B'!$P:$P,1,FALSE))),AND($B199=$B198,H198="x")),"x","")</f>
        <v/>
      </c>
      <c r="I199" s="990" t="str">
        <f>IF(OR(NOT(ISNA(VLOOKUP($A199,'WB002-C'!$P:$P,1,FALSE))),AND($B199=$B198,I198="x")),"x","")</f>
        <v/>
      </c>
      <c r="J199" s="990" t="str">
        <f>IF(OR(NOT(ISNA(VLOOKUP($A199,'WB002-D'!$P:$P,1,FALSE))),AND($B199=$B198,J198="x")),"x","")</f>
        <v>x</v>
      </c>
      <c r="K199" s="990" t="str">
        <f>IF(OR(NOT(ISNA(VLOOKUP($A199,'WB002-E'!$P:$P,1,FALSE))),AND($B199=$B198,K198="x")),"x","")</f>
        <v>x</v>
      </c>
      <c r="L199" s="991" t="str">
        <f>IF(OR(NOT(ISNA(VLOOKUP($A199,'WB002-F'!$P:$P,1,FALSE))),AND($B199=$B198,L198="x")),"x","")</f>
        <v/>
      </c>
      <c r="M199" s="992" t="str">
        <f>IF(OR(NOT(ISNA(VLOOKUP($A199,'WB003-A'!$P:$P,1,FALSE))),AND($B199=$B198,M198="x")),"x","")</f>
        <v>x</v>
      </c>
      <c r="N199" s="993" t="str">
        <f>IF(OR(NOT(ISNA(VLOOKUP($A199,'WB003-B'!$P:$P,1,FALSE))),AND($B199=$B198,N198="x")),"x","")</f>
        <v>x</v>
      </c>
      <c r="O199" s="993" t="str">
        <f>IF(OR(NOT(ISNA(VLOOKUP($A199,'WB003-C'!$P:$P,1,FALSE))),AND($B199=$B198,O198="x")),"x","")</f>
        <v>x</v>
      </c>
      <c r="P199" s="993" t="str">
        <f>IF(OR(NOT(ISNA(VLOOKUP($A199,'WB003-D'!$P:$P,1,FALSE))),AND($B199=$B198,P198="x")),"x","")</f>
        <v>x</v>
      </c>
      <c r="Q199" s="994" t="str">
        <f>IF(OR(NOT(ISNA(VLOOKUP($A199,'WB003-E'!$P:$P,1,FALSE))),AND($B199=$B198,Q198="x")),"x","")</f>
        <v/>
      </c>
      <c r="R199" s="995" t="str">
        <f>IF(OR(NOT(ISNA(VLOOKUP($A199,#REF!,1,FALSE))),AND($B199=$B198,R198="x")),"x","")</f>
        <v>x</v>
      </c>
      <c r="S199" s="990" t="str">
        <f>IF(OR(NOT(ISNA(VLOOKUP($A199,#REF!,1,FALSE))),AND($B199=$B198,S198="x")),"x","")</f>
        <v>x</v>
      </c>
      <c r="T199" s="990" t="str">
        <f>IF(OR(NOT(ISNA(VLOOKUP($A199,#REF!,1,FALSE))),AND($B199=$B198,T198="x")),"x","")</f>
        <v>x</v>
      </c>
      <c r="U199" s="990" t="str">
        <f>IF(OR(NOT(ISNA(VLOOKUP($A199,#REF!,1,FALSE))),AND($B199=$B198,U198="x")),"x","")</f>
        <v>x</v>
      </c>
      <c r="V199" s="991" t="str">
        <f>IF(OR(NOT(ISNA(VLOOKUP($A199,#REF!,1,FALSE))),AND($B199=$B198,V198="x")),"x","")</f>
        <v>x</v>
      </c>
      <c r="W199" s="996" t="str">
        <f>IF(OR(NOT(ISNA(VLOOKUP($A199,'WB005-A'!$P:$P,1,FALSE))),AND($B199=$B198,W198="x")),"x","")</f>
        <v/>
      </c>
      <c r="X199" s="993" t="str">
        <f>IF(OR(NOT(ISNA(VLOOKUP($A199,'WB005-B'!$P:$P,1,FALSE))),AND($B199=$B198,X198="x")),"x","")</f>
        <v>x</v>
      </c>
      <c r="Y199" s="993" t="str">
        <f>IF(OR(NOT(ISNA(VLOOKUP($A199,'WB005-C'!$P:$P,1,FALSE))),AND($B199=$B198,Y198="x")),"x","")</f>
        <v>x</v>
      </c>
      <c r="Z199" s="993" t="str">
        <f>IF(OR(NOT(ISNA(VLOOKUP($A199,'WB005-D'!$P:$P,1,FALSE))),AND($B199=$B198,Z198="x")),"x","")</f>
        <v>x</v>
      </c>
      <c r="AA199" s="993" t="str">
        <f>IF(OR(NOT(ISNA(VLOOKUP($A199,'WB005-E'!$P:$P,1,FALSE))),AND($B199=$B198,AA198="x")),"x","")</f>
        <v>x</v>
      </c>
      <c r="AB199" s="994" t="str">
        <f>IF(OR(NOT(ISNA(VLOOKUP($A199,'WB005-F'!$P:$P,1,FALSE))),AND($B199=$B198,AB198="x")),"x","")</f>
        <v/>
      </c>
      <c r="AC199" s="989" t="str">
        <f>IF(OR(NOT(ISNA(VLOOKUP($A199,'WB006-A'!$P:$P,1,FALSE))),AND($B199=$B198,AC198="x")),"x","")</f>
        <v>x</v>
      </c>
      <c r="AD199" s="990" t="str">
        <f>IF(OR(NOT(ISNA(VLOOKUP($A199,'WB006-B'!$P:$P,1,FALSE))),AND($B199=$B198,AD198="x")),"x","")</f>
        <v/>
      </c>
      <c r="AE199" s="992" t="str">
        <f>IF(OR(NOT(ISNA(VLOOKUP($A199,'WB007-A'!$P:$P,1,FALSE))),AND($B199=$B198,AE198="x")),"x","")</f>
        <v>x</v>
      </c>
      <c r="AF199" s="994" t="str">
        <f>IF(OR(NOT(ISNA(VLOOKUP($A199,'WB007-B'!$P:$P,1,FALSE))),AND($B199=$B198,AF198="x")),"x","")</f>
        <v/>
      </c>
      <c r="AG199" s="1000" t="b">
        <f t="shared" si="3"/>
        <v>1</v>
      </c>
      <c r="AI199" s="708"/>
    </row>
    <row r="200" spans="1:35" ht="22.5" x14ac:dyDescent="0.2">
      <c r="A200" s="927" t="s">
        <v>143</v>
      </c>
      <c r="B200" s="928" t="s">
        <v>196</v>
      </c>
      <c r="C200" s="929"/>
      <c r="D200" s="1021">
        <v>5228.0550768953053</v>
      </c>
      <c r="E200" s="930"/>
      <c r="F200" s="988" t="str">
        <f>IF(OR(NOT(ISNA(VLOOKUP($A200,'WB001-A'!$P:$P,1,FALSE))),AND($B200=$B199,F199="x")),"x","")</f>
        <v/>
      </c>
      <c r="G200" s="989" t="str">
        <f>IF(OR(NOT(ISNA(VLOOKUP($A200,'WB002-A'!$P:$P,1,FALSE))),AND($B200=$B199,G199="x")),"x","")</f>
        <v/>
      </c>
      <c r="H200" s="990" t="str">
        <f>IF(OR(NOT(ISNA(VLOOKUP($A200,'WB002-B'!$P:$P,1,FALSE))),AND($B200=$B199,H199="x")),"x","")</f>
        <v/>
      </c>
      <c r="I200" s="990" t="str">
        <f>IF(OR(NOT(ISNA(VLOOKUP($A200,'WB002-C'!$P:$P,1,FALSE))),AND($B200=$B199,I199="x")),"x","")</f>
        <v/>
      </c>
      <c r="J200" s="990" t="str">
        <f>IF(OR(NOT(ISNA(VLOOKUP($A200,'WB002-D'!$P:$P,1,FALSE))),AND($B200=$B199,J199="x")),"x","")</f>
        <v/>
      </c>
      <c r="K200" s="990" t="str">
        <f>IF(OR(NOT(ISNA(VLOOKUP($A200,'WB002-E'!$P:$P,1,FALSE))),AND($B200=$B199,K199="x")),"x","")</f>
        <v/>
      </c>
      <c r="L200" s="991" t="str">
        <f>IF(OR(NOT(ISNA(VLOOKUP($A200,'WB002-F'!$P:$P,1,FALSE))),AND($B200=$B199,L199="x")),"x","")</f>
        <v/>
      </c>
      <c r="M200" s="992" t="str">
        <f>IF(OR(NOT(ISNA(VLOOKUP($A200,'WB003-A'!$P:$P,1,FALSE))),AND($B200=$B199,M199="x")),"x","")</f>
        <v/>
      </c>
      <c r="N200" s="993" t="str">
        <f>IF(OR(NOT(ISNA(VLOOKUP($A200,'WB003-B'!$P:$P,1,FALSE))),AND($B200=$B199,N199="x")),"x","")</f>
        <v/>
      </c>
      <c r="O200" s="993" t="str">
        <f>IF(OR(NOT(ISNA(VLOOKUP($A200,'WB003-C'!$P:$P,1,FALSE))),AND($B200=$B199,O199="x")),"x","")</f>
        <v/>
      </c>
      <c r="P200" s="993" t="str">
        <f>IF(OR(NOT(ISNA(VLOOKUP($A200,'WB003-D'!$P:$P,1,FALSE))),AND($B200=$B199,P199="x")),"x","")</f>
        <v/>
      </c>
      <c r="Q200" s="994" t="str">
        <f>IF(OR(NOT(ISNA(VLOOKUP($A200,'WB003-E'!$P:$P,1,FALSE))),AND($B200=$B199,Q199="x")),"x","")</f>
        <v/>
      </c>
      <c r="R200" s="995" t="str">
        <f>IF(OR(NOT(ISNA(VLOOKUP($A200,#REF!,1,FALSE))),AND($B200=$B199,R199="x")),"x","")</f>
        <v>x</v>
      </c>
      <c r="S200" s="990" t="str">
        <f>IF(OR(NOT(ISNA(VLOOKUP($A200,#REF!,1,FALSE))),AND($B200=$B199,S199="x")),"x","")</f>
        <v>x</v>
      </c>
      <c r="T200" s="990" t="str">
        <f>IF(OR(NOT(ISNA(VLOOKUP($A200,#REF!,1,FALSE))),AND($B200=$B199,T199="x")),"x","")</f>
        <v>x</v>
      </c>
      <c r="U200" s="990" t="str">
        <f>IF(OR(NOT(ISNA(VLOOKUP($A200,#REF!,1,FALSE))),AND($B200=$B199,U199="x")),"x","")</f>
        <v>x</v>
      </c>
      <c r="V200" s="991" t="str">
        <f>IF(OR(NOT(ISNA(VLOOKUP($A200,#REF!,1,FALSE))),AND($B200=$B199,V199="x")),"x","")</f>
        <v>x</v>
      </c>
      <c r="W200" s="996" t="str">
        <f>IF(OR(NOT(ISNA(VLOOKUP($A200,'WB005-A'!$P:$P,1,FALSE))),AND($B200=$B199,W199="x")),"x","")</f>
        <v/>
      </c>
      <c r="X200" s="993" t="str">
        <f>IF(OR(NOT(ISNA(VLOOKUP($A200,'WB005-B'!$P:$P,1,FALSE))),AND($B200=$B199,X199="x")),"x","")</f>
        <v/>
      </c>
      <c r="Y200" s="993" t="str">
        <f>IF(OR(NOT(ISNA(VLOOKUP($A200,'WB005-C'!$P:$P,1,FALSE))),AND($B200=$B199,Y199="x")),"x","")</f>
        <v/>
      </c>
      <c r="Z200" s="993" t="str">
        <f>IF(OR(NOT(ISNA(VLOOKUP($A200,'WB005-D'!$P:$P,1,FALSE))),AND($B200=$B199,Z199="x")),"x","")</f>
        <v/>
      </c>
      <c r="AA200" s="993" t="str">
        <f>IF(OR(NOT(ISNA(VLOOKUP($A200,'WB005-E'!$P:$P,1,FALSE))),AND($B200=$B199,AA199="x")),"x","")</f>
        <v/>
      </c>
      <c r="AB200" s="994" t="str">
        <f>IF(OR(NOT(ISNA(VLOOKUP($A200,'WB005-F'!$P:$P,1,FALSE))),AND($B200=$B199,AB199="x")),"x","")</f>
        <v/>
      </c>
      <c r="AC200" s="989" t="str">
        <f>IF(OR(NOT(ISNA(VLOOKUP($A200,'WB006-A'!$P:$P,1,FALSE))),AND($B200=$B199,AC199="x")),"x","")</f>
        <v/>
      </c>
      <c r="AD200" s="990" t="str">
        <f>IF(OR(NOT(ISNA(VLOOKUP($A200,'WB006-B'!$P:$P,1,FALSE))),AND($B200=$B199,AD199="x")),"x","")</f>
        <v/>
      </c>
      <c r="AE200" s="992" t="str">
        <f>IF(OR(NOT(ISNA(VLOOKUP($A200,'WB007-A'!$P:$P,1,FALSE))),AND($B200=$B199,AE199="x")),"x","")</f>
        <v/>
      </c>
      <c r="AF200" s="994" t="str">
        <f>IF(OR(NOT(ISNA(VLOOKUP($A200,'WB007-B'!$P:$P,1,FALSE))),AND($B200=$B199,AF199="x")),"x","")</f>
        <v/>
      </c>
      <c r="AG200" s="1000" t="b">
        <f t="shared" si="3"/>
        <v>1</v>
      </c>
      <c r="AI200" s="708"/>
    </row>
    <row r="201" spans="1:35" x14ac:dyDescent="0.2">
      <c r="A201" s="927" t="s">
        <v>144</v>
      </c>
      <c r="B201" s="928" t="s">
        <v>145</v>
      </c>
      <c r="C201" s="929"/>
      <c r="D201" s="1021">
        <v>5228.0550768953053</v>
      </c>
      <c r="E201" s="930"/>
      <c r="F201" s="988" t="str">
        <f>IF(OR(NOT(ISNA(VLOOKUP($A201,'WB001-A'!$P:$P,1,FALSE))),AND($B201=$B200,F200="x")),"x","")</f>
        <v/>
      </c>
      <c r="G201" s="989" t="str">
        <f>IF(OR(NOT(ISNA(VLOOKUP($A201,'WB002-A'!$P:$P,1,FALSE))),AND($B201=$B200,G200="x")),"x","")</f>
        <v/>
      </c>
      <c r="H201" s="990" t="str">
        <f>IF(OR(NOT(ISNA(VLOOKUP($A201,'WB002-B'!$P:$P,1,FALSE))),AND($B201=$B200,H200="x")),"x","")</f>
        <v/>
      </c>
      <c r="I201" s="990" t="str">
        <f>IF(OR(NOT(ISNA(VLOOKUP($A201,'WB002-C'!$P:$P,1,FALSE))),AND($B201=$B200,I200="x")),"x","")</f>
        <v/>
      </c>
      <c r="J201" s="990" t="str">
        <f>IF(OR(NOT(ISNA(VLOOKUP($A201,'WB002-D'!$P:$P,1,FALSE))),AND($B201=$B200,J200="x")),"x","")</f>
        <v/>
      </c>
      <c r="K201" s="990" t="str">
        <f>IF(OR(NOT(ISNA(VLOOKUP($A201,'WB002-E'!$P:$P,1,FALSE))),AND($B201=$B200,K200="x")),"x","")</f>
        <v/>
      </c>
      <c r="L201" s="991" t="str">
        <f>IF(OR(NOT(ISNA(VLOOKUP($A201,'WB002-F'!$P:$P,1,FALSE))),AND($B201=$B200,L200="x")),"x","")</f>
        <v/>
      </c>
      <c r="M201" s="992" t="str">
        <f>IF(OR(NOT(ISNA(VLOOKUP($A201,'WB003-A'!$P:$P,1,FALSE))),AND($B201=$B200,M200="x")),"x","")</f>
        <v/>
      </c>
      <c r="N201" s="993" t="str">
        <f>IF(OR(NOT(ISNA(VLOOKUP($A201,'WB003-B'!$P:$P,1,FALSE))),AND($B201=$B200,N200="x")),"x","")</f>
        <v/>
      </c>
      <c r="O201" s="993" t="str">
        <f>IF(OR(NOT(ISNA(VLOOKUP($A201,'WB003-C'!$P:$P,1,FALSE))),AND($B201=$B200,O200="x")),"x","")</f>
        <v/>
      </c>
      <c r="P201" s="993" t="str">
        <f>IF(OR(NOT(ISNA(VLOOKUP($A201,'WB003-D'!$P:$P,1,FALSE))),AND($B201=$B200,P200="x")),"x","")</f>
        <v/>
      </c>
      <c r="Q201" s="994" t="str">
        <f>IF(OR(NOT(ISNA(VLOOKUP($A201,'WB003-E'!$P:$P,1,FALSE))),AND($B201=$B200,Q200="x")),"x","")</f>
        <v/>
      </c>
      <c r="R201" s="995" t="str">
        <f>IF(OR(NOT(ISNA(VLOOKUP($A201,#REF!,1,FALSE))),AND($B201=$B200,R200="x")),"x","")</f>
        <v>x</v>
      </c>
      <c r="S201" s="990" t="str">
        <f>IF(OR(NOT(ISNA(VLOOKUP($A201,#REF!,1,FALSE))),AND($B201=$B200,S200="x")),"x","")</f>
        <v>x</v>
      </c>
      <c r="T201" s="990" t="str">
        <f>IF(OR(NOT(ISNA(VLOOKUP($A201,#REF!,1,FALSE))),AND($B201=$B200,T200="x")),"x","")</f>
        <v>x</v>
      </c>
      <c r="U201" s="990" t="str">
        <f>IF(OR(NOT(ISNA(VLOOKUP($A201,#REF!,1,FALSE))),AND($B201=$B200,U200="x")),"x","")</f>
        <v>x</v>
      </c>
      <c r="V201" s="991" t="str">
        <f>IF(OR(NOT(ISNA(VLOOKUP($A201,#REF!,1,FALSE))),AND($B201=$B200,V200="x")),"x","")</f>
        <v>x</v>
      </c>
      <c r="W201" s="996" t="str">
        <f>IF(OR(NOT(ISNA(VLOOKUP($A201,'WB005-A'!$P:$P,1,FALSE))),AND($B201=$B200,W200="x")),"x","")</f>
        <v/>
      </c>
      <c r="X201" s="993" t="str">
        <f>IF(OR(NOT(ISNA(VLOOKUP($A201,'WB005-B'!$P:$P,1,FALSE))),AND($B201=$B200,X200="x")),"x","")</f>
        <v/>
      </c>
      <c r="Y201" s="993" t="str">
        <f>IF(OR(NOT(ISNA(VLOOKUP($A201,'WB005-C'!$P:$P,1,FALSE))),AND($B201=$B200,Y200="x")),"x","")</f>
        <v/>
      </c>
      <c r="Z201" s="993" t="str">
        <f>IF(OR(NOT(ISNA(VLOOKUP($A201,'WB005-D'!$P:$P,1,FALSE))),AND($B201=$B200,Z200="x")),"x","")</f>
        <v/>
      </c>
      <c r="AA201" s="993" t="str">
        <f>IF(OR(NOT(ISNA(VLOOKUP($A201,'WB005-E'!$P:$P,1,FALSE))),AND($B201=$B200,AA200="x")),"x","")</f>
        <v/>
      </c>
      <c r="AB201" s="994" t="str">
        <f>IF(OR(NOT(ISNA(VLOOKUP($A201,'WB005-F'!$P:$P,1,FALSE))),AND($B201=$B200,AB200="x")),"x","")</f>
        <v/>
      </c>
      <c r="AC201" s="989" t="str">
        <f>IF(OR(NOT(ISNA(VLOOKUP($A201,'WB006-A'!$P:$P,1,FALSE))),AND($B201=$B200,AC200="x")),"x","")</f>
        <v/>
      </c>
      <c r="AD201" s="990" t="str">
        <f>IF(OR(NOT(ISNA(VLOOKUP($A201,'WB006-B'!$P:$P,1,FALSE))),AND($B201=$B200,AD200="x")),"x","")</f>
        <v/>
      </c>
      <c r="AE201" s="992" t="str">
        <f>IF(OR(NOT(ISNA(VLOOKUP($A201,'WB007-A'!$P:$P,1,FALSE))),AND($B201=$B200,AE200="x")),"x","")</f>
        <v/>
      </c>
      <c r="AF201" s="994" t="str">
        <f>IF(OR(NOT(ISNA(VLOOKUP($A201,'WB007-B'!$P:$P,1,FALSE))),AND($B201=$B200,AF200="x")),"x","")</f>
        <v/>
      </c>
      <c r="AG201" s="1000" t="b">
        <f t="shared" si="3"/>
        <v>1</v>
      </c>
      <c r="AI201" s="708"/>
    </row>
    <row r="202" spans="1:35" ht="22.5" x14ac:dyDescent="0.2">
      <c r="A202" s="927" t="s">
        <v>146</v>
      </c>
      <c r="B202" s="928" t="s">
        <v>147</v>
      </c>
      <c r="C202" s="929"/>
      <c r="D202" s="1021">
        <v>5008.4536477257889</v>
      </c>
      <c r="E202" s="930" t="s">
        <v>363</v>
      </c>
      <c r="F202" s="988" t="str">
        <f>IF(OR(NOT(ISNA(VLOOKUP($A202,'WB001-A'!$P:$P,1,FALSE))),AND($B202=$B201,F201="x")),"x","")</f>
        <v/>
      </c>
      <c r="G202" s="989" t="str">
        <f>IF(OR(NOT(ISNA(VLOOKUP($A202,'WB002-A'!$P:$P,1,FALSE))),AND($B202=$B201,G201="x")),"x","")</f>
        <v/>
      </c>
      <c r="H202" s="990" t="str">
        <f>IF(OR(NOT(ISNA(VLOOKUP($A202,'WB002-B'!$P:$P,1,FALSE))),AND($B202=$B201,H201="x")),"x","")</f>
        <v/>
      </c>
      <c r="I202" s="990" t="str">
        <f>IF(OR(NOT(ISNA(VLOOKUP($A202,'WB002-C'!$P:$P,1,FALSE))),AND($B202=$B201,I201="x")),"x","")</f>
        <v>x</v>
      </c>
      <c r="J202" s="990" t="str">
        <f>IF(OR(NOT(ISNA(VLOOKUP($A202,'WB002-D'!$P:$P,1,FALSE))),AND($B202=$B201,J201="x")),"x","")</f>
        <v/>
      </c>
      <c r="K202" s="990" t="str">
        <f>IF(OR(NOT(ISNA(VLOOKUP($A202,'WB002-E'!$P:$P,1,FALSE))),AND($B202=$B201,K201="x")),"x","")</f>
        <v/>
      </c>
      <c r="L202" s="991" t="str">
        <f>IF(OR(NOT(ISNA(VLOOKUP($A202,'WB002-F'!$P:$P,1,FALSE))),AND($B202=$B201,L201="x")),"x","")</f>
        <v/>
      </c>
      <c r="M202" s="992" t="str">
        <f>IF(OR(NOT(ISNA(VLOOKUP($A202,'WB003-A'!$P:$P,1,FALSE))),AND($B202=$B201,M201="x")),"x","")</f>
        <v/>
      </c>
      <c r="N202" s="993" t="str">
        <f>IF(OR(NOT(ISNA(VLOOKUP($A202,'WB003-B'!$P:$P,1,FALSE))),AND($B202=$B201,N201="x")),"x","")</f>
        <v>x</v>
      </c>
      <c r="O202" s="993" t="str">
        <f>IF(OR(NOT(ISNA(VLOOKUP($A202,'WB003-C'!$P:$P,1,FALSE))),AND($B202=$B201,O201="x")),"x","")</f>
        <v/>
      </c>
      <c r="P202" s="993" t="str">
        <f>IF(OR(NOT(ISNA(VLOOKUP($A202,'WB003-D'!$P:$P,1,FALSE))),AND($B202=$B201,P201="x")),"x","")</f>
        <v/>
      </c>
      <c r="Q202" s="994" t="str">
        <f>IF(OR(NOT(ISNA(VLOOKUP($A202,'WB003-E'!$P:$P,1,FALSE))),AND($B202=$B201,Q201="x")),"x","")</f>
        <v/>
      </c>
      <c r="R202" s="995" t="str">
        <f>IF(OR(NOT(ISNA(VLOOKUP($A202,#REF!,1,FALSE))),AND($B202=$B201,R201="x")),"x","")</f>
        <v>x</v>
      </c>
      <c r="S202" s="990" t="str">
        <f>IF(OR(NOT(ISNA(VLOOKUP($A202,#REF!,1,FALSE))),AND($B202=$B201,S201="x")),"x","")</f>
        <v>x</v>
      </c>
      <c r="T202" s="990" t="str">
        <f>IF(OR(NOT(ISNA(VLOOKUP($A202,#REF!,1,FALSE))),AND($B202=$B201,T201="x")),"x","")</f>
        <v>x</v>
      </c>
      <c r="U202" s="990" t="str">
        <f>IF(OR(NOT(ISNA(VLOOKUP($A202,#REF!,1,FALSE))),AND($B202=$B201,U201="x")),"x","")</f>
        <v>x</v>
      </c>
      <c r="V202" s="991" t="str">
        <f>IF(OR(NOT(ISNA(VLOOKUP($A202,#REF!,1,FALSE))),AND($B202=$B201,V201="x")),"x","")</f>
        <v>x</v>
      </c>
      <c r="W202" s="996" t="str">
        <f>IF(OR(NOT(ISNA(VLOOKUP($A202,'WB005-A'!$P:$P,1,FALSE))),AND($B202=$B201,W201="x")),"x","")</f>
        <v/>
      </c>
      <c r="X202" s="993" t="str">
        <f>IF(OR(NOT(ISNA(VLOOKUP($A202,'WB005-B'!$P:$P,1,FALSE))),AND($B202=$B201,X201="x")),"x","")</f>
        <v/>
      </c>
      <c r="Y202" s="993" t="str">
        <f>IF(OR(NOT(ISNA(VLOOKUP($A202,'WB005-C'!$P:$P,1,FALSE))),AND($B202=$B201,Y201="x")),"x","")</f>
        <v>x</v>
      </c>
      <c r="Z202" s="993" t="str">
        <f>IF(OR(NOT(ISNA(VLOOKUP($A202,'WB005-D'!$P:$P,1,FALSE))),AND($B202=$B201,Z201="x")),"x","")</f>
        <v/>
      </c>
      <c r="AA202" s="993" t="str">
        <f>IF(OR(NOT(ISNA(VLOOKUP($A202,'WB005-E'!$P:$P,1,FALSE))),AND($B202=$B201,AA201="x")),"x","")</f>
        <v/>
      </c>
      <c r="AB202" s="994" t="str">
        <f>IF(OR(NOT(ISNA(VLOOKUP($A202,'WB005-F'!$P:$P,1,FALSE))),AND($B202=$B201,AB201="x")),"x","")</f>
        <v/>
      </c>
      <c r="AC202" s="989" t="str">
        <f>IF(OR(NOT(ISNA(VLOOKUP($A202,'WB006-A'!$P:$P,1,FALSE))),AND($B202=$B201,AC201="x")),"x","")</f>
        <v/>
      </c>
      <c r="AD202" s="990" t="str">
        <f>IF(OR(NOT(ISNA(VLOOKUP($A202,'WB006-B'!$P:$P,1,FALSE))),AND($B202=$B201,AD201="x")),"x","")</f>
        <v>x</v>
      </c>
      <c r="AE202" s="992" t="str">
        <f>IF(OR(NOT(ISNA(VLOOKUP($A202,'WB007-A'!$P:$P,1,FALSE))),AND($B202=$B201,AE201="x")),"x","")</f>
        <v/>
      </c>
      <c r="AF202" s="994" t="str">
        <f>IF(OR(NOT(ISNA(VLOOKUP($A202,'WB007-B'!$P:$P,1,FALSE))),AND($B202=$B201,AF201="x")),"x","")</f>
        <v>x</v>
      </c>
      <c r="AG202" s="1000" t="b">
        <f t="shared" si="3"/>
        <v>1</v>
      </c>
      <c r="AI202" s="708"/>
    </row>
    <row r="203" spans="1:35" x14ac:dyDescent="0.2">
      <c r="A203" s="927" t="s">
        <v>148</v>
      </c>
      <c r="B203" s="928" t="s">
        <v>619</v>
      </c>
      <c r="C203" s="929"/>
      <c r="D203" s="1021">
        <v>5008.4536477257889</v>
      </c>
      <c r="E203" s="978" t="s">
        <v>363</v>
      </c>
      <c r="F203" s="988" t="str">
        <f>IF(OR(NOT(ISNA(VLOOKUP($A203,'WB001-A'!$P:$P,1,FALSE))),AND($B203=$B202,F202="x")),"x","")</f>
        <v/>
      </c>
      <c r="G203" s="989" t="str">
        <f>IF(OR(NOT(ISNA(VLOOKUP($A203,'WB002-A'!$P:$P,1,FALSE))),AND($B203=$B202,G202="x")),"x","")</f>
        <v/>
      </c>
      <c r="H203" s="990" t="str">
        <f>IF(OR(NOT(ISNA(VLOOKUP($A203,'WB002-B'!$P:$P,1,FALSE))),AND($B203=$B202,H202="x")),"x","")</f>
        <v/>
      </c>
      <c r="I203" s="990" t="str">
        <f>IF(OR(NOT(ISNA(VLOOKUP($A203,'WB002-C'!$P:$P,1,FALSE))),AND($B203=$B202,I202="x")),"x","")</f>
        <v/>
      </c>
      <c r="J203" s="990" t="str">
        <f>IF(OR(NOT(ISNA(VLOOKUP($A203,'WB002-D'!$P:$P,1,FALSE))),AND($B203=$B202,J202="x")),"x","")</f>
        <v/>
      </c>
      <c r="K203" s="990" t="str">
        <f>IF(OR(NOT(ISNA(VLOOKUP($A203,'WB002-E'!$P:$P,1,FALSE))),AND($B203=$B202,K202="x")),"x","")</f>
        <v/>
      </c>
      <c r="L203" s="991" t="str">
        <f>IF(OR(NOT(ISNA(VLOOKUP($A203,'WB002-F'!$P:$P,1,FALSE))),AND($B203=$B202,L202="x")),"x","")</f>
        <v/>
      </c>
      <c r="M203" s="992" t="str">
        <f>IF(OR(NOT(ISNA(VLOOKUP($A203,'WB003-A'!$P:$P,1,FALSE))),AND($B203=$B202,M202="x")),"x","")</f>
        <v/>
      </c>
      <c r="N203" s="993" t="str">
        <f>IF(OR(NOT(ISNA(VLOOKUP($A203,'WB003-B'!$P:$P,1,FALSE))),AND($B203=$B202,N202="x")),"x","")</f>
        <v/>
      </c>
      <c r="O203" s="993" t="str">
        <f>IF(OR(NOT(ISNA(VLOOKUP($A203,'WB003-C'!$P:$P,1,FALSE))),AND($B203=$B202,O202="x")),"x","")</f>
        <v/>
      </c>
      <c r="P203" s="993" t="str">
        <f>IF(OR(NOT(ISNA(VLOOKUP($A203,'WB003-D'!$P:$P,1,FALSE))),AND($B203=$B202,P202="x")),"x","")</f>
        <v/>
      </c>
      <c r="Q203" s="994" t="str">
        <f>IF(OR(NOT(ISNA(VLOOKUP($A203,'WB003-E'!$P:$P,1,FALSE))),AND($B203=$B202,Q202="x")),"x","")</f>
        <v/>
      </c>
      <c r="R203" s="995" t="str">
        <f>IF(OR(NOT(ISNA(VLOOKUP($A203,#REF!,1,FALSE))),AND($B203=$B202,R202="x")),"x","")</f>
        <v>x</v>
      </c>
      <c r="S203" s="990" t="str">
        <f>IF(OR(NOT(ISNA(VLOOKUP($A203,#REF!,1,FALSE))),AND($B203=$B202,S202="x")),"x","")</f>
        <v>x</v>
      </c>
      <c r="T203" s="990" t="str">
        <f>IF(OR(NOT(ISNA(VLOOKUP($A203,#REF!,1,FALSE))),AND($B203=$B202,T202="x")),"x","")</f>
        <v>x</v>
      </c>
      <c r="U203" s="990" t="str">
        <f>IF(OR(NOT(ISNA(VLOOKUP($A203,#REF!,1,FALSE))),AND($B203=$B202,U202="x")),"x","")</f>
        <v>x</v>
      </c>
      <c r="V203" s="991" t="str">
        <f>IF(OR(NOT(ISNA(VLOOKUP($A203,#REF!,1,FALSE))),AND($B203=$B202,V202="x")),"x","")</f>
        <v>x</v>
      </c>
      <c r="W203" s="996" t="str">
        <f>IF(OR(NOT(ISNA(VLOOKUP($A203,'WB005-A'!$P:$P,1,FALSE))),AND($B203=$B202,W202="x")),"x","")</f>
        <v/>
      </c>
      <c r="X203" s="993" t="str">
        <f>IF(OR(NOT(ISNA(VLOOKUP($A203,'WB005-B'!$P:$P,1,FALSE))),AND($B203=$B202,X202="x")),"x","")</f>
        <v/>
      </c>
      <c r="Y203" s="993" t="str">
        <f>IF(OR(NOT(ISNA(VLOOKUP($A203,'WB005-C'!$P:$P,1,FALSE))),AND($B203=$B202,Y202="x")),"x","")</f>
        <v/>
      </c>
      <c r="Z203" s="993" t="str">
        <f>IF(OR(NOT(ISNA(VLOOKUP($A203,'WB005-D'!$P:$P,1,FALSE))),AND($B203=$B202,Z202="x")),"x","")</f>
        <v/>
      </c>
      <c r="AA203" s="993" t="str">
        <f>IF(OR(NOT(ISNA(VLOOKUP($A203,'WB005-E'!$P:$P,1,FALSE))),AND($B203=$B202,AA202="x")),"x","")</f>
        <v/>
      </c>
      <c r="AB203" s="994" t="str">
        <f>IF(OR(NOT(ISNA(VLOOKUP($A203,'WB005-F'!$P:$P,1,FALSE))),AND($B203=$B202,AB202="x")),"x","")</f>
        <v/>
      </c>
      <c r="AC203" s="989" t="str">
        <f>IF(OR(NOT(ISNA(VLOOKUP($A203,'WB006-A'!$P:$P,1,FALSE))),AND($B203=$B202,AC202="x")),"x","")</f>
        <v>x</v>
      </c>
      <c r="AD203" s="990" t="str">
        <f>IF(OR(NOT(ISNA(VLOOKUP($A203,'WB006-B'!$P:$P,1,FALSE))),AND($B203=$B202,AD202="x")),"x","")</f>
        <v/>
      </c>
      <c r="AE203" s="992" t="str">
        <f>IF(OR(NOT(ISNA(VLOOKUP($A203,'WB007-A'!$P:$P,1,FALSE))),AND($B203=$B202,AE202="x")),"x","")</f>
        <v>x</v>
      </c>
      <c r="AF203" s="994" t="str">
        <f>IF(OR(NOT(ISNA(VLOOKUP($A203,'WB007-B'!$P:$P,1,FALSE))),AND($B203=$B202,AF202="x")),"x","")</f>
        <v/>
      </c>
      <c r="AG203" s="1000" t="b">
        <f t="shared" si="3"/>
        <v>1</v>
      </c>
      <c r="AI203" s="708"/>
    </row>
    <row r="204" spans="1:35" x14ac:dyDescent="0.2">
      <c r="A204" s="927" t="s">
        <v>149</v>
      </c>
      <c r="B204" s="928" t="s">
        <v>150</v>
      </c>
      <c r="C204" s="929"/>
      <c r="D204" s="1021">
        <v>41672.902786846636</v>
      </c>
      <c r="E204" s="930" t="s">
        <v>371</v>
      </c>
      <c r="F204" s="988" t="str">
        <f>IF(OR(NOT(ISNA(VLOOKUP($A204,'WB001-A'!$P:$P,1,FALSE))),AND($B204=$B203,F203="x")),"x","")</f>
        <v/>
      </c>
      <c r="G204" s="989" t="str">
        <f>IF(OR(NOT(ISNA(VLOOKUP($A204,'WB002-A'!$P:$P,1,FALSE))),AND($B204=$B203,G203="x")),"x","")</f>
        <v/>
      </c>
      <c r="H204" s="990" t="str">
        <f>IF(OR(NOT(ISNA(VLOOKUP($A204,'WB002-B'!$P:$P,1,FALSE))),AND($B204=$B203,H203="x")),"x","")</f>
        <v>x</v>
      </c>
      <c r="I204" s="990" t="str">
        <f>IF(OR(NOT(ISNA(VLOOKUP($A204,'WB002-C'!$P:$P,1,FALSE))),AND($B204=$B203,I203="x")),"x","")</f>
        <v/>
      </c>
      <c r="J204" s="990" t="str">
        <f>IF(OR(NOT(ISNA(VLOOKUP($A204,'WB002-D'!$P:$P,1,FALSE))),AND($B204=$B203,J203="x")),"x","")</f>
        <v/>
      </c>
      <c r="K204" s="990" t="str">
        <f>IF(OR(NOT(ISNA(VLOOKUP($A204,'WB002-E'!$P:$P,1,FALSE))),AND($B204=$B203,K203="x")),"x","")</f>
        <v/>
      </c>
      <c r="L204" s="991" t="str">
        <f>IF(OR(NOT(ISNA(VLOOKUP($A204,'WB002-F'!$P:$P,1,FALSE))),AND($B204=$B203,L203="x")),"x","")</f>
        <v/>
      </c>
      <c r="M204" s="992" t="str">
        <f>IF(OR(NOT(ISNA(VLOOKUP($A204,'WB003-A'!$P:$P,1,FALSE))),AND($B204=$B203,M203="x")),"x","")</f>
        <v/>
      </c>
      <c r="N204" s="993" t="str">
        <f>IF(OR(NOT(ISNA(VLOOKUP($A204,'WB003-B'!$P:$P,1,FALSE))),AND($B204=$B203,N203="x")),"x","")</f>
        <v/>
      </c>
      <c r="O204" s="993" t="str">
        <f>IF(OR(NOT(ISNA(VLOOKUP($A204,'WB003-C'!$P:$P,1,FALSE))),AND($B204=$B203,O203="x")),"x","")</f>
        <v/>
      </c>
      <c r="P204" s="993" t="str">
        <f>IF(OR(NOT(ISNA(VLOOKUP($A204,'WB003-D'!$P:$P,1,FALSE))),AND($B204=$B203,P203="x")),"x","")</f>
        <v/>
      </c>
      <c r="Q204" s="994" t="str">
        <f>IF(OR(NOT(ISNA(VLOOKUP($A204,'WB003-E'!$P:$P,1,FALSE))),AND($B204=$B203,Q203="x")),"x","")</f>
        <v/>
      </c>
      <c r="R204" s="995" t="str">
        <f>IF(OR(NOT(ISNA(VLOOKUP($A204,#REF!,1,FALSE))),AND($B204=$B203,R203="x")),"x","")</f>
        <v>x</v>
      </c>
      <c r="S204" s="990" t="str">
        <f>IF(OR(NOT(ISNA(VLOOKUP($A204,#REF!,1,FALSE))),AND($B204=$B203,S203="x")),"x","")</f>
        <v>x</v>
      </c>
      <c r="T204" s="990" t="str">
        <f>IF(OR(NOT(ISNA(VLOOKUP($A204,#REF!,1,FALSE))),AND($B204=$B203,T203="x")),"x","")</f>
        <v>x</v>
      </c>
      <c r="U204" s="990" t="str">
        <f>IF(OR(NOT(ISNA(VLOOKUP($A204,#REF!,1,FALSE))),AND($B204=$B203,U203="x")),"x","")</f>
        <v>x</v>
      </c>
      <c r="V204" s="991" t="str">
        <f>IF(OR(NOT(ISNA(VLOOKUP($A204,#REF!,1,FALSE))),AND($B204=$B203,V203="x")),"x","")</f>
        <v>x</v>
      </c>
      <c r="W204" s="996" t="str">
        <f>IF(OR(NOT(ISNA(VLOOKUP($A204,'WB005-A'!$P:$P,1,FALSE))),AND($B204=$B203,W203="x")),"x","")</f>
        <v/>
      </c>
      <c r="X204" s="993" t="str">
        <f>IF(OR(NOT(ISNA(VLOOKUP($A204,'WB005-B'!$P:$P,1,FALSE))),AND($B204=$B203,X203="x")),"x","")</f>
        <v>x</v>
      </c>
      <c r="Y204" s="993" t="str">
        <f>IF(OR(NOT(ISNA(VLOOKUP($A204,'WB005-C'!$P:$P,1,FALSE))),AND($B204=$B203,Y203="x")),"x","")</f>
        <v/>
      </c>
      <c r="Z204" s="993" t="str">
        <f>IF(OR(NOT(ISNA(VLOOKUP($A204,'WB005-D'!$P:$P,1,FALSE))),AND($B204=$B203,Z203="x")),"x","")</f>
        <v/>
      </c>
      <c r="AA204" s="993" t="str">
        <f>IF(OR(NOT(ISNA(VLOOKUP($A204,'WB005-E'!$P:$P,1,FALSE))),AND($B204=$B203,AA203="x")),"x","")</f>
        <v/>
      </c>
      <c r="AB204" s="994" t="str">
        <f>IF(OR(NOT(ISNA(VLOOKUP($A204,'WB005-F'!$P:$P,1,FALSE))),AND($B204=$B203,AB203="x")),"x","")</f>
        <v/>
      </c>
      <c r="AC204" s="989" t="str">
        <f>IF(OR(NOT(ISNA(VLOOKUP($A204,'WB006-A'!$P:$P,1,FALSE))),AND($B204=$B203,AC203="x")),"x","")</f>
        <v/>
      </c>
      <c r="AD204" s="990" t="str">
        <f>IF(OR(NOT(ISNA(VLOOKUP($A204,'WB006-B'!$P:$P,1,FALSE))),AND($B204=$B203,AD203="x")),"x","")</f>
        <v/>
      </c>
      <c r="AE204" s="992" t="str">
        <f>IF(OR(NOT(ISNA(VLOOKUP($A204,'WB007-A'!$P:$P,1,FALSE))),AND($B204=$B203,AE203="x")),"x","")</f>
        <v/>
      </c>
      <c r="AF204" s="994" t="str">
        <f>IF(OR(NOT(ISNA(VLOOKUP($A204,'WB007-B'!$P:$P,1,FALSE))),AND($B204=$B203,AF203="x")),"x","")</f>
        <v/>
      </c>
      <c r="AG204" s="998" t="b">
        <f t="shared" si="3"/>
        <v>1</v>
      </c>
      <c r="AI204" s="708"/>
    </row>
    <row r="205" spans="1:35" ht="33.75" x14ac:dyDescent="0.2">
      <c r="A205" s="927" t="s">
        <v>151</v>
      </c>
      <c r="B205" s="928" t="s">
        <v>474</v>
      </c>
      <c r="C205" s="929"/>
      <c r="D205" s="1021" t="s">
        <v>786</v>
      </c>
      <c r="E205" s="930" t="s">
        <v>371</v>
      </c>
      <c r="F205" s="988" t="str">
        <f>IF(OR(NOT(ISNA(VLOOKUP($A205,'WB001-A'!$P:$P,1,FALSE))),AND($B205=$B204,F204="x")),"x","")</f>
        <v/>
      </c>
      <c r="G205" s="989" t="str">
        <f>IF(OR(NOT(ISNA(VLOOKUP($A205,'WB002-A'!$P:$P,1,FALSE))),AND($B205=$B204,G204="x")),"x","")</f>
        <v/>
      </c>
      <c r="H205" s="990" t="str">
        <f>IF(OR(NOT(ISNA(VLOOKUP($A205,'WB002-B'!$P:$P,1,FALSE))),AND($B205=$B204,H204="x")),"x","")</f>
        <v>x</v>
      </c>
      <c r="I205" s="990" t="str">
        <f>IF(OR(NOT(ISNA(VLOOKUP($A205,'WB002-C'!$P:$P,1,FALSE))),AND($B205=$B204,I204="x")),"x","")</f>
        <v/>
      </c>
      <c r="J205" s="990" t="str">
        <f>IF(OR(NOT(ISNA(VLOOKUP($A205,'WB002-D'!$P:$P,1,FALSE))),AND($B205=$B204,J204="x")),"x","")</f>
        <v/>
      </c>
      <c r="K205" s="990" t="str">
        <f>IF(OR(NOT(ISNA(VLOOKUP($A205,'WB002-E'!$P:$P,1,FALSE))),AND($B205=$B204,K204="x")),"x","")</f>
        <v/>
      </c>
      <c r="L205" s="991" t="str">
        <f>IF(OR(NOT(ISNA(VLOOKUP($A205,'WB002-F'!$P:$P,1,FALSE))),AND($B205=$B204,L204="x")),"x","")</f>
        <v/>
      </c>
      <c r="M205" s="992" t="str">
        <f>IF(OR(NOT(ISNA(VLOOKUP($A205,'WB003-A'!$P:$P,1,FALSE))),AND($B205=$B204,M204="x")),"x","")</f>
        <v/>
      </c>
      <c r="N205" s="993" t="str">
        <f>IF(OR(NOT(ISNA(VLOOKUP($A205,'WB003-B'!$P:$P,1,FALSE))),AND($B205=$B204,N204="x")),"x","")</f>
        <v/>
      </c>
      <c r="O205" s="993" t="str">
        <f>IF(OR(NOT(ISNA(VLOOKUP($A205,'WB003-C'!$P:$P,1,FALSE))),AND($B205=$B204,O204="x")),"x","")</f>
        <v/>
      </c>
      <c r="P205" s="993" t="str">
        <f>IF(OR(NOT(ISNA(VLOOKUP($A205,'WB003-D'!$P:$P,1,FALSE))),AND($B205=$B204,P204="x")),"x","")</f>
        <v/>
      </c>
      <c r="Q205" s="994" t="str">
        <f>IF(OR(NOT(ISNA(VLOOKUP($A205,'WB003-E'!$P:$P,1,FALSE))),AND($B205=$B204,Q204="x")),"x","")</f>
        <v/>
      </c>
      <c r="R205" s="995" t="str">
        <f>IF(OR(NOT(ISNA(VLOOKUP($A205,#REF!,1,FALSE))),AND($B205=$B204,R204="x")),"x","")</f>
        <v>x</v>
      </c>
      <c r="S205" s="990" t="str">
        <f>IF(OR(NOT(ISNA(VLOOKUP($A205,#REF!,1,FALSE))),AND($B205=$B204,S204="x")),"x","")</f>
        <v>x</v>
      </c>
      <c r="T205" s="990" t="str">
        <f>IF(OR(NOT(ISNA(VLOOKUP($A205,#REF!,1,FALSE))),AND($B205=$B204,T204="x")),"x","")</f>
        <v>x</v>
      </c>
      <c r="U205" s="990" t="str">
        <f>IF(OR(NOT(ISNA(VLOOKUP($A205,#REF!,1,FALSE))),AND($B205=$B204,U204="x")),"x","")</f>
        <v>x</v>
      </c>
      <c r="V205" s="991" t="str">
        <f>IF(OR(NOT(ISNA(VLOOKUP($A205,#REF!,1,FALSE))),AND($B205=$B204,V204="x")),"x","")</f>
        <v>x</v>
      </c>
      <c r="W205" s="996" t="str">
        <f>IF(OR(NOT(ISNA(VLOOKUP($A205,'WB005-A'!$P:$P,1,FALSE))),AND($B205=$B204,W204="x")),"x","")</f>
        <v/>
      </c>
      <c r="X205" s="993" t="str">
        <f>IF(OR(NOT(ISNA(VLOOKUP($A205,'WB005-B'!$P:$P,1,FALSE))),AND($B205=$B204,X204="x")),"x","")</f>
        <v>x</v>
      </c>
      <c r="Y205" s="993" t="str">
        <f>IF(OR(NOT(ISNA(VLOOKUP($A205,'WB005-C'!$P:$P,1,FALSE))),AND($B205=$B204,Y204="x")),"x","")</f>
        <v/>
      </c>
      <c r="Z205" s="993" t="str">
        <f>IF(OR(NOT(ISNA(VLOOKUP($A205,'WB005-D'!$P:$P,1,FALSE))),AND($B205=$B204,Z204="x")),"x","")</f>
        <v/>
      </c>
      <c r="AA205" s="993" t="str">
        <f>IF(OR(NOT(ISNA(VLOOKUP($A205,'WB005-E'!$P:$P,1,FALSE))),AND($B205=$B204,AA204="x")),"x","")</f>
        <v/>
      </c>
      <c r="AB205" s="994" t="str">
        <f>IF(OR(NOT(ISNA(VLOOKUP($A205,'WB005-F'!$P:$P,1,FALSE))),AND($B205=$B204,AB204="x")),"x","")</f>
        <v/>
      </c>
      <c r="AC205" s="989" t="str">
        <f>IF(OR(NOT(ISNA(VLOOKUP($A205,'WB006-A'!$P:$P,1,FALSE))),AND($B205=$B204,AC204="x")),"x","")</f>
        <v/>
      </c>
      <c r="AD205" s="990" t="str">
        <f>IF(OR(NOT(ISNA(VLOOKUP($A205,'WB006-B'!$P:$P,1,FALSE))),AND($B205=$B204,AD204="x")),"x","")</f>
        <v/>
      </c>
      <c r="AE205" s="992" t="str">
        <f>IF(OR(NOT(ISNA(VLOOKUP($A205,'WB007-A'!$P:$P,1,FALSE))),AND($B205=$B204,AE204="x")),"x","")</f>
        <v/>
      </c>
      <c r="AF205" s="994" t="str">
        <f>IF(OR(NOT(ISNA(VLOOKUP($A205,'WB007-B'!$P:$P,1,FALSE))),AND($B205=$B204,AF204="x")),"x","")</f>
        <v/>
      </c>
      <c r="AG205" s="998" t="b">
        <f t="shared" si="3"/>
        <v>1</v>
      </c>
      <c r="AI205" s="708"/>
    </row>
    <row r="206" spans="1:35" ht="33.75" x14ac:dyDescent="0.2">
      <c r="A206" s="927" t="s">
        <v>152</v>
      </c>
      <c r="B206" s="928" t="s">
        <v>476</v>
      </c>
      <c r="C206" s="929"/>
      <c r="D206" s="1021">
        <v>22001.406480000001</v>
      </c>
      <c r="E206" s="978" t="s">
        <v>808</v>
      </c>
      <c r="F206" s="988" t="str">
        <f>IF(OR(NOT(ISNA(VLOOKUP($A206,'WB001-A'!$P:$P,1,FALSE))),AND($B206=$B205,F205="x")),"x","")</f>
        <v>x</v>
      </c>
      <c r="G206" s="989" t="str">
        <f>IF(OR(NOT(ISNA(VLOOKUP($A206,'WB002-A'!$P:$P,1,FALSE))),AND($B206=$B205,G205="x")),"x","")</f>
        <v/>
      </c>
      <c r="H206" s="990" t="str">
        <f>IF(OR(NOT(ISNA(VLOOKUP($A206,'WB002-B'!$P:$P,1,FALSE))),AND($B206=$B205,H205="x")),"x","")</f>
        <v>x</v>
      </c>
      <c r="I206" s="990" t="str">
        <f>IF(OR(NOT(ISNA(VLOOKUP($A206,'WB002-C'!$P:$P,1,FALSE))),AND($B206=$B205,I205="x")),"x","")</f>
        <v/>
      </c>
      <c r="J206" s="990" t="str">
        <f>IF(OR(NOT(ISNA(VLOOKUP($A206,'WB002-D'!$P:$P,1,FALSE))),AND($B206=$B205,J205="x")),"x","")</f>
        <v/>
      </c>
      <c r="K206" s="990" t="str">
        <f>IF(OR(NOT(ISNA(VLOOKUP($A206,'WB002-E'!$P:$P,1,FALSE))),AND($B206=$B205,K205="x")),"x","")</f>
        <v/>
      </c>
      <c r="L206" s="991" t="str">
        <f>IF(OR(NOT(ISNA(VLOOKUP($A206,'WB002-F'!$P:$P,1,FALSE))),AND($B206=$B205,L205="x")),"x","")</f>
        <v/>
      </c>
      <c r="M206" s="992" t="str">
        <f>IF(OR(NOT(ISNA(VLOOKUP($A206,'WB003-A'!$P:$P,1,FALSE))),AND($B206=$B205,M205="x")),"x","")</f>
        <v/>
      </c>
      <c r="N206" s="993" t="str">
        <f>IF(OR(NOT(ISNA(VLOOKUP($A206,'WB003-B'!$P:$P,1,FALSE))),AND($B206=$B205,N205="x")),"x","")</f>
        <v/>
      </c>
      <c r="O206" s="993" t="str">
        <f>IF(OR(NOT(ISNA(VLOOKUP($A206,'WB003-C'!$P:$P,1,FALSE))),AND($B206=$B205,O205="x")),"x","")</f>
        <v/>
      </c>
      <c r="P206" s="993" t="str">
        <f>IF(OR(NOT(ISNA(VLOOKUP($A206,'WB003-D'!$P:$P,1,FALSE))),AND($B206=$B205,P205="x")),"x","")</f>
        <v/>
      </c>
      <c r="Q206" s="994" t="str">
        <f>IF(OR(NOT(ISNA(VLOOKUP($A206,'WB003-E'!$P:$P,1,FALSE))),AND($B206=$B205,Q205="x")),"x","")</f>
        <v/>
      </c>
      <c r="R206" s="995" t="str">
        <f>IF(OR(NOT(ISNA(VLOOKUP($A206,#REF!,1,FALSE))),AND($B206=$B205,R205="x")),"x","")</f>
        <v>x</v>
      </c>
      <c r="S206" s="990" t="str">
        <f>IF(OR(NOT(ISNA(VLOOKUP($A206,#REF!,1,FALSE))),AND($B206=$B205,S205="x")),"x","")</f>
        <v>x</v>
      </c>
      <c r="T206" s="990" t="str">
        <f>IF(OR(NOT(ISNA(VLOOKUP($A206,#REF!,1,FALSE))),AND($B206=$B205,T205="x")),"x","")</f>
        <v>x</v>
      </c>
      <c r="U206" s="990" t="str">
        <f>IF(OR(NOT(ISNA(VLOOKUP($A206,#REF!,1,FALSE))),AND($B206=$B205,U205="x")),"x","")</f>
        <v>x</v>
      </c>
      <c r="V206" s="991" t="str">
        <f>IF(OR(NOT(ISNA(VLOOKUP($A206,#REF!,1,FALSE))),AND($B206=$B205,V205="x")),"x","")</f>
        <v>x</v>
      </c>
      <c r="W206" s="996" t="str">
        <f>IF(OR(NOT(ISNA(VLOOKUP($A206,'WB005-A'!$P:$P,1,FALSE))),AND($B206=$B205,W205="x")),"x","")</f>
        <v/>
      </c>
      <c r="X206" s="993" t="str">
        <f>IF(OR(NOT(ISNA(VLOOKUP($A206,'WB005-B'!$P:$P,1,FALSE))),AND($B206=$B205,X205="x")),"x","")</f>
        <v>x</v>
      </c>
      <c r="Y206" s="993" t="str">
        <f>IF(OR(NOT(ISNA(VLOOKUP($A206,'WB005-C'!$P:$P,1,FALSE))),AND($B206=$B205,Y205="x")),"x","")</f>
        <v/>
      </c>
      <c r="Z206" s="993" t="str">
        <f>IF(OR(NOT(ISNA(VLOOKUP($A206,'WB005-D'!$P:$P,1,FALSE))),AND($B206=$B205,Z205="x")),"x","")</f>
        <v/>
      </c>
      <c r="AA206" s="993" t="str">
        <f>IF(OR(NOT(ISNA(VLOOKUP($A206,'WB005-E'!$P:$P,1,FALSE))),AND($B206=$B205,AA205="x")),"x","")</f>
        <v/>
      </c>
      <c r="AB206" s="994" t="str">
        <f>IF(OR(NOT(ISNA(VLOOKUP($A206,'WB005-F'!$P:$P,1,FALSE))),AND($B206=$B205,AB205="x")),"x","")</f>
        <v/>
      </c>
      <c r="AC206" s="989" t="str">
        <f>IF(OR(NOT(ISNA(VLOOKUP($A206,'WB006-A'!$P:$P,1,FALSE))),AND($B206=$B205,AC205="x")),"x","")</f>
        <v/>
      </c>
      <c r="AD206" s="990" t="str">
        <f>IF(OR(NOT(ISNA(VLOOKUP($A206,'WB006-B'!$P:$P,1,FALSE))),AND($B206=$B205,AD205="x")),"x","")</f>
        <v/>
      </c>
      <c r="AE206" s="992" t="str">
        <f>IF(OR(NOT(ISNA(VLOOKUP($A206,'WB007-A'!$P:$P,1,FALSE))),AND($B206=$B205,AE205="x")),"x","")</f>
        <v>x</v>
      </c>
      <c r="AF206" s="994" t="str">
        <f>IF(OR(NOT(ISNA(VLOOKUP($A206,'WB007-B'!$P:$P,1,FALSE))),AND($B206=$B205,AF205="x")),"x","")</f>
        <v/>
      </c>
      <c r="AG206" s="998" t="b">
        <f t="shared" si="3"/>
        <v>1</v>
      </c>
      <c r="AI206" s="708"/>
    </row>
    <row r="207" spans="1:35" ht="56.25" x14ac:dyDescent="0.2">
      <c r="A207" s="927" t="s">
        <v>154</v>
      </c>
      <c r="B207" s="928" t="s">
        <v>475</v>
      </c>
      <c r="C207" s="929"/>
      <c r="D207" s="1021">
        <v>22730.674247370895</v>
      </c>
      <c r="E207" s="930" t="s">
        <v>440</v>
      </c>
      <c r="F207" s="988" t="str">
        <f>IF(OR(NOT(ISNA(VLOOKUP($A207,'WB001-A'!$P:$P,1,FALSE))),AND($B207=$B206,F206="x")),"x","")</f>
        <v>x</v>
      </c>
      <c r="G207" s="989" t="str">
        <f>IF(OR(NOT(ISNA(VLOOKUP($A207,'WB002-A'!$P:$P,1,FALSE))),AND($B207=$B206,G206="x")),"x","")</f>
        <v/>
      </c>
      <c r="H207" s="990" t="str">
        <f>IF(OR(NOT(ISNA(VLOOKUP($A207,'WB002-B'!$P:$P,1,FALSE))),AND($B207=$B206,H206="x")),"x","")</f>
        <v>x</v>
      </c>
      <c r="I207" s="990" t="str">
        <f>IF(OR(NOT(ISNA(VLOOKUP($A207,'WB002-C'!$P:$P,1,FALSE))),AND($B207=$B206,I206="x")),"x","")</f>
        <v/>
      </c>
      <c r="J207" s="990" t="str">
        <f>IF(OR(NOT(ISNA(VLOOKUP($A207,'WB002-D'!$P:$P,1,FALSE))),AND($B207=$B206,J206="x")),"x","")</f>
        <v/>
      </c>
      <c r="K207" s="990" t="str">
        <f>IF(OR(NOT(ISNA(VLOOKUP($A207,'WB002-E'!$P:$P,1,FALSE))),AND($B207=$B206,K206="x")),"x","")</f>
        <v/>
      </c>
      <c r="L207" s="991" t="str">
        <f>IF(OR(NOT(ISNA(VLOOKUP($A207,'WB002-F'!$P:$P,1,FALSE))),AND($B207=$B206,L206="x")),"x","")</f>
        <v/>
      </c>
      <c r="M207" s="992" t="str">
        <f>IF(OR(NOT(ISNA(VLOOKUP($A207,'WB003-A'!$P:$P,1,FALSE))),AND($B207=$B206,M206="x")),"x","")</f>
        <v/>
      </c>
      <c r="N207" s="993" t="str">
        <f>IF(OR(NOT(ISNA(VLOOKUP($A207,'WB003-B'!$P:$P,1,FALSE))),AND($B207=$B206,N206="x")),"x","")</f>
        <v/>
      </c>
      <c r="O207" s="993" t="str">
        <f>IF(OR(NOT(ISNA(VLOOKUP($A207,'WB003-C'!$P:$P,1,FALSE))),AND($B207=$B206,O206="x")),"x","")</f>
        <v/>
      </c>
      <c r="P207" s="993" t="str">
        <f>IF(OR(NOT(ISNA(VLOOKUP($A207,'WB003-D'!$P:$P,1,FALSE))),AND($B207=$B206,P206="x")),"x","")</f>
        <v/>
      </c>
      <c r="Q207" s="994" t="str">
        <f>IF(OR(NOT(ISNA(VLOOKUP($A207,'WB003-E'!$P:$P,1,FALSE))),AND($B207=$B206,Q206="x")),"x","")</f>
        <v/>
      </c>
      <c r="R207" s="995" t="str">
        <f>IF(OR(NOT(ISNA(VLOOKUP($A207,#REF!,1,FALSE))),AND($B207=$B206,R206="x")),"x","")</f>
        <v>x</v>
      </c>
      <c r="S207" s="990" t="str">
        <f>IF(OR(NOT(ISNA(VLOOKUP($A207,#REF!,1,FALSE))),AND($B207=$B206,S206="x")),"x","")</f>
        <v>x</v>
      </c>
      <c r="T207" s="990" t="str">
        <f>IF(OR(NOT(ISNA(VLOOKUP($A207,#REF!,1,FALSE))),AND($B207=$B206,T206="x")),"x","")</f>
        <v>x</v>
      </c>
      <c r="U207" s="990" t="str">
        <f>IF(OR(NOT(ISNA(VLOOKUP($A207,#REF!,1,FALSE))),AND($B207=$B206,U206="x")),"x","")</f>
        <v>x</v>
      </c>
      <c r="V207" s="991" t="str">
        <f>IF(OR(NOT(ISNA(VLOOKUP($A207,#REF!,1,FALSE))),AND($B207=$B206,V206="x")),"x","")</f>
        <v>x</v>
      </c>
      <c r="W207" s="996" t="str">
        <f>IF(OR(NOT(ISNA(VLOOKUP($A207,'WB005-A'!$P:$P,1,FALSE))),AND($B207=$B206,W206="x")),"x","")</f>
        <v/>
      </c>
      <c r="X207" s="993" t="str">
        <f>IF(OR(NOT(ISNA(VLOOKUP($A207,'WB005-B'!$P:$P,1,FALSE))),AND($B207=$B206,X206="x")),"x","")</f>
        <v>x</v>
      </c>
      <c r="Y207" s="993" t="str">
        <f>IF(OR(NOT(ISNA(VLOOKUP($A207,'WB005-C'!$P:$P,1,FALSE))),AND($B207=$B206,Y206="x")),"x","")</f>
        <v/>
      </c>
      <c r="Z207" s="993" t="str">
        <f>IF(OR(NOT(ISNA(VLOOKUP($A207,'WB005-D'!$P:$P,1,FALSE))),AND($B207=$B206,Z206="x")),"x","")</f>
        <v/>
      </c>
      <c r="AA207" s="993" t="str">
        <f>IF(OR(NOT(ISNA(VLOOKUP($A207,'WB005-E'!$P:$P,1,FALSE))),AND($B207=$B206,AA206="x")),"x","")</f>
        <v/>
      </c>
      <c r="AB207" s="994" t="str">
        <f>IF(OR(NOT(ISNA(VLOOKUP($A207,'WB005-F'!$P:$P,1,FALSE))),AND($B207=$B206,AB206="x")),"x","")</f>
        <v/>
      </c>
      <c r="AC207" s="989" t="str">
        <f>IF(OR(NOT(ISNA(VLOOKUP($A207,'WB006-A'!$P:$P,1,FALSE))),AND($B207=$B206,AC206="x")),"x","")</f>
        <v/>
      </c>
      <c r="AD207" s="990" t="str">
        <f>IF(OR(NOT(ISNA(VLOOKUP($A207,'WB006-B'!$P:$P,1,FALSE))),AND($B207=$B206,AD206="x")),"x","")</f>
        <v/>
      </c>
      <c r="AE207" s="992" t="str">
        <f>IF(OR(NOT(ISNA(VLOOKUP($A207,'WB007-A'!$P:$P,1,FALSE))),AND($B207=$B206,AE206="x")),"x","")</f>
        <v>x</v>
      </c>
      <c r="AF207" s="994" t="str">
        <f>IF(OR(NOT(ISNA(VLOOKUP($A207,'WB007-B'!$P:$P,1,FALSE))),AND($B207=$B206,AF206="x")),"x","")</f>
        <v/>
      </c>
      <c r="AG207" s="998" t="b">
        <f t="shared" si="3"/>
        <v>1</v>
      </c>
      <c r="AI207" s="708"/>
    </row>
    <row r="208" spans="1:35" ht="33.75" x14ac:dyDescent="0.2">
      <c r="A208" s="927" t="s">
        <v>163</v>
      </c>
      <c r="B208" s="1014" t="s">
        <v>857</v>
      </c>
      <c r="C208" s="929"/>
      <c r="D208" s="1021" t="s">
        <v>448</v>
      </c>
      <c r="E208" s="930" t="s">
        <v>377</v>
      </c>
      <c r="F208" s="988" t="str">
        <f>IF(OR(NOT(ISNA(VLOOKUP($A208,'WB001-A'!$P:$P,1,FALSE))),AND($B208=$B207,F207="x")),"x","")</f>
        <v/>
      </c>
      <c r="G208" s="989" t="str">
        <f>IF(OR(NOT(ISNA(VLOOKUP($A208,'WB002-A'!$P:$P,1,FALSE))),AND($B208=$B207,G207="x")),"x","")</f>
        <v/>
      </c>
      <c r="H208" s="990" t="str">
        <f>IF(OR(NOT(ISNA(VLOOKUP($A208,'WB002-B'!$P:$P,1,FALSE))),AND($B208=$B207,H207="x")),"x","")</f>
        <v/>
      </c>
      <c r="I208" s="990" t="str">
        <f>IF(OR(NOT(ISNA(VLOOKUP($A208,'WB002-C'!$P:$P,1,FALSE))),AND($B208=$B207,I207="x")),"x","")</f>
        <v>x</v>
      </c>
      <c r="J208" s="990" t="str">
        <f>IF(OR(NOT(ISNA(VLOOKUP($A208,'WB002-D'!$P:$P,1,FALSE))),AND($B208=$B207,J207="x")),"x","")</f>
        <v/>
      </c>
      <c r="K208" s="990" t="str">
        <f>IF(OR(NOT(ISNA(VLOOKUP($A208,'WB002-E'!$P:$P,1,FALSE))),AND($B208=$B207,K207="x")),"x","")</f>
        <v/>
      </c>
      <c r="L208" s="991" t="str">
        <f>IF(OR(NOT(ISNA(VLOOKUP($A208,'WB002-F'!$P:$P,1,FALSE))),AND($B208=$B207,L207="x")),"x","")</f>
        <v/>
      </c>
      <c r="M208" s="992" t="str">
        <f>IF(OR(NOT(ISNA(VLOOKUP($A208,'WB003-A'!$P:$P,1,FALSE))),AND($B208=$B207,M207="x")),"x","")</f>
        <v/>
      </c>
      <c r="N208" s="993" t="str">
        <f>IF(OR(NOT(ISNA(VLOOKUP($A208,'WB003-B'!$P:$P,1,FALSE))),AND($B208=$B207,N207="x")),"x","")</f>
        <v>x</v>
      </c>
      <c r="O208" s="993" t="str">
        <f>IF(OR(NOT(ISNA(VLOOKUP($A208,'WB003-C'!$P:$P,1,FALSE))),AND($B208=$B207,O207="x")),"x","")</f>
        <v/>
      </c>
      <c r="P208" s="993" t="str">
        <f>IF(OR(NOT(ISNA(VLOOKUP($A208,'WB003-D'!$P:$P,1,FALSE))),AND($B208=$B207,P207="x")),"x","")</f>
        <v/>
      </c>
      <c r="Q208" s="994" t="str">
        <f>IF(OR(NOT(ISNA(VLOOKUP($A208,'WB003-E'!$P:$P,1,FALSE))),AND($B208=$B207,Q207="x")),"x","")</f>
        <v/>
      </c>
      <c r="R208" s="995" t="str">
        <f>IF(OR(NOT(ISNA(VLOOKUP($A208,#REF!,1,FALSE))),AND($B208=$B207,R207="x")),"x","")</f>
        <v>x</v>
      </c>
      <c r="S208" s="990" t="str">
        <f>IF(OR(NOT(ISNA(VLOOKUP($A208,#REF!,1,FALSE))),AND($B208=$B207,S207="x")),"x","")</f>
        <v>x</v>
      </c>
      <c r="T208" s="990" t="str">
        <f>IF(OR(NOT(ISNA(VLOOKUP($A208,#REF!,1,FALSE))),AND($B208=$B207,T207="x")),"x","")</f>
        <v>x</v>
      </c>
      <c r="U208" s="990" t="str">
        <f>IF(OR(NOT(ISNA(VLOOKUP($A208,#REF!,1,FALSE))),AND($B208=$B207,U207="x")),"x","")</f>
        <v>x</v>
      </c>
      <c r="V208" s="991" t="str">
        <f>IF(OR(NOT(ISNA(VLOOKUP($A208,#REF!,1,FALSE))),AND($B208=$B207,V207="x")),"x","")</f>
        <v>x</v>
      </c>
      <c r="W208" s="996" t="str">
        <f>IF(OR(NOT(ISNA(VLOOKUP($A208,'WB005-A'!$P:$P,1,FALSE))),AND($B208=$B207,W207="x")),"x","")</f>
        <v/>
      </c>
      <c r="X208" s="993" t="str">
        <f>IF(OR(NOT(ISNA(VLOOKUP($A208,'WB005-B'!$P:$P,1,FALSE))),AND($B208=$B207,X207="x")),"x","")</f>
        <v/>
      </c>
      <c r="Y208" s="993" t="str">
        <f>IF(OR(NOT(ISNA(VLOOKUP($A208,'WB005-C'!$P:$P,1,FALSE))),AND($B208=$B207,Y207="x")),"x","")</f>
        <v>x</v>
      </c>
      <c r="Z208" s="993" t="str">
        <f>IF(OR(NOT(ISNA(VLOOKUP($A208,'WB005-D'!$P:$P,1,FALSE))),AND($B208=$B207,Z207="x")),"x","")</f>
        <v/>
      </c>
      <c r="AA208" s="993" t="str">
        <f>IF(OR(NOT(ISNA(VLOOKUP($A208,'WB005-E'!$P:$P,1,FALSE))),AND($B208=$B207,AA207="x")),"x","")</f>
        <v/>
      </c>
      <c r="AB208" s="994" t="str">
        <f>IF(OR(NOT(ISNA(VLOOKUP($A208,'WB005-F'!$P:$P,1,FALSE))),AND($B208=$B207,AB207="x")),"x","")</f>
        <v/>
      </c>
      <c r="AC208" s="989" t="str">
        <f>IF(OR(NOT(ISNA(VLOOKUP($A208,'WB006-A'!$P:$P,1,FALSE))),AND($B208=$B207,AC207="x")),"x","")</f>
        <v/>
      </c>
      <c r="AD208" s="990" t="str">
        <f>IF(OR(NOT(ISNA(VLOOKUP($A208,'WB006-B'!$P:$P,1,FALSE))),AND($B208=$B207,AD207="x")),"x","")</f>
        <v>x</v>
      </c>
      <c r="AE208" s="992" t="str">
        <f>IF(OR(NOT(ISNA(VLOOKUP($A208,'WB007-A'!$P:$P,1,FALSE))),AND($B208=$B207,AE207="x")),"x","")</f>
        <v/>
      </c>
      <c r="AF208" s="994" t="str">
        <f>IF(OR(NOT(ISNA(VLOOKUP($A208,'WB007-B'!$P:$P,1,FALSE))),AND($B208=$B207,AF207="x")),"x","")</f>
        <v>x</v>
      </c>
      <c r="AG208" s="998" t="b">
        <f t="shared" si="3"/>
        <v>1</v>
      </c>
      <c r="AI208" s="708"/>
    </row>
    <row r="209" spans="1:35" ht="33.75" x14ac:dyDescent="0.2">
      <c r="A209" s="927" t="s">
        <v>164</v>
      </c>
      <c r="B209" s="1014" t="s">
        <v>857</v>
      </c>
      <c r="C209" s="929" t="s">
        <v>306</v>
      </c>
      <c r="D209" s="1021">
        <v>3.4853700512635362</v>
      </c>
      <c r="E209" s="930" t="s">
        <v>377</v>
      </c>
      <c r="F209" s="988" t="str">
        <f>IF(OR(NOT(ISNA(VLOOKUP($A209,'WB001-A'!$P:$P,1,FALSE))),AND($B209=$B208,F208="x")),"x","")</f>
        <v/>
      </c>
      <c r="G209" s="989" t="str">
        <f>IF(OR(NOT(ISNA(VLOOKUP($A209,'WB002-A'!$P:$P,1,FALSE))),AND($B209=$B208,G208="x")),"x","")</f>
        <v/>
      </c>
      <c r="H209" s="990" t="str">
        <f>IF(OR(NOT(ISNA(VLOOKUP($A209,'WB002-B'!$P:$P,1,FALSE))),AND($B209=$B208,H208="x")),"x","")</f>
        <v/>
      </c>
      <c r="I209" s="990" t="str">
        <f>IF(OR(NOT(ISNA(VLOOKUP($A209,'WB002-C'!$P:$P,1,FALSE))),AND($B209=$B208,I208="x")),"x","")</f>
        <v>x</v>
      </c>
      <c r="J209" s="990" t="str">
        <f>IF(OR(NOT(ISNA(VLOOKUP($A209,'WB002-D'!$P:$P,1,FALSE))),AND($B209=$B208,J208="x")),"x","")</f>
        <v/>
      </c>
      <c r="K209" s="990" t="str">
        <f>IF(OR(NOT(ISNA(VLOOKUP($A209,'WB002-E'!$P:$P,1,FALSE))),AND($B209=$B208,K208="x")),"x","")</f>
        <v/>
      </c>
      <c r="L209" s="991" t="str">
        <f>IF(OR(NOT(ISNA(VLOOKUP($A209,'WB002-F'!$P:$P,1,FALSE))),AND($B209=$B208,L208="x")),"x","")</f>
        <v/>
      </c>
      <c r="M209" s="992" t="str">
        <f>IF(OR(NOT(ISNA(VLOOKUP($A209,'WB003-A'!$P:$P,1,FALSE))),AND($B209=$B208,M208="x")),"x","")</f>
        <v/>
      </c>
      <c r="N209" s="993" t="str">
        <f>IF(OR(NOT(ISNA(VLOOKUP($A209,'WB003-B'!$P:$P,1,FALSE))),AND($B209=$B208,N208="x")),"x","")</f>
        <v>x</v>
      </c>
      <c r="O209" s="993" t="str">
        <f>IF(OR(NOT(ISNA(VLOOKUP($A209,'WB003-C'!$P:$P,1,FALSE))),AND($B209=$B208,O208="x")),"x","")</f>
        <v/>
      </c>
      <c r="P209" s="993" t="str">
        <f>IF(OR(NOT(ISNA(VLOOKUP($A209,'WB003-D'!$P:$P,1,FALSE))),AND($B209=$B208,P208="x")),"x","")</f>
        <v/>
      </c>
      <c r="Q209" s="994" t="str">
        <f>IF(OR(NOT(ISNA(VLOOKUP($A209,'WB003-E'!$P:$P,1,FALSE))),AND($B209=$B208,Q208="x")),"x","")</f>
        <v/>
      </c>
      <c r="R209" s="995" t="str">
        <f>IF(OR(NOT(ISNA(VLOOKUP($A209,#REF!,1,FALSE))),AND($B209=$B208,R208="x")),"x","")</f>
        <v>x</v>
      </c>
      <c r="S209" s="990" t="str">
        <f>IF(OR(NOT(ISNA(VLOOKUP($A209,#REF!,1,FALSE))),AND($B209=$B208,S208="x")),"x","")</f>
        <v>x</v>
      </c>
      <c r="T209" s="990" t="str">
        <f>IF(OR(NOT(ISNA(VLOOKUP($A209,#REF!,1,FALSE))),AND($B209=$B208,T208="x")),"x","")</f>
        <v>x</v>
      </c>
      <c r="U209" s="990" t="str">
        <f>IF(OR(NOT(ISNA(VLOOKUP($A209,#REF!,1,FALSE))),AND($B209=$B208,U208="x")),"x","")</f>
        <v>x</v>
      </c>
      <c r="V209" s="991" t="str">
        <f>IF(OR(NOT(ISNA(VLOOKUP($A209,#REF!,1,FALSE))),AND($B209=$B208,V208="x")),"x","")</f>
        <v>x</v>
      </c>
      <c r="W209" s="996" t="str">
        <f>IF(OR(NOT(ISNA(VLOOKUP($A209,'WB005-A'!$P:$P,1,FALSE))),AND($B209=$B208,W208="x")),"x","")</f>
        <v/>
      </c>
      <c r="X209" s="993" t="str">
        <f>IF(OR(NOT(ISNA(VLOOKUP($A209,'WB005-B'!$P:$P,1,FALSE))),AND($B209=$B208,X208="x")),"x","")</f>
        <v/>
      </c>
      <c r="Y209" s="993" t="str">
        <f>IF(OR(NOT(ISNA(VLOOKUP($A209,'WB005-C'!$P:$P,1,FALSE))),AND($B209=$B208,Y208="x")),"x","")</f>
        <v>x</v>
      </c>
      <c r="Z209" s="993" t="str">
        <f>IF(OR(NOT(ISNA(VLOOKUP($A209,'WB005-D'!$P:$P,1,FALSE))),AND($B209=$B208,Z208="x")),"x","")</f>
        <v/>
      </c>
      <c r="AA209" s="993" t="str">
        <f>IF(OR(NOT(ISNA(VLOOKUP($A209,'WB005-E'!$P:$P,1,FALSE))),AND($B209=$B208,AA208="x")),"x","")</f>
        <v/>
      </c>
      <c r="AB209" s="994" t="str">
        <f>IF(OR(NOT(ISNA(VLOOKUP($A209,'WB005-F'!$P:$P,1,FALSE))),AND($B209=$B208,AB208="x")),"x","")</f>
        <v/>
      </c>
      <c r="AC209" s="989" t="str">
        <f>IF(OR(NOT(ISNA(VLOOKUP($A209,'WB006-A'!$P:$P,1,FALSE))),AND($B209=$B208,AC208="x")),"x","")</f>
        <v/>
      </c>
      <c r="AD209" s="990" t="str">
        <f>IF(OR(NOT(ISNA(VLOOKUP($A209,'WB006-B'!$P:$P,1,FALSE))),AND($B209=$B208,AD208="x")),"x","")</f>
        <v>x</v>
      </c>
      <c r="AE209" s="992" t="str">
        <f>IF(OR(NOT(ISNA(VLOOKUP($A209,'WB007-A'!$P:$P,1,FALSE))),AND($B209=$B208,AE208="x")),"x","")</f>
        <v/>
      </c>
      <c r="AF209" s="994" t="str">
        <f>IF(OR(NOT(ISNA(VLOOKUP($A209,'WB007-B'!$P:$P,1,FALSE))),AND($B209=$B208,AF208="x")),"x","")</f>
        <v>x</v>
      </c>
      <c r="AG209" s="998" t="b">
        <f t="shared" si="3"/>
        <v>1</v>
      </c>
      <c r="AI209" s="708"/>
    </row>
    <row r="210" spans="1:35" ht="33.75" x14ac:dyDescent="0.2">
      <c r="A210" s="927" t="s">
        <v>165</v>
      </c>
      <c r="B210" s="1014" t="s">
        <v>857</v>
      </c>
      <c r="C210" s="929" t="s">
        <v>307</v>
      </c>
      <c r="D210" s="1021">
        <v>4.3945970211583729</v>
      </c>
      <c r="E210" s="930" t="s">
        <v>377</v>
      </c>
      <c r="F210" s="988" t="str">
        <f>IF(OR(NOT(ISNA(VLOOKUP($A210,'WB001-A'!$P:$P,1,FALSE))),AND($B210=$B209,F209="x")),"x","")</f>
        <v/>
      </c>
      <c r="G210" s="989" t="str">
        <f>IF(OR(NOT(ISNA(VLOOKUP($A210,'WB002-A'!$P:$P,1,FALSE))),AND($B210=$B209,G209="x")),"x","")</f>
        <v/>
      </c>
      <c r="H210" s="990" t="str">
        <f>IF(OR(NOT(ISNA(VLOOKUP($A210,'WB002-B'!$P:$P,1,FALSE))),AND($B210=$B209,H209="x")),"x","")</f>
        <v/>
      </c>
      <c r="I210" s="990" t="str">
        <f>IF(OR(NOT(ISNA(VLOOKUP($A210,'WB002-C'!$P:$P,1,FALSE))),AND($B210=$B209,I209="x")),"x","")</f>
        <v>x</v>
      </c>
      <c r="J210" s="990" t="str">
        <f>IF(OR(NOT(ISNA(VLOOKUP($A210,'WB002-D'!$P:$P,1,FALSE))),AND($B210=$B209,J209="x")),"x","")</f>
        <v/>
      </c>
      <c r="K210" s="990" t="str">
        <f>IF(OR(NOT(ISNA(VLOOKUP($A210,'WB002-E'!$P:$P,1,FALSE))),AND($B210=$B209,K209="x")),"x","")</f>
        <v/>
      </c>
      <c r="L210" s="991" t="str">
        <f>IF(OR(NOT(ISNA(VLOOKUP($A210,'WB002-F'!$P:$P,1,FALSE))),AND($B210=$B209,L209="x")),"x","")</f>
        <v/>
      </c>
      <c r="M210" s="992" t="str">
        <f>IF(OR(NOT(ISNA(VLOOKUP($A210,'WB003-A'!$P:$P,1,FALSE))),AND($B210=$B209,M209="x")),"x","")</f>
        <v/>
      </c>
      <c r="N210" s="993" t="str">
        <f>IF(OR(NOT(ISNA(VLOOKUP($A210,'WB003-B'!$P:$P,1,FALSE))),AND($B210=$B209,N209="x")),"x","")</f>
        <v>x</v>
      </c>
      <c r="O210" s="993" t="str">
        <f>IF(OR(NOT(ISNA(VLOOKUP($A210,'WB003-C'!$P:$P,1,FALSE))),AND($B210=$B209,O209="x")),"x","")</f>
        <v/>
      </c>
      <c r="P210" s="993" t="str">
        <f>IF(OR(NOT(ISNA(VLOOKUP($A210,'WB003-D'!$P:$P,1,FALSE))),AND($B210=$B209,P209="x")),"x","")</f>
        <v/>
      </c>
      <c r="Q210" s="994" t="str">
        <f>IF(OR(NOT(ISNA(VLOOKUP($A210,'WB003-E'!$P:$P,1,FALSE))),AND($B210=$B209,Q209="x")),"x","")</f>
        <v/>
      </c>
      <c r="R210" s="995" t="str">
        <f>IF(OR(NOT(ISNA(VLOOKUP($A210,#REF!,1,FALSE))),AND($B210=$B209,R209="x")),"x","")</f>
        <v>x</v>
      </c>
      <c r="S210" s="990" t="str">
        <f>IF(OR(NOT(ISNA(VLOOKUP($A210,#REF!,1,FALSE))),AND($B210=$B209,S209="x")),"x","")</f>
        <v>x</v>
      </c>
      <c r="T210" s="990" t="str">
        <f>IF(OR(NOT(ISNA(VLOOKUP($A210,#REF!,1,FALSE))),AND($B210=$B209,T209="x")),"x","")</f>
        <v>x</v>
      </c>
      <c r="U210" s="990" t="str">
        <f>IF(OR(NOT(ISNA(VLOOKUP($A210,#REF!,1,FALSE))),AND($B210=$B209,U209="x")),"x","")</f>
        <v>x</v>
      </c>
      <c r="V210" s="991" t="str">
        <f>IF(OR(NOT(ISNA(VLOOKUP($A210,#REF!,1,FALSE))),AND($B210=$B209,V209="x")),"x","")</f>
        <v>x</v>
      </c>
      <c r="W210" s="996" t="str">
        <f>IF(OR(NOT(ISNA(VLOOKUP($A210,'WB005-A'!$P:$P,1,FALSE))),AND($B210=$B209,W209="x")),"x","")</f>
        <v/>
      </c>
      <c r="X210" s="993" t="str">
        <f>IF(OR(NOT(ISNA(VLOOKUP($A210,'WB005-B'!$P:$P,1,FALSE))),AND($B210=$B209,X209="x")),"x","")</f>
        <v/>
      </c>
      <c r="Y210" s="993" t="str">
        <f>IF(OR(NOT(ISNA(VLOOKUP($A210,'WB005-C'!$P:$P,1,FALSE))),AND($B210=$B209,Y209="x")),"x","")</f>
        <v>x</v>
      </c>
      <c r="Z210" s="993" t="str">
        <f>IF(OR(NOT(ISNA(VLOOKUP($A210,'WB005-D'!$P:$P,1,FALSE))),AND($B210=$B209,Z209="x")),"x","")</f>
        <v/>
      </c>
      <c r="AA210" s="993" t="str">
        <f>IF(OR(NOT(ISNA(VLOOKUP($A210,'WB005-E'!$P:$P,1,FALSE))),AND($B210=$B209,AA209="x")),"x","")</f>
        <v/>
      </c>
      <c r="AB210" s="994" t="str">
        <f>IF(OR(NOT(ISNA(VLOOKUP($A210,'WB005-F'!$P:$P,1,FALSE))),AND($B210=$B209,AB209="x")),"x","")</f>
        <v/>
      </c>
      <c r="AC210" s="989" t="str">
        <f>IF(OR(NOT(ISNA(VLOOKUP($A210,'WB006-A'!$P:$P,1,FALSE))),AND($B210=$B209,AC209="x")),"x","")</f>
        <v/>
      </c>
      <c r="AD210" s="990" t="str">
        <f>IF(OR(NOT(ISNA(VLOOKUP($A210,'WB006-B'!$P:$P,1,FALSE))),AND($B210=$B209,AD209="x")),"x","")</f>
        <v>x</v>
      </c>
      <c r="AE210" s="992" t="str">
        <f>IF(OR(NOT(ISNA(VLOOKUP($A210,'WB007-A'!$P:$P,1,FALSE))),AND($B210=$B209,AE209="x")),"x","")</f>
        <v/>
      </c>
      <c r="AF210" s="994" t="str">
        <f>IF(OR(NOT(ISNA(VLOOKUP($A210,'WB007-B'!$P:$P,1,FALSE))),AND($B210=$B209,AF209="x")),"x","")</f>
        <v>x</v>
      </c>
      <c r="AG210" s="998" t="b">
        <f t="shared" si="3"/>
        <v>1</v>
      </c>
      <c r="AI210" s="708"/>
    </row>
    <row r="211" spans="1:35" ht="33.75" x14ac:dyDescent="0.2">
      <c r="A211" s="927" t="s">
        <v>166</v>
      </c>
      <c r="B211" s="1014" t="s">
        <v>857</v>
      </c>
      <c r="C211" s="929" t="s">
        <v>308</v>
      </c>
      <c r="D211" s="1021">
        <v>5.3038239910532097</v>
      </c>
      <c r="E211" s="930" t="s">
        <v>377</v>
      </c>
      <c r="F211" s="988" t="str">
        <f>IF(OR(NOT(ISNA(VLOOKUP($A211,'WB001-A'!$P:$P,1,FALSE))),AND($B211=$B210,F210="x")),"x","")</f>
        <v/>
      </c>
      <c r="G211" s="989" t="str">
        <f>IF(OR(NOT(ISNA(VLOOKUP($A211,'WB002-A'!$P:$P,1,FALSE))),AND($B211=$B210,G210="x")),"x","")</f>
        <v/>
      </c>
      <c r="H211" s="990" t="str">
        <f>IF(OR(NOT(ISNA(VLOOKUP($A211,'WB002-B'!$P:$P,1,FALSE))),AND($B211=$B210,H210="x")),"x","")</f>
        <v/>
      </c>
      <c r="I211" s="990" t="str">
        <f>IF(OR(NOT(ISNA(VLOOKUP($A211,'WB002-C'!$P:$P,1,FALSE))),AND($B211=$B210,I210="x")),"x","")</f>
        <v>x</v>
      </c>
      <c r="J211" s="990" t="str">
        <f>IF(OR(NOT(ISNA(VLOOKUP($A211,'WB002-D'!$P:$P,1,FALSE))),AND($B211=$B210,J210="x")),"x","")</f>
        <v/>
      </c>
      <c r="K211" s="990" t="str">
        <f>IF(OR(NOT(ISNA(VLOOKUP($A211,'WB002-E'!$P:$P,1,FALSE))),AND($B211=$B210,K210="x")),"x","")</f>
        <v/>
      </c>
      <c r="L211" s="991" t="str">
        <f>IF(OR(NOT(ISNA(VLOOKUP($A211,'WB002-F'!$P:$P,1,FALSE))),AND($B211=$B210,L210="x")),"x","")</f>
        <v/>
      </c>
      <c r="M211" s="992" t="str">
        <f>IF(OR(NOT(ISNA(VLOOKUP($A211,'WB003-A'!$P:$P,1,FALSE))),AND($B211=$B210,M210="x")),"x","")</f>
        <v/>
      </c>
      <c r="N211" s="993" t="str">
        <f>IF(OR(NOT(ISNA(VLOOKUP($A211,'WB003-B'!$P:$P,1,FALSE))),AND($B211=$B210,N210="x")),"x","")</f>
        <v>x</v>
      </c>
      <c r="O211" s="993" t="str">
        <f>IF(OR(NOT(ISNA(VLOOKUP($A211,'WB003-C'!$P:$P,1,FALSE))),AND($B211=$B210,O210="x")),"x","")</f>
        <v/>
      </c>
      <c r="P211" s="993" t="str">
        <f>IF(OR(NOT(ISNA(VLOOKUP($A211,'WB003-D'!$P:$P,1,FALSE))),AND($B211=$B210,P210="x")),"x","")</f>
        <v/>
      </c>
      <c r="Q211" s="994" t="str">
        <f>IF(OR(NOT(ISNA(VLOOKUP($A211,'WB003-E'!$P:$P,1,FALSE))),AND($B211=$B210,Q210="x")),"x","")</f>
        <v/>
      </c>
      <c r="R211" s="995" t="str">
        <f>IF(OR(NOT(ISNA(VLOOKUP($A211,#REF!,1,FALSE))),AND($B211=$B210,R210="x")),"x","")</f>
        <v>x</v>
      </c>
      <c r="S211" s="990" t="str">
        <f>IF(OR(NOT(ISNA(VLOOKUP($A211,#REF!,1,FALSE))),AND($B211=$B210,S210="x")),"x","")</f>
        <v>x</v>
      </c>
      <c r="T211" s="990" t="str">
        <f>IF(OR(NOT(ISNA(VLOOKUP($A211,#REF!,1,FALSE))),AND($B211=$B210,T210="x")),"x","")</f>
        <v>x</v>
      </c>
      <c r="U211" s="990" t="str">
        <f>IF(OR(NOT(ISNA(VLOOKUP($A211,#REF!,1,FALSE))),AND($B211=$B210,U210="x")),"x","")</f>
        <v>x</v>
      </c>
      <c r="V211" s="991" t="str">
        <f>IF(OR(NOT(ISNA(VLOOKUP($A211,#REF!,1,FALSE))),AND($B211=$B210,V210="x")),"x","")</f>
        <v>x</v>
      </c>
      <c r="W211" s="996" t="str">
        <f>IF(OR(NOT(ISNA(VLOOKUP($A211,'WB005-A'!$P:$P,1,FALSE))),AND($B211=$B210,W210="x")),"x","")</f>
        <v/>
      </c>
      <c r="X211" s="993" t="str">
        <f>IF(OR(NOT(ISNA(VLOOKUP($A211,'WB005-B'!$P:$P,1,FALSE))),AND($B211=$B210,X210="x")),"x","")</f>
        <v/>
      </c>
      <c r="Y211" s="993" t="str">
        <f>IF(OR(NOT(ISNA(VLOOKUP($A211,'WB005-C'!$P:$P,1,FALSE))),AND($B211=$B210,Y210="x")),"x","")</f>
        <v>x</v>
      </c>
      <c r="Z211" s="993" t="str">
        <f>IF(OR(NOT(ISNA(VLOOKUP($A211,'WB005-D'!$P:$P,1,FALSE))),AND($B211=$B210,Z210="x")),"x","")</f>
        <v/>
      </c>
      <c r="AA211" s="993" t="str">
        <f>IF(OR(NOT(ISNA(VLOOKUP($A211,'WB005-E'!$P:$P,1,FALSE))),AND($B211=$B210,AA210="x")),"x","")</f>
        <v/>
      </c>
      <c r="AB211" s="994" t="str">
        <f>IF(OR(NOT(ISNA(VLOOKUP($A211,'WB005-F'!$P:$P,1,FALSE))),AND($B211=$B210,AB210="x")),"x","")</f>
        <v/>
      </c>
      <c r="AC211" s="989" t="str">
        <f>IF(OR(NOT(ISNA(VLOOKUP($A211,'WB006-A'!$P:$P,1,FALSE))),AND($B211=$B210,AC210="x")),"x","")</f>
        <v/>
      </c>
      <c r="AD211" s="990" t="str">
        <f>IF(OR(NOT(ISNA(VLOOKUP($A211,'WB006-B'!$P:$P,1,FALSE))),AND($B211=$B210,AD210="x")),"x","")</f>
        <v>x</v>
      </c>
      <c r="AE211" s="992" t="str">
        <f>IF(OR(NOT(ISNA(VLOOKUP($A211,'WB007-A'!$P:$P,1,FALSE))),AND($B211=$B210,AE210="x")),"x","")</f>
        <v/>
      </c>
      <c r="AF211" s="994" t="str">
        <f>IF(OR(NOT(ISNA(VLOOKUP($A211,'WB007-B'!$P:$P,1,FALSE))),AND($B211=$B210,AF210="x")),"x","")</f>
        <v>x</v>
      </c>
      <c r="AG211" s="998" t="b">
        <f t="shared" si="3"/>
        <v>1</v>
      </c>
      <c r="AI211" s="708"/>
    </row>
    <row r="212" spans="1:35" ht="33.75" x14ac:dyDescent="0.2">
      <c r="A212" s="927" t="s">
        <v>167</v>
      </c>
      <c r="B212" s="1014" t="s">
        <v>857</v>
      </c>
      <c r="C212" s="929" t="s">
        <v>593</v>
      </c>
      <c r="D212" s="1021">
        <v>10.554641847667984</v>
      </c>
      <c r="E212" s="930" t="s">
        <v>377</v>
      </c>
      <c r="F212" s="988" t="str">
        <f>IF(OR(NOT(ISNA(VLOOKUP($A212,'WB001-A'!$P:$P,1,FALSE))),AND($B212=$B211,F211="x")),"x","")</f>
        <v/>
      </c>
      <c r="G212" s="989" t="str">
        <f>IF(OR(NOT(ISNA(VLOOKUP($A212,'WB002-A'!$P:$P,1,FALSE))),AND($B212=$B211,G211="x")),"x","")</f>
        <v/>
      </c>
      <c r="H212" s="990" t="str">
        <f>IF(OR(NOT(ISNA(VLOOKUP($A212,'WB002-B'!$P:$P,1,FALSE))),AND($B212=$B211,H211="x")),"x","")</f>
        <v/>
      </c>
      <c r="I212" s="990" t="str">
        <f>IF(OR(NOT(ISNA(VLOOKUP($A212,'WB002-C'!$P:$P,1,FALSE))),AND($B212=$B211,I211="x")),"x","")</f>
        <v>x</v>
      </c>
      <c r="J212" s="990" t="str">
        <f>IF(OR(NOT(ISNA(VLOOKUP($A212,'WB002-D'!$P:$P,1,FALSE))),AND($B212=$B211,J211="x")),"x","")</f>
        <v/>
      </c>
      <c r="K212" s="990" t="str">
        <f>IF(OR(NOT(ISNA(VLOOKUP($A212,'WB002-E'!$P:$P,1,FALSE))),AND($B212=$B211,K211="x")),"x","")</f>
        <v/>
      </c>
      <c r="L212" s="991" t="str">
        <f>IF(OR(NOT(ISNA(VLOOKUP($A212,'WB002-F'!$P:$P,1,FALSE))),AND($B212=$B211,L211="x")),"x","")</f>
        <v/>
      </c>
      <c r="M212" s="992" t="str">
        <f>IF(OR(NOT(ISNA(VLOOKUP($A212,'WB003-A'!$P:$P,1,FALSE))),AND($B212=$B211,M211="x")),"x","")</f>
        <v/>
      </c>
      <c r="N212" s="993" t="str">
        <f>IF(OR(NOT(ISNA(VLOOKUP($A212,'WB003-B'!$P:$P,1,FALSE))),AND($B212=$B211,N211="x")),"x","")</f>
        <v>x</v>
      </c>
      <c r="O212" s="993" t="str">
        <f>IF(OR(NOT(ISNA(VLOOKUP($A212,'WB003-C'!$P:$P,1,FALSE))),AND($B212=$B211,O211="x")),"x","")</f>
        <v/>
      </c>
      <c r="P212" s="993" t="str">
        <f>IF(OR(NOT(ISNA(VLOOKUP($A212,'WB003-D'!$P:$P,1,FALSE))),AND($B212=$B211,P211="x")),"x","")</f>
        <v/>
      </c>
      <c r="Q212" s="994" t="str">
        <f>IF(OR(NOT(ISNA(VLOOKUP($A212,'WB003-E'!$P:$P,1,FALSE))),AND($B212=$B211,Q211="x")),"x","")</f>
        <v/>
      </c>
      <c r="R212" s="995" t="str">
        <f>IF(OR(NOT(ISNA(VLOOKUP($A212,#REF!,1,FALSE))),AND($B212=$B211,R211="x")),"x","")</f>
        <v>x</v>
      </c>
      <c r="S212" s="990" t="str">
        <f>IF(OR(NOT(ISNA(VLOOKUP($A212,#REF!,1,FALSE))),AND($B212=$B211,S211="x")),"x","")</f>
        <v>x</v>
      </c>
      <c r="T212" s="990" t="str">
        <f>IF(OR(NOT(ISNA(VLOOKUP($A212,#REF!,1,FALSE))),AND($B212=$B211,T211="x")),"x","")</f>
        <v>x</v>
      </c>
      <c r="U212" s="990" t="str">
        <f>IF(OR(NOT(ISNA(VLOOKUP($A212,#REF!,1,FALSE))),AND($B212=$B211,U211="x")),"x","")</f>
        <v>x</v>
      </c>
      <c r="V212" s="991" t="str">
        <f>IF(OR(NOT(ISNA(VLOOKUP($A212,#REF!,1,FALSE))),AND($B212=$B211,V211="x")),"x","")</f>
        <v>x</v>
      </c>
      <c r="W212" s="996" t="str">
        <f>IF(OR(NOT(ISNA(VLOOKUP($A212,'WB005-A'!$P:$P,1,FALSE))),AND($B212=$B211,W211="x")),"x","")</f>
        <v/>
      </c>
      <c r="X212" s="993" t="str">
        <f>IF(OR(NOT(ISNA(VLOOKUP($A212,'WB005-B'!$P:$P,1,FALSE))),AND($B212=$B211,X211="x")),"x","")</f>
        <v/>
      </c>
      <c r="Y212" s="993" t="str">
        <f>IF(OR(NOT(ISNA(VLOOKUP($A212,'WB005-C'!$P:$P,1,FALSE))),AND($B212=$B211,Y211="x")),"x","")</f>
        <v>x</v>
      </c>
      <c r="Z212" s="993" t="str">
        <f>IF(OR(NOT(ISNA(VLOOKUP($A212,'WB005-D'!$P:$P,1,FALSE))),AND($B212=$B211,Z211="x")),"x","")</f>
        <v/>
      </c>
      <c r="AA212" s="993" t="str">
        <f>IF(OR(NOT(ISNA(VLOOKUP($A212,'WB005-E'!$P:$P,1,FALSE))),AND($B212=$B211,AA211="x")),"x","")</f>
        <v/>
      </c>
      <c r="AB212" s="994" t="str">
        <f>IF(OR(NOT(ISNA(VLOOKUP($A212,'WB005-F'!$P:$P,1,FALSE))),AND($B212=$B211,AB211="x")),"x","")</f>
        <v/>
      </c>
      <c r="AC212" s="989" t="str">
        <f>IF(OR(NOT(ISNA(VLOOKUP($A212,'WB006-A'!$P:$P,1,FALSE))),AND($B212=$B211,AC211="x")),"x","")</f>
        <v/>
      </c>
      <c r="AD212" s="990" t="str">
        <f>IF(OR(NOT(ISNA(VLOOKUP($A212,'WB006-B'!$P:$P,1,FALSE))),AND($B212=$B211,AD211="x")),"x","")</f>
        <v>x</v>
      </c>
      <c r="AE212" s="992" t="str">
        <f>IF(OR(NOT(ISNA(VLOOKUP($A212,'WB007-A'!$P:$P,1,FALSE))),AND($B212=$B211,AE211="x")),"x","")</f>
        <v/>
      </c>
      <c r="AF212" s="994" t="str">
        <f>IF(OR(NOT(ISNA(VLOOKUP($A212,'WB007-B'!$P:$P,1,FALSE))),AND($B212=$B211,AF211="x")),"x","")</f>
        <v>x</v>
      </c>
      <c r="AG212" s="998" t="b">
        <f t="shared" si="3"/>
        <v>1</v>
      </c>
      <c r="AI212" s="708"/>
    </row>
    <row r="213" spans="1:35" ht="22.5" x14ac:dyDescent="0.2">
      <c r="A213" s="927" t="s">
        <v>580</v>
      </c>
      <c r="B213" s="928" t="s">
        <v>200</v>
      </c>
      <c r="C213" s="929"/>
      <c r="D213" s="1021">
        <v>3030.7565663161195</v>
      </c>
      <c r="E213" s="930" t="s">
        <v>363</v>
      </c>
      <c r="F213" s="988" t="str">
        <f>IF(OR(NOT(ISNA(VLOOKUP($A213,'WB001-A'!$P:$P,1,FALSE))),AND($B213=$B212,F212="x")),"x","")</f>
        <v/>
      </c>
      <c r="G213" s="989" t="str">
        <f>IF(OR(NOT(ISNA(VLOOKUP($A213,'WB002-A'!$P:$P,1,FALSE))),AND($B213=$B212,G212="x")),"x","")</f>
        <v>x</v>
      </c>
      <c r="H213" s="990" t="str">
        <f>IF(OR(NOT(ISNA(VLOOKUP($A213,'WB002-B'!$P:$P,1,FALSE))),AND($B213=$B212,H212="x")),"x","")</f>
        <v>x</v>
      </c>
      <c r="I213" s="990" t="str">
        <f>IF(OR(NOT(ISNA(VLOOKUP($A213,'WB002-C'!$P:$P,1,FALSE))),AND($B213=$B212,I212="x")),"x","")</f>
        <v>x</v>
      </c>
      <c r="J213" s="990" t="str">
        <f>IF(OR(NOT(ISNA(VLOOKUP($A213,'WB002-D'!$P:$P,1,FALSE))),AND($B213=$B212,J212="x")),"x","")</f>
        <v>x</v>
      </c>
      <c r="K213" s="990" t="str">
        <f>IF(OR(NOT(ISNA(VLOOKUP($A213,'WB002-E'!$P:$P,1,FALSE))),AND($B213=$B212,K212="x")),"x","")</f>
        <v>x</v>
      </c>
      <c r="L213" s="991" t="str">
        <f>IF(OR(NOT(ISNA(VLOOKUP($A213,'WB002-F'!$P:$P,1,FALSE))),AND($B213=$B212,L212="x")),"x","")</f>
        <v/>
      </c>
      <c r="M213" s="992" t="str">
        <f>IF(OR(NOT(ISNA(VLOOKUP($A213,'WB003-A'!$P:$P,1,FALSE))),AND($B213=$B212,M212="x")),"x","")</f>
        <v>x</v>
      </c>
      <c r="N213" s="993" t="str">
        <f>IF(OR(NOT(ISNA(VLOOKUP($A213,'WB003-B'!$P:$P,1,FALSE))),AND($B213=$B212,N212="x")),"x","")</f>
        <v>x</v>
      </c>
      <c r="O213" s="993" t="str">
        <f>IF(OR(NOT(ISNA(VLOOKUP($A213,'WB003-C'!$P:$P,1,FALSE))),AND($B213=$B212,O212="x")),"x","")</f>
        <v>x</v>
      </c>
      <c r="P213" s="993" t="str">
        <f>IF(OR(NOT(ISNA(VLOOKUP($A213,'WB003-D'!$P:$P,1,FALSE))),AND($B213=$B212,P212="x")),"x","")</f>
        <v>x</v>
      </c>
      <c r="Q213" s="994" t="str">
        <f>IF(OR(NOT(ISNA(VLOOKUP($A213,'WB003-E'!$P:$P,1,FALSE))),AND($B213=$B212,Q212="x")),"x","")</f>
        <v/>
      </c>
      <c r="R213" s="995" t="str">
        <f>IF(OR(NOT(ISNA(VLOOKUP($A213,#REF!,1,FALSE))),AND($B213=$B212,R212="x")),"x","")</f>
        <v>x</v>
      </c>
      <c r="S213" s="990" t="str">
        <f>IF(OR(NOT(ISNA(VLOOKUP($A213,#REF!,1,FALSE))),AND($B213=$B212,S212="x")),"x","")</f>
        <v>x</v>
      </c>
      <c r="T213" s="990" t="str">
        <f>IF(OR(NOT(ISNA(VLOOKUP($A213,#REF!,1,FALSE))),AND($B213=$B212,T212="x")),"x","")</f>
        <v>x</v>
      </c>
      <c r="U213" s="990" t="str">
        <f>IF(OR(NOT(ISNA(VLOOKUP($A213,#REF!,1,FALSE))),AND($B213=$B212,U212="x")),"x","")</f>
        <v>x</v>
      </c>
      <c r="V213" s="991" t="str">
        <f>IF(OR(NOT(ISNA(VLOOKUP($A213,#REF!,1,FALSE))),AND($B213=$B212,V212="x")),"x","")</f>
        <v>x</v>
      </c>
      <c r="W213" s="996" t="str">
        <f>IF(OR(NOT(ISNA(VLOOKUP($A213,'WB005-A'!$P:$P,1,FALSE))),AND($B213=$B212,W212="x")),"x","")</f>
        <v>x</v>
      </c>
      <c r="X213" s="993" t="str">
        <f>IF(OR(NOT(ISNA(VLOOKUP($A213,'WB005-B'!$P:$P,1,FALSE))),AND($B213=$B212,X212="x")),"x","")</f>
        <v>x</v>
      </c>
      <c r="Y213" s="993" t="str">
        <f>IF(OR(NOT(ISNA(VLOOKUP($A213,'WB005-C'!$P:$P,1,FALSE))),AND($B213=$B212,Y212="x")),"x","")</f>
        <v>x</v>
      </c>
      <c r="Z213" s="993" t="str">
        <f>IF(OR(NOT(ISNA(VLOOKUP($A213,'WB005-D'!$P:$P,1,FALSE))),AND($B213=$B212,Z212="x")),"x","")</f>
        <v>x</v>
      </c>
      <c r="AA213" s="993" t="str">
        <f>IF(OR(NOT(ISNA(VLOOKUP($A213,'WB005-E'!$P:$P,1,FALSE))),AND($B213=$B212,AA212="x")),"x","")</f>
        <v>x</v>
      </c>
      <c r="AB213" s="994" t="str">
        <f>IF(OR(NOT(ISNA(VLOOKUP($A213,'WB005-F'!$P:$P,1,FALSE))),AND($B213=$B212,AB212="x")),"x","")</f>
        <v/>
      </c>
      <c r="AC213" s="989" t="str">
        <f>IF(OR(NOT(ISNA(VLOOKUP($A213,'WB006-A'!$P:$P,1,FALSE))),AND($B213=$B212,AC212="x")),"x","")</f>
        <v>x</v>
      </c>
      <c r="AD213" s="990" t="str">
        <f>IF(OR(NOT(ISNA(VLOOKUP($A213,'WB006-B'!$P:$P,1,FALSE))),AND($B213=$B212,AD212="x")),"x","")</f>
        <v/>
      </c>
      <c r="AE213" s="992" t="str">
        <f>IF(OR(NOT(ISNA(VLOOKUP($A213,'WB007-A'!$P:$P,1,FALSE))),AND($B213=$B212,AE212="x")),"x","")</f>
        <v>x</v>
      </c>
      <c r="AF213" s="994" t="str">
        <f>IF(OR(NOT(ISNA(VLOOKUP($A213,'WB007-B'!$P:$P,1,FALSE))),AND($B213=$B212,AF212="x")),"x","")</f>
        <v>x</v>
      </c>
      <c r="AG213" s="1000" t="b">
        <f t="shared" si="3"/>
        <v>1</v>
      </c>
      <c r="AI213" s="708"/>
    </row>
    <row r="214" spans="1:35" x14ac:dyDescent="0.2">
      <c r="A214" s="927" t="s">
        <v>201</v>
      </c>
      <c r="B214" s="928" t="s">
        <v>202</v>
      </c>
      <c r="C214" s="929"/>
      <c r="D214" s="1021">
        <v>3030.7565663161195</v>
      </c>
      <c r="E214" s="930"/>
      <c r="F214" s="988" t="str">
        <f>IF(OR(NOT(ISNA(VLOOKUP($A214,'WB001-A'!$P:$P,1,FALSE))),AND($B214=$B213,F213="x")),"x","")</f>
        <v/>
      </c>
      <c r="G214" s="989" t="str">
        <f>IF(OR(NOT(ISNA(VLOOKUP($A214,'WB002-A'!$P:$P,1,FALSE))),AND($B214=$B213,G213="x")),"x","")</f>
        <v/>
      </c>
      <c r="H214" s="990" t="str">
        <f>IF(OR(NOT(ISNA(VLOOKUP($A214,'WB002-B'!$P:$P,1,FALSE))),AND($B214=$B213,H213="x")),"x","")</f>
        <v/>
      </c>
      <c r="I214" s="990" t="str">
        <f>IF(OR(NOT(ISNA(VLOOKUP($A214,'WB002-C'!$P:$P,1,FALSE))),AND($B214=$B213,I213="x")),"x","")</f>
        <v/>
      </c>
      <c r="J214" s="990" t="str">
        <f>IF(OR(NOT(ISNA(VLOOKUP($A214,'WB002-D'!$P:$P,1,FALSE))),AND($B214=$B213,J213="x")),"x","")</f>
        <v/>
      </c>
      <c r="K214" s="990" t="str">
        <f>IF(OR(NOT(ISNA(VLOOKUP($A214,'WB002-E'!$P:$P,1,FALSE))),AND($B214=$B213,K213="x")),"x","")</f>
        <v/>
      </c>
      <c r="L214" s="991" t="str">
        <f>IF(OR(NOT(ISNA(VLOOKUP($A214,'WB002-F'!$P:$P,1,FALSE))),AND($B214=$B213,L213="x")),"x","")</f>
        <v/>
      </c>
      <c r="M214" s="992" t="str">
        <f>IF(OR(NOT(ISNA(VLOOKUP($A214,'WB003-A'!$P:$P,1,FALSE))),AND($B214=$B213,M213="x")),"x","")</f>
        <v/>
      </c>
      <c r="N214" s="993" t="str">
        <f>IF(OR(NOT(ISNA(VLOOKUP($A214,'WB003-B'!$P:$P,1,FALSE))),AND($B214=$B213,N213="x")),"x","")</f>
        <v/>
      </c>
      <c r="O214" s="993" t="str">
        <f>IF(OR(NOT(ISNA(VLOOKUP($A214,'WB003-C'!$P:$P,1,FALSE))),AND($B214=$B213,O213="x")),"x","")</f>
        <v/>
      </c>
      <c r="P214" s="993" t="str">
        <f>IF(OR(NOT(ISNA(VLOOKUP($A214,'WB003-D'!$P:$P,1,FALSE))),AND($B214=$B213,P213="x")),"x","")</f>
        <v/>
      </c>
      <c r="Q214" s="994" t="str">
        <f>IF(OR(NOT(ISNA(VLOOKUP($A214,'WB003-E'!$P:$P,1,FALSE))),AND($B214=$B213,Q213="x")),"x","")</f>
        <v/>
      </c>
      <c r="R214" s="995" t="str">
        <f>IF(OR(NOT(ISNA(VLOOKUP($A214,#REF!,1,FALSE))),AND($B214=$B213,R213="x")),"x","")</f>
        <v>x</v>
      </c>
      <c r="S214" s="990" t="str">
        <f>IF(OR(NOT(ISNA(VLOOKUP($A214,#REF!,1,FALSE))),AND($B214=$B213,S213="x")),"x","")</f>
        <v>x</v>
      </c>
      <c r="T214" s="990" t="str">
        <f>IF(OR(NOT(ISNA(VLOOKUP($A214,#REF!,1,FALSE))),AND($B214=$B213,T213="x")),"x","")</f>
        <v>x</v>
      </c>
      <c r="U214" s="990" t="str">
        <f>IF(OR(NOT(ISNA(VLOOKUP($A214,#REF!,1,FALSE))),AND($B214=$B213,U213="x")),"x","")</f>
        <v>x</v>
      </c>
      <c r="V214" s="991" t="str">
        <f>IF(OR(NOT(ISNA(VLOOKUP($A214,#REF!,1,FALSE))),AND($B214=$B213,V213="x")),"x","")</f>
        <v>x</v>
      </c>
      <c r="W214" s="996" t="str">
        <f>IF(OR(NOT(ISNA(VLOOKUP($A214,'WB005-A'!$P:$P,1,FALSE))),AND($B214=$B213,W213="x")),"x","")</f>
        <v/>
      </c>
      <c r="X214" s="993" t="str">
        <f>IF(OR(NOT(ISNA(VLOOKUP($A214,'WB005-B'!$P:$P,1,FALSE))),AND($B214=$B213,X213="x")),"x","")</f>
        <v/>
      </c>
      <c r="Y214" s="993" t="str">
        <f>IF(OR(NOT(ISNA(VLOOKUP($A214,'WB005-C'!$P:$P,1,FALSE))),AND($B214=$B213,Y213="x")),"x","")</f>
        <v/>
      </c>
      <c r="Z214" s="993" t="str">
        <f>IF(OR(NOT(ISNA(VLOOKUP($A214,'WB005-D'!$P:$P,1,FALSE))),AND($B214=$B213,Z213="x")),"x","")</f>
        <v/>
      </c>
      <c r="AA214" s="993" t="str">
        <f>IF(OR(NOT(ISNA(VLOOKUP($A214,'WB005-E'!$P:$P,1,FALSE))),AND($B214=$B213,AA213="x")),"x","")</f>
        <v/>
      </c>
      <c r="AB214" s="994" t="str">
        <f>IF(OR(NOT(ISNA(VLOOKUP($A214,'WB005-F'!$P:$P,1,FALSE))),AND($B214=$B213,AB213="x")),"x","")</f>
        <v/>
      </c>
      <c r="AC214" s="989" t="str">
        <f>IF(OR(NOT(ISNA(VLOOKUP($A214,'WB006-A'!$P:$P,1,FALSE))),AND($B214=$B213,AC213="x")),"x","")</f>
        <v/>
      </c>
      <c r="AD214" s="990" t="str">
        <f>IF(OR(NOT(ISNA(VLOOKUP($A214,'WB006-B'!$P:$P,1,FALSE))),AND($B214=$B213,AD213="x")),"x","")</f>
        <v/>
      </c>
      <c r="AE214" s="992" t="str">
        <f>IF(OR(NOT(ISNA(VLOOKUP($A214,'WB007-A'!$P:$P,1,FALSE))),AND($B214=$B213,AE213="x")),"x","")</f>
        <v/>
      </c>
      <c r="AF214" s="994" t="str">
        <f>IF(OR(NOT(ISNA(VLOOKUP($A214,'WB007-B'!$P:$P,1,FALSE))),AND($B214=$B213,AF213="x")),"x","")</f>
        <v/>
      </c>
      <c r="AG214" s="1000" t="b">
        <f t="shared" si="3"/>
        <v>1</v>
      </c>
      <c r="AI214" s="708"/>
    </row>
    <row r="215" spans="1:35" ht="33.75" x14ac:dyDescent="0.2">
      <c r="A215" s="927" t="s">
        <v>203</v>
      </c>
      <c r="B215" s="928" t="s">
        <v>195</v>
      </c>
      <c r="C215" s="929"/>
      <c r="D215" s="1021" t="s">
        <v>786</v>
      </c>
      <c r="E215" s="930"/>
      <c r="F215" s="988" t="str">
        <f>IF(OR(NOT(ISNA(VLOOKUP($A215,'WB001-A'!$P:$P,1,FALSE))),AND($B215=$B214,F214="x")),"x","")</f>
        <v/>
      </c>
      <c r="G215" s="989" t="str">
        <f>IF(OR(NOT(ISNA(VLOOKUP($A215,'WB002-A'!$P:$P,1,FALSE))),AND($B215=$B214,G214="x")),"x","")</f>
        <v/>
      </c>
      <c r="H215" s="990" t="str">
        <f>IF(OR(NOT(ISNA(VLOOKUP($A215,'WB002-B'!$P:$P,1,FALSE))),AND($B215=$B214,H214="x")),"x","")</f>
        <v/>
      </c>
      <c r="I215" s="990" t="str">
        <f>IF(OR(NOT(ISNA(VLOOKUP($A215,'WB002-C'!$P:$P,1,FALSE))),AND($B215=$B214,I214="x")),"x","")</f>
        <v/>
      </c>
      <c r="J215" s="990" t="str">
        <f>IF(OR(NOT(ISNA(VLOOKUP($A215,'WB002-D'!$P:$P,1,FALSE))),AND($B215=$B214,J214="x")),"x","")</f>
        <v/>
      </c>
      <c r="K215" s="990" t="str">
        <f>IF(OR(NOT(ISNA(VLOOKUP($A215,'WB002-E'!$P:$P,1,FALSE))),AND($B215=$B214,K214="x")),"x","")</f>
        <v/>
      </c>
      <c r="L215" s="991" t="str">
        <f>IF(OR(NOT(ISNA(VLOOKUP($A215,'WB002-F'!$P:$P,1,FALSE))),AND($B215=$B214,L214="x")),"x","")</f>
        <v/>
      </c>
      <c r="M215" s="992" t="str">
        <f>IF(OR(NOT(ISNA(VLOOKUP($A215,'WB003-A'!$P:$P,1,FALSE))),AND($B215=$B214,M214="x")),"x","")</f>
        <v/>
      </c>
      <c r="N215" s="993" t="str">
        <f>IF(OR(NOT(ISNA(VLOOKUP($A215,'WB003-B'!$P:$P,1,FALSE))),AND($B215=$B214,N214="x")),"x","")</f>
        <v/>
      </c>
      <c r="O215" s="993" t="str">
        <f>IF(OR(NOT(ISNA(VLOOKUP($A215,'WB003-C'!$P:$P,1,FALSE))),AND($B215=$B214,O214="x")),"x","")</f>
        <v/>
      </c>
      <c r="P215" s="993" t="str">
        <f>IF(OR(NOT(ISNA(VLOOKUP($A215,'WB003-D'!$P:$P,1,FALSE))),AND($B215=$B214,P214="x")),"x","")</f>
        <v/>
      </c>
      <c r="Q215" s="994" t="str">
        <f>IF(OR(NOT(ISNA(VLOOKUP($A215,'WB003-E'!$P:$P,1,FALSE))),AND($B215=$B214,Q214="x")),"x","")</f>
        <v/>
      </c>
      <c r="R215" s="995" t="str">
        <f>IF(OR(NOT(ISNA(VLOOKUP($A215,#REF!,1,FALSE))),AND($B215=$B214,R214="x")),"x","")</f>
        <v>x</v>
      </c>
      <c r="S215" s="990" t="str">
        <f>IF(OR(NOT(ISNA(VLOOKUP($A215,#REF!,1,FALSE))),AND($B215=$B214,S214="x")),"x","")</f>
        <v>x</v>
      </c>
      <c r="T215" s="990" t="str">
        <f>IF(OR(NOT(ISNA(VLOOKUP($A215,#REF!,1,FALSE))),AND($B215=$B214,T214="x")),"x","")</f>
        <v>x</v>
      </c>
      <c r="U215" s="990" t="str">
        <f>IF(OR(NOT(ISNA(VLOOKUP($A215,#REF!,1,FALSE))),AND($B215=$B214,U214="x")),"x","")</f>
        <v>x</v>
      </c>
      <c r="V215" s="991" t="str">
        <f>IF(OR(NOT(ISNA(VLOOKUP($A215,#REF!,1,FALSE))),AND($B215=$B214,V214="x")),"x","")</f>
        <v>x</v>
      </c>
      <c r="W215" s="996" t="str">
        <f>IF(OR(NOT(ISNA(VLOOKUP($A215,'WB005-A'!$P:$P,1,FALSE))),AND($B215=$B214,W214="x")),"x","")</f>
        <v/>
      </c>
      <c r="X215" s="993" t="str">
        <f>IF(OR(NOT(ISNA(VLOOKUP($A215,'WB005-B'!$P:$P,1,FALSE))),AND($B215=$B214,X214="x")),"x","")</f>
        <v/>
      </c>
      <c r="Y215" s="993" t="str">
        <f>IF(OR(NOT(ISNA(VLOOKUP($A215,'WB005-C'!$P:$P,1,FALSE))),AND($B215=$B214,Y214="x")),"x","")</f>
        <v/>
      </c>
      <c r="Z215" s="993" t="str">
        <f>IF(OR(NOT(ISNA(VLOOKUP($A215,'WB005-D'!$P:$P,1,FALSE))),AND($B215=$B214,Z214="x")),"x","")</f>
        <v/>
      </c>
      <c r="AA215" s="993" t="str">
        <f>IF(OR(NOT(ISNA(VLOOKUP($A215,'WB005-E'!$P:$P,1,FALSE))),AND($B215=$B214,AA214="x")),"x","")</f>
        <v/>
      </c>
      <c r="AB215" s="994" t="str">
        <f>IF(OR(NOT(ISNA(VLOOKUP($A215,'WB005-F'!$P:$P,1,FALSE))),AND($B215=$B214,AB214="x")),"x","")</f>
        <v/>
      </c>
      <c r="AC215" s="989" t="str">
        <f>IF(OR(NOT(ISNA(VLOOKUP($A215,'WB006-A'!$P:$P,1,FALSE))),AND($B215=$B214,AC214="x")),"x","")</f>
        <v/>
      </c>
      <c r="AD215" s="990" t="str">
        <f>IF(OR(NOT(ISNA(VLOOKUP($A215,'WB006-B'!$P:$P,1,FALSE))),AND($B215=$B214,AD214="x")),"x","")</f>
        <v/>
      </c>
      <c r="AE215" s="992" t="str">
        <f>IF(OR(NOT(ISNA(VLOOKUP($A215,'WB007-A'!$P:$P,1,FALSE))),AND($B215=$B214,AE214="x")),"x","")</f>
        <v/>
      </c>
      <c r="AF215" s="994" t="str">
        <f>IF(OR(NOT(ISNA(VLOOKUP($A215,'WB007-B'!$P:$P,1,FALSE))),AND($B215=$B214,AF214="x")),"x","")</f>
        <v/>
      </c>
      <c r="AG215" s="1000" t="b">
        <f t="shared" si="3"/>
        <v>1</v>
      </c>
      <c r="AI215" s="708"/>
    </row>
    <row r="216" spans="1:35" ht="33.75" x14ac:dyDescent="0.2">
      <c r="A216" s="927" t="s">
        <v>153</v>
      </c>
      <c r="B216" s="928" t="s">
        <v>477</v>
      </c>
      <c r="C216" s="929"/>
      <c r="D216" s="1021">
        <v>66004.219440000001</v>
      </c>
      <c r="E216" s="978" t="s">
        <v>808</v>
      </c>
      <c r="F216" s="988" t="str">
        <f>IF(OR(NOT(ISNA(VLOOKUP($A216,'WB001-A'!$P:$P,1,FALSE))),AND($B216=$B215,F215="x")),"x","")</f>
        <v/>
      </c>
      <c r="G216" s="989" t="str">
        <f>IF(OR(NOT(ISNA(VLOOKUP($A216,'WB002-A'!$P:$P,1,FALSE))),AND($B216=$B215,G215="x")),"x","")</f>
        <v/>
      </c>
      <c r="H216" s="990" t="str">
        <f>IF(OR(NOT(ISNA(VLOOKUP($A216,'WB002-B'!$P:$P,1,FALSE))),AND($B216=$B215,H215="x")),"x","")</f>
        <v>x</v>
      </c>
      <c r="I216" s="990" t="str">
        <f>IF(OR(NOT(ISNA(VLOOKUP($A216,'WB002-C'!$P:$P,1,FALSE))),AND($B216=$B215,I215="x")),"x","")</f>
        <v/>
      </c>
      <c r="J216" s="990" t="str">
        <f>IF(OR(NOT(ISNA(VLOOKUP($A216,'WB002-D'!$P:$P,1,FALSE))),AND($B216=$B215,J215="x")),"x","")</f>
        <v/>
      </c>
      <c r="K216" s="990" t="str">
        <f>IF(OR(NOT(ISNA(VLOOKUP($A216,'WB002-E'!$P:$P,1,FALSE))),AND($B216=$B215,K215="x")),"x","")</f>
        <v/>
      </c>
      <c r="L216" s="991" t="str">
        <f>IF(OR(NOT(ISNA(VLOOKUP($A216,'WB002-F'!$P:$P,1,FALSE))),AND($B216=$B215,L215="x")),"x","")</f>
        <v/>
      </c>
      <c r="M216" s="992" t="str">
        <f>IF(OR(NOT(ISNA(VLOOKUP($A216,'WB003-A'!$P:$P,1,FALSE))),AND($B216=$B215,M215="x")),"x","")</f>
        <v/>
      </c>
      <c r="N216" s="993" t="str">
        <f>IF(OR(NOT(ISNA(VLOOKUP($A216,'WB003-B'!$P:$P,1,FALSE))),AND($B216=$B215,N215="x")),"x","")</f>
        <v/>
      </c>
      <c r="O216" s="993" t="str">
        <f>IF(OR(NOT(ISNA(VLOOKUP($A216,'WB003-C'!$P:$P,1,FALSE))),AND($B216=$B215,O215="x")),"x","")</f>
        <v/>
      </c>
      <c r="P216" s="993" t="str">
        <f>IF(OR(NOT(ISNA(VLOOKUP($A216,'WB003-D'!$P:$P,1,FALSE))),AND($B216=$B215,P215="x")),"x","")</f>
        <v/>
      </c>
      <c r="Q216" s="994" t="str">
        <f>IF(OR(NOT(ISNA(VLOOKUP($A216,'WB003-E'!$P:$P,1,FALSE))),AND($B216=$B215,Q215="x")),"x","")</f>
        <v/>
      </c>
      <c r="R216" s="995" t="str">
        <f>IF(OR(NOT(ISNA(VLOOKUP($A216,#REF!,1,FALSE))),AND($B216=$B215,R215="x")),"x","")</f>
        <v>x</v>
      </c>
      <c r="S216" s="990" t="str">
        <f>IF(OR(NOT(ISNA(VLOOKUP($A216,#REF!,1,FALSE))),AND($B216=$B215,S215="x")),"x","")</f>
        <v>x</v>
      </c>
      <c r="T216" s="990" t="str">
        <f>IF(OR(NOT(ISNA(VLOOKUP($A216,#REF!,1,FALSE))),AND($B216=$B215,T215="x")),"x","")</f>
        <v>x</v>
      </c>
      <c r="U216" s="990" t="str">
        <f>IF(OR(NOT(ISNA(VLOOKUP($A216,#REF!,1,FALSE))),AND($B216=$B215,U215="x")),"x","")</f>
        <v>x</v>
      </c>
      <c r="V216" s="991" t="str">
        <f>IF(OR(NOT(ISNA(VLOOKUP($A216,#REF!,1,FALSE))),AND($B216=$B215,V215="x")),"x","")</f>
        <v>x</v>
      </c>
      <c r="W216" s="996" t="str">
        <f>IF(OR(NOT(ISNA(VLOOKUP($A216,'WB005-A'!$P:$P,1,FALSE))),AND($B216=$B215,W215="x")),"x","")</f>
        <v/>
      </c>
      <c r="X216" s="993" t="str">
        <f>IF(OR(NOT(ISNA(VLOOKUP($A216,'WB005-B'!$P:$P,1,FALSE))),AND($B216=$B215,X215="x")),"x","")</f>
        <v>x</v>
      </c>
      <c r="Y216" s="993" t="str">
        <f>IF(OR(NOT(ISNA(VLOOKUP($A216,'WB005-C'!$P:$P,1,FALSE))),AND($B216=$B215,Y215="x")),"x","")</f>
        <v/>
      </c>
      <c r="Z216" s="993" t="str">
        <f>IF(OR(NOT(ISNA(VLOOKUP($A216,'WB005-D'!$P:$P,1,FALSE))),AND($B216=$B215,Z215="x")),"x","")</f>
        <v/>
      </c>
      <c r="AA216" s="993" t="str">
        <f>IF(OR(NOT(ISNA(VLOOKUP($A216,'WB005-E'!$P:$P,1,FALSE))),AND($B216=$B215,AA215="x")),"x","")</f>
        <v/>
      </c>
      <c r="AB216" s="994" t="str">
        <f>IF(OR(NOT(ISNA(VLOOKUP($A216,'WB005-F'!$P:$P,1,FALSE))),AND($B216=$B215,AB215="x")),"x","")</f>
        <v/>
      </c>
      <c r="AC216" s="989" t="str">
        <f>IF(OR(NOT(ISNA(VLOOKUP($A216,'WB006-A'!$P:$P,1,FALSE))),AND($B216=$B215,AC215="x")),"x","")</f>
        <v/>
      </c>
      <c r="AD216" s="990" t="str">
        <f>IF(OR(NOT(ISNA(VLOOKUP($A216,'WB006-B'!$P:$P,1,FALSE))),AND($B216=$B215,AD215="x")),"x","")</f>
        <v/>
      </c>
      <c r="AE216" s="992" t="str">
        <f>IF(OR(NOT(ISNA(VLOOKUP($A216,'WB007-A'!$P:$P,1,FALSE))),AND($B216=$B215,AE215="x")),"x","")</f>
        <v/>
      </c>
      <c r="AF216" s="994" t="str">
        <f>IF(OR(NOT(ISNA(VLOOKUP($A216,'WB007-B'!$P:$P,1,FALSE))),AND($B216=$B215,AF215="x")),"x","")</f>
        <v/>
      </c>
      <c r="AG216" s="1000" t="b">
        <f t="shared" si="3"/>
        <v>1</v>
      </c>
      <c r="AI216" s="708"/>
    </row>
    <row r="217" spans="1:35" ht="22.5" x14ac:dyDescent="0.2">
      <c r="A217" s="927" t="s">
        <v>205</v>
      </c>
      <c r="B217" s="928" t="s">
        <v>771</v>
      </c>
      <c r="C217" s="929"/>
      <c r="D217" s="1021">
        <v>1926.3283260483809</v>
      </c>
      <c r="E217" s="930"/>
      <c r="F217" s="988" t="str">
        <f>IF(OR(NOT(ISNA(VLOOKUP($A217,'WB001-A'!$P:$P,1,FALSE))),AND($B217=$B216,F216="x")),"x","")</f>
        <v/>
      </c>
      <c r="G217" s="989" t="str">
        <f>IF(OR(NOT(ISNA(VLOOKUP($A217,'WB002-A'!$P:$P,1,FALSE))),AND($B217=$B216,G216="x")),"x","")</f>
        <v/>
      </c>
      <c r="H217" s="990" t="str">
        <f>IF(OR(NOT(ISNA(VLOOKUP($A217,'WB002-B'!$P:$P,1,FALSE))),AND($B217=$B216,H216="x")),"x","")</f>
        <v/>
      </c>
      <c r="I217" s="990" t="str">
        <f>IF(OR(NOT(ISNA(VLOOKUP($A217,'WB002-C'!$P:$P,1,FALSE))),AND($B217=$B216,I216="x")),"x","")</f>
        <v/>
      </c>
      <c r="J217" s="990" t="str">
        <f>IF(OR(NOT(ISNA(VLOOKUP($A217,'WB002-D'!$P:$P,1,FALSE))),AND($B217=$B216,J216="x")),"x","")</f>
        <v/>
      </c>
      <c r="K217" s="990" t="str">
        <f>IF(OR(NOT(ISNA(VLOOKUP($A217,'WB002-E'!$P:$P,1,FALSE))),AND($B217=$B216,K216="x")),"x","")</f>
        <v/>
      </c>
      <c r="L217" s="991" t="str">
        <f>IF(OR(NOT(ISNA(VLOOKUP($A217,'WB002-F'!$P:$P,1,FALSE))),AND($B217=$B216,L216="x")),"x","")</f>
        <v/>
      </c>
      <c r="M217" s="992" t="str">
        <f>IF(OR(NOT(ISNA(VLOOKUP($A217,'WB003-A'!$P:$P,1,FALSE))),AND($B217=$B216,M216="x")),"x","")</f>
        <v/>
      </c>
      <c r="N217" s="993" t="str">
        <f>IF(OR(NOT(ISNA(VLOOKUP($A217,'WB003-B'!$P:$P,1,FALSE))),AND($B217=$B216,N216="x")),"x","")</f>
        <v/>
      </c>
      <c r="O217" s="993" t="str">
        <f>IF(OR(NOT(ISNA(VLOOKUP($A217,'WB003-C'!$P:$P,1,FALSE))),AND($B217=$B216,O216="x")),"x","")</f>
        <v/>
      </c>
      <c r="P217" s="993" t="str">
        <f>IF(OR(NOT(ISNA(VLOOKUP($A217,'WB003-D'!$P:$P,1,FALSE))),AND($B217=$B216,P216="x")),"x","")</f>
        <v/>
      </c>
      <c r="Q217" s="994" t="str">
        <f>IF(OR(NOT(ISNA(VLOOKUP($A217,'WB003-E'!$P:$P,1,FALSE))),AND($B217=$B216,Q216="x")),"x","")</f>
        <v/>
      </c>
      <c r="R217" s="995" t="str">
        <f>IF(OR(NOT(ISNA(VLOOKUP($A217,#REF!,1,FALSE))),AND($B217=$B216,R216="x")),"x","")</f>
        <v>x</v>
      </c>
      <c r="S217" s="990" t="str">
        <f>IF(OR(NOT(ISNA(VLOOKUP($A217,#REF!,1,FALSE))),AND($B217=$B216,S216="x")),"x","")</f>
        <v>x</v>
      </c>
      <c r="T217" s="990" t="str">
        <f>IF(OR(NOT(ISNA(VLOOKUP($A217,#REF!,1,FALSE))),AND($B217=$B216,T216="x")),"x","")</f>
        <v>x</v>
      </c>
      <c r="U217" s="990" t="str">
        <f>IF(OR(NOT(ISNA(VLOOKUP($A217,#REF!,1,FALSE))),AND($B217=$B216,U216="x")),"x","")</f>
        <v>x</v>
      </c>
      <c r="V217" s="991" t="str">
        <f>IF(OR(NOT(ISNA(VLOOKUP($A217,#REF!,1,FALSE))),AND($B217=$B216,V216="x")),"x","")</f>
        <v>x</v>
      </c>
      <c r="W217" s="996" t="str">
        <f>IF(OR(NOT(ISNA(VLOOKUP($A217,'WB005-A'!$P:$P,1,FALSE))),AND($B217=$B216,W216="x")),"x","")</f>
        <v/>
      </c>
      <c r="X217" s="993" t="str">
        <f>IF(OR(NOT(ISNA(VLOOKUP($A217,'WB005-B'!$P:$P,1,FALSE))),AND($B217=$B216,X216="x")),"x","")</f>
        <v/>
      </c>
      <c r="Y217" s="993" t="str">
        <f>IF(OR(NOT(ISNA(VLOOKUP($A217,'WB005-C'!$P:$P,1,FALSE))),AND($B217=$B216,Y216="x")),"x","")</f>
        <v/>
      </c>
      <c r="Z217" s="993" t="str">
        <f>IF(OR(NOT(ISNA(VLOOKUP($A217,'WB005-D'!$P:$P,1,FALSE))),AND($B217=$B216,Z216="x")),"x","")</f>
        <v/>
      </c>
      <c r="AA217" s="993" t="str">
        <f>IF(OR(NOT(ISNA(VLOOKUP($A217,'WB005-E'!$P:$P,1,FALSE))),AND($B217=$B216,AA216="x")),"x","")</f>
        <v/>
      </c>
      <c r="AB217" s="994" t="str">
        <f>IF(OR(NOT(ISNA(VLOOKUP($A217,'WB005-F'!$P:$P,1,FALSE))),AND($B217=$B216,AB216="x")),"x","")</f>
        <v/>
      </c>
      <c r="AC217" s="989" t="str">
        <f>IF(OR(NOT(ISNA(VLOOKUP($A217,'WB006-A'!$P:$P,1,FALSE))),AND($B217=$B216,AC216="x")),"x","")</f>
        <v/>
      </c>
      <c r="AD217" s="990" t="str">
        <f>IF(OR(NOT(ISNA(VLOOKUP($A217,'WB006-B'!$P:$P,1,FALSE))),AND($B217=$B216,AD216="x")),"x","")</f>
        <v/>
      </c>
      <c r="AE217" s="992" t="str">
        <f>IF(OR(NOT(ISNA(VLOOKUP($A217,'WB007-A'!$P:$P,1,FALSE))),AND($B217=$B216,AE216="x")),"x","")</f>
        <v/>
      </c>
      <c r="AF217" s="994" t="str">
        <f>IF(OR(NOT(ISNA(VLOOKUP($A217,'WB007-B'!$P:$P,1,FALSE))),AND($B217=$B216,AF216="x")),"x","")</f>
        <v/>
      </c>
      <c r="AG217" s="998" t="b">
        <f t="shared" si="3"/>
        <v>1</v>
      </c>
      <c r="AI217" s="708"/>
    </row>
    <row r="218" spans="1:35" ht="22.5" x14ac:dyDescent="0.2">
      <c r="A218" s="927" t="s">
        <v>130</v>
      </c>
      <c r="B218" s="928" t="s">
        <v>772</v>
      </c>
      <c r="C218" s="929"/>
      <c r="D218" s="1021">
        <v>963.16416302419043</v>
      </c>
      <c r="E218" s="930" t="s">
        <v>388</v>
      </c>
      <c r="F218" s="988" t="str">
        <f>IF(OR(NOT(ISNA(VLOOKUP($A218,'WB001-A'!$P:$P,1,FALSE))),AND($B218=$B217,F217="x")),"x","")</f>
        <v/>
      </c>
      <c r="G218" s="989" t="str">
        <f>IF(OR(NOT(ISNA(VLOOKUP($A218,'WB002-A'!$P:$P,1,FALSE))),AND($B218=$B217,G217="x")),"x","")</f>
        <v/>
      </c>
      <c r="H218" s="990" t="str">
        <f>IF(OR(NOT(ISNA(VLOOKUP($A218,'WB002-B'!$P:$P,1,FALSE))),AND($B218=$B217,H217="x")),"x","")</f>
        <v/>
      </c>
      <c r="I218" s="990" t="str">
        <f>IF(OR(NOT(ISNA(VLOOKUP($A218,'WB002-C'!$P:$P,1,FALSE))),AND($B218=$B217,I217="x")),"x","")</f>
        <v/>
      </c>
      <c r="J218" s="990" t="str">
        <f>IF(OR(NOT(ISNA(VLOOKUP($A218,'WB002-D'!$P:$P,1,FALSE))),AND($B218=$B217,J217="x")),"x","")</f>
        <v/>
      </c>
      <c r="K218" s="990" t="str">
        <f>IF(OR(NOT(ISNA(VLOOKUP($A218,'WB002-E'!$P:$P,1,FALSE))),AND($B218=$B217,K217="x")),"x","")</f>
        <v>x</v>
      </c>
      <c r="L218" s="991" t="str">
        <f>IF(OR(NOT(ISNA(VLOOKUP($A218,'WB002-F'!$P:$P,1,FALSE))),AND($B218=$B217,L217="x")),"x","")</f>
        <v/>
      </c>
      <c r="M218" s="992" t="str">
        <f>IF(OR(NOT(ISNA(VLOOKUP($A218,'WB003-A'!$P:$P,1,FALSE))),AND($B218=$B217,M217="x")),"x","")</f>
        <v/>
      </c>
      <c r="N218" s="993" t="str">
        <f>IF(OR(NOT(ISNA(VLOOKUP($A218,'WB003-B'!$P:$P,1,FALSE))),AND($B218=$B217,N217="x")),"x","")</f>
        <v/>
      </c>
      <c r="O218" s="993" t="str">
        <f>IF(OR(NOT(ISNA(VLOOKUP($A218,'WB003-C'!$P:$P,1,FALSE))),AND($B218=$B217,O217="x")),"x","")</f>
        <v/>
      </c>
      <c r="P218" s="993" t="str">
        <f>IF(OR(NOT(ISNA(VLOOKUP($A218,'WB003-D'!$P:$P,1,FALSE))),AND($B218=$B217,P217="x")),"x","")</f>
        <v>x</v>
      </c>
      <c r="Q218" s="994" t="str">
        <f>IF(OR(NOT(ISNA(VLOOKUP($A218,'WB003-E'!$P:$P,1,FALSE))),AND($B218=$B217,Q217="x")),"x","")</f>
        <v/>
      </c>
      <c r="R218" s="995" t="str">
        <f>IF(OR(NOT(ISNA(VLOOKUP($A218,#REF!,1,FALSE))),AND($B218=$B217,R217="x")),"x","")</f>
        <v>x</v>
      </c>
      <c r="S218" s="990" t="str">
        <f>IF(OR(NOT(ISNA(VLOOKUP($A218,#REF!,1,FALSE))),AND($B218=$B217,S217="x")),"x","")</f>
        <v>x</v>
      </c>
      <c r="T218" s="990" t="str">
        <f>IF(OR(NOT(ISNA(VLOOKUP($A218,#REF!,1,FALSE))),AND($B218=$B217,T217="x")),"x","")</f>
        <v>x</v>
      </c>
      <c r="U218" s="990" t="str">
        <f>IF(OR(NOT(ISNA(VLOOKUP($A218,#REF!,1,FALSE))),AND($B218=$B217,U217="x")),"x","")</f>
        <v>x</v>
      </c>
      <c r="V218" s="991" t="str">
        <f>IF(OR(NOT(ISNA(VLOOKUP($A218,#REF!,1,FALSE))),AND($B218=$B217,V217="x")),"x","")</f>
        <v>x</v>
      </c>
      <c r="W218" s="996" t="str">
        <f>IF(OR(NOT(ISNA(VLOOKUP($A218,'WB005-A'!$P:$P,1,FALSE))),AND($B218=$B217,W217="x")),"x","")</f>
        <v/>
      </c>
      <c r="X218" s="993" t="str">
        <f>IF(OR(NOT(ISNA(VLOOKUP($A218,'WB005-B'!$P:$P,1,FALSE))),AND($B218=$B217,X217="x")),"x","")</f>
        <v/>
      </c>
      <c r="Y218" s="993" t="str">
        <f>IF(OR(NOT(ISNA(VLOOKUP($A218,'WB005-C'!$P:$P,1,FALSE))),AND($B218=$B217,Y217="x")),"x","")</f>
        <v/>
      </c>
      <c r="Z218" s="993" t="str">
        <f>IF(OR(NOT(ISNA(VLOOKUP($A218,'WB005-D'!$P:$P,1,FALSE))),AND($B218=$B217,Z217="x")),"x","")</f>
        <v/>
      </c>
      <c r="AA218" s="993" t="str">
        <f>IF(OR(NOT(ISNA(VLOOKUP($A218,'WB005-E'!$P:$P,1,FALSE))),AND($B218=$B217,AA217="x")),"x","")</f>
        <v>x</v>
      </c>
      <c r="AB218" s="994" t="str">
        <f>IF(OR(NOT(ISNA(VLOOKUP($A218,'WB005-F'!$P:$P,1,FALSE))),AND($B218=$B217,AB217="x")),"x","")</f>
        <v/>
      </c>
      <c r="AC218" s="989" t="str">
        <f>IF(OR(NOT(ISNA(VLOOKUP($A218,'WB006-A'!$P:$P,1,FALSE))),AND($B218=$B217,AC217="x")),"x","")</f>
        <v/>
      </c>
      <c r="AD218" s="990" t="str">
        <f>IF(OR(NOT(ISNA(VLOOKUP($A218,'WB006-B'!$P:$P,1,FALSE))),AND($B218=$B217,AD217="x")),"x","")</f>
        <v/>
      </c>
      <c r="AE218" s="992" t="str">
        <f>IF(OR(NOT(ISNA(VLOOKUP($A218,'WB007-A'!$P:$P,1,FALSE))),AND($B218=$B217,AE217="x")),"x","")</f>
        <v/>
      </c>
      <c r="AF218" s="994" t="str">
        <f>IF(OR(NOT(ISNA(VLOOKUP($A218,'WB007-B'!$P:$P,1,FALSE))),AND($B218=$B217,AF217="x")),"x","")</f>
        <v/>
      </c>
      <c r="AG218" s="998" t="b">
        <f t="shared" si="3"/>
        <v>1</v>
      </c>
      <c r="AI218" s="708"/>
    </row>
    <row r="219" spans="1:35" ht="22.5" x14ac:dyDescent="0.2">
      <c r="A219" s="927" t="s">
        <v>420</v>
      </c>
      <c r="B219" s="928" t="s">
        <v>473</v>
      </c>
      <c r="C219" s="929"/>
      <c r="D219" s="1021" t="s">
        <v>448</v>
      </c>
      <c r="E219" s="930" t="s">
        <v>377</v>
      </c>
      <c r="F219" s="988" t="str">
        <f>IF(OR(NOT(ISNA(VLOOKUP($A219,'WB001-A'!$P:$P,1,FALSE))),AND($B219=$B218,F218="x")),"x","")</f>
        <v>x</v>
      </c>
      <c r="G219" s="989" t="str">
        <f>IF(OR(NOT(ISNA(VLOOKUP($A219,'WB002-A'!$P:$P,1,FALSE))),AND($B219=$B218,G218="x")),"x","")</f>
        <v/>
      </c>
      <c r="H219" s="990" t="str">
        <f>IF(OR(NOT(ISNA(VLOOKUP($A219,'WB002-B'!$P:$P,1,FALSE))),AND($B219=$B218,H218="x")),"x","")</f>
        <v>x</v>
      </c>
      <c r="I219" s="990" t="str">
        <f>IF(OR(NOT(ISNA(VLOOKUP($A219,'WB002-C'!$P:$P,1,FALSE))),AND($B219=$B218,I218="x")),"x","")</f>
        <v/>
      </c>
      <c r="J219" s="990" t="str">
        <f>IF(OR(NOT(ISNA(VLOOKUP($A219,'WB002-D'!$P:$P,1,FALSE))),AND($B219=$B218,J218="x")),"x","")</f>
        <v/>
      </c>
      <c r="K219" s="990" t="str">
        <f>IF(OR(NOT(ISNA(VLOOKUP($A219,'WB002-E'!$P:$P,1,FALSE))),AND($B219=$B218,K218="x")),"x","")</f>
        <v/>
      </c>
      <c r="L219" s="991" t="str">
        <f>IF(OR(NOT(ISNA(VLOOKUP($A219,'WB002-F'!$P:$P,1,FALSE))),AND($B219=$B218,L218="x")),"x","")</f>
        <v/>
      </c>
      <c r="M219" s="992" t="str">
        <f>IF(OR(NOT(ISNA(VLOOKUP($A219,'WB003-A'!$P:$P,1,FALSE))),AND($B219=$B218,M218="x")),"x","")</f>
        <v/>
      </c>
      <c r="N219" s="993" t="str">
        <f>IF(OR(NOT(ISNA(VLOOKUP($A219,'WB003-B'!$P:$P,1,FALSE))),AND($B219=$B218,N218="x")),"x","")</f>
        <v/>
      </c>
      <c r="O219" s="993" t="str">
        <f>IF(OR(NOT(ISNA(VLOOKUP($A219,'WB003-C'!$P:$P,1,FALSE))),AND($B219=$B218,O218="x")),"x","")</f>
        <v/>
      </c>
      <c r="P219" s="993" t="str">
        <f>IF(OR(NOT(ISNA(VLOOKUP($A219,'WB003-D'!$P:$P,1,FALSE))),AND($B219=$B218,P218="x")),"x","")</f>
        <v/>
      </c>
      <c r="Q219" s="994" t="str">
        <f>IF(OR(NOT(ISNA(VLOOKUP($A219,'WB003-E'!$P:$P,1,FALSE))),AND($B219=$B218,Q218="x")),"x","")</f>
        <v/>
      </c>
      <c r="R219" s="995" t="str">
        <f>IF(OR(NOT(ISNA(VLOOKUP($A219,#REF!,1,FALSE))),AND($B219=$B218,R218="x")),"x","")</f>
        <v>x</v>
      </c>
      <c r="S219" s="990" t="str">
        <f>IF(OR(NOT(ISNA(VLOOKUP($A219,#REF!,1,FALSE))),AND($B219=$B218,S218="x")),"x","")</f>
        <v>x</v>
      </c>
      <c r="T219" s="990" t="str">
        <f>IF(OR(NOT(ISNA(VLOOKUP($A219,#REF!,1,FALSE))),AND($B219=$B218,T218="x")),"x","")</f>
        <v>x</v>
      </c>
      <c r="U219" s="990" t="str">
        <f>IF(OR(NOT(ISNA(VLOOKUP($A219,#REF!,1,FALSE))),AND($B219=$B218,U218="x")),"x","")</f>
        <v>x</v>
      </c>
      <c r="V219" s="991" t="str">
        <f>IF(OR(NOT(ISNA(VLOOKUP($A219,#REF!,1,FALSE))),AND($B219=$B218,V218="x")),"x","")</f>
        <v>x</v>
      </c>
      <c r="W219" s="996" t="str">
        <f>IF(OR(NOT(ISNA(VLOOKUP($A219,'WB005-A'!$P:$P,1,FALSE))),AND($B219=$B218,W218="x")),"x","")</f>
        <v/>
      </c>
      <c r="X219" s="993" t="str">
        <f>IF(OR(NOT(ISNA(VLOOKUP($A219,'WB005-B'!$P:$P,1,FALSE))),AND($B219=$B218,X218="x")),"x","")</f>
        <v>x</v>
      </c>
      <c r="Y219" s="993" t="str">
        <f>IF(OR(NOT(ISNA(VLOOKUP($A219,'WB005-C'!$P:$P,1,FALSE))),AND($B219=$B218,Y218="x")),"x","")</f>
        <v/>
      </c>
      <c r="Z219" s="993" t="str">
        <f>IF(OR(NOT(ISNA(VLOOKUP($A219,'WB005-D'!$P:$P,1,FALSE))),AND($B219=$B218,Z218="x")),"x","")</f>
        <v/>
      </c>
      <c r="AA219" s="993" t="str">
        <f>IF(OR(NOT(ISNA(VLOOKUP($A219,'WB005-E'!$P:$P,1,FALSE))),AND($B219=$B218,AA218="x")),"x","")</f>
        <v/>
      </c>
      <c r="AB219" s="994" t="str">
        <f>IF(OR(NOT(ISNA(VLOOKUP($A219,'WB005-F'!$P:$P,1,FALSE))),AND($B219=$B218,AB218="x")),"x","")</f>
        <v/>
      </c>
      <c r="AC219" s="989" t="str">
        <f>IF(OR(NOT(ISNA(VLOOKUP($A219,'WB006-A'!$P:$P,1,FALSE))),AND($B219=$B218,AC218="x")),"x","")</f>
        <v/>
      </c>
      <c r="AD219" s="990" t="str">
        <f>IF(OR(NOT(ISNA(VLOOKUP($A219,'WB006-B'!$P:$P,1,FALSE))),AND($B219=$B218,AD218="x")),"x","")</f>
        <v/>
      </c>
      <c r="AE219" s="992" t="str">
        <f>IF(OR(NOT(ISNA(VLOOKUP($A219,'WB007-A'!$P:$P,1,FALSE))),AND($B219=$B218,AE218="x")),"x","")</f>
        <v>x</v>
      </c>
      <c r="AF219" s="994" t="str">
        <f>IF(OR(NOT(ISNA(VLOOKUP($A219,'WB007-B'!$P:$P,1,FALSE))),AND($B219=$B218,AF218="x")),"x","")</f>
        <v/>
      </c>
      <c r="AG219" s="998" t="b">
        <f t="shared" si="3"/>
        <v>1</v>
      </c>
      <c r="AI219" s="708"/>
    </row>
    <row r="220" spans="1:35" ht="22.5" x14ac:dyDescent="0.2">
      <c r="A220" s="927" t="s">
        <v>421</v>
      </c>
      <c r="B220" s="928" t="s">
        <v>473</v>
      </c>
      <c r="C220" s="929" t="s">
        <v>306</v>
      </c>
      <c r="D220" s="1021" t="s">
        <v>786</v>
      </c>
      <c r="E220" s="930" t="s">
        <v>377</v>
      </c>
      <c r="F220" s="988" t="str">
        <f>IF(OR(NOT(ISNA(VLOOKUP($A220,'WB001-A'!$P:$P,1,FALSE))),AND($B220=$B219,F219="x")),"x","")</f>
        <v>x</v>
      </c>
      <c r="G220" s="989" t="str">
        <f>IF(OR(NOT(ISNA(VLOOKUP($A220,'WB002-A'!$P:$P,1,FALSE))),AND($B220=$B219,G219="x")),"x","")</f>
        <v/>
      </c>
      <c r="H220" s="990" t="str">
        <f>IF(OR(NOT(ISNA(VLOOKUP($A220,'WB002-B'!$P:$P,1,FALSE))),AND($B220=$B219,H219="x")),"x","")</f>
        <v>x</v>
      </c>
      <c r="I220" s="990" t="str">
        <f>IF(OR(NOT(ISNA(VLOOKUP($A220,'WB002-C'!$P:$P,1,FALSE))),AND($B220=$B219,I219="x")),"x","")</f>
        <v/>
      </c>
      <c r="J220" s="990" t="str">
        <f>IF(OR(NOT(ISNA(VLOOKUP($A220,'WB002-D'!$P:$P,1,FALSE))),AND($B220=$B219,J219="x")),"x","")</f>
        <v/>
      </c>
      <c r="K220" s="990" t="str">
        <f>IF(OR(NOT(ISNA(VLOOKUP($A220,'WB002-E'!$P:$P,1,FALSE))),AND($B220=$B219,K219="x")),"x","")</f>
        <v/>
      </c>
      <c r="L220" s="991" t="str">
        <f>IF(OR(NOT(ISNA(VLOOKUP($A220,'WB002-F'!$P:$P,1,FALSE))),AND($B220=$B219,L219="x")),"x","")</f>
        <v/>
      </c>
      <c r="M220" s="992" t="str">
        <f>IF(OR(NOT(ISNA(VLOOKUP($A220,'WB003-A'!$P:$P,1,FALSE))),AND($B220=$B219,M219="x")),"x","")</f>
        <v/>
      </c>
      <c r="N220" s="993" t="str">
        <f>IF(OR(NOT(ISNA(VLOOKUP($A220,'WB003-B'!$P:$P,1,FALSE))),AND($B220=$B219,N219="x")),"x","")</f>
        <v/>
      </c>
      <c r="O220" s="993" t="str">
        <f>IF(OR(NOT(ISNA(VLOOKUP($A220,'WB003-C'!$P:$P,1,FALSE))),AND($B220=$B219,O219="x")),"x","")</f>
        <v/>
      </c>
      <c r="P220" s="993" t="str">
        <f>IF(OR(NOT(ISNA(VLOOKUP($A220,'WB003-D'!$P:$P,1,FALSE))),AND($B220=$B219,P219="x")),"x","")</f>
        <v/>
      </c>
      <c r="Q220" s="994" t="str">
        <f>IF(OR(NOT(ISNA(VLOOKUP($A220,'WB003-E'!$P:$P,1,FALSE))),AND($B220=$B219,Q219="x")),"x","")</f>
        <v/>
      </c>
      <c r="R220" s="995" t="str">
        <f>IF(OR(NOT(ISNA(VLOOKUP($A220,#REF!,1,FALSE))),AND($B220=$B219,R219="x")),"x","")</f>
        <v>x</v>
      </c>
      <c r="S220" s="990" t="str">
        <f>IF(OR(NOT(ISNA(VLOOKUP($A220,#REF!,1,FALSE))),AND($B220=$B219,S219="x")),"x","")</f>
        <v>x</v>
      </c>
      <c r="T220" s="990" t="str">
        <f>IF(OR(NOT(ISNA(VLOOKUP($A220,#REF!,1,FALSE))),AND($B220=$B219,T219="x")),"x","")</f>
        <v>x</v>
      </c>
      <c r="U220" s="990" t="str">
        <f>IF(OR(NOT(ISNA(VLOOKUP($A220,#REF!,1,FALSE))),AND($B220=$B219,U219="x")),"x","")</f>
        <v>x</v>
      </c>
      <c r="V220" s="991" t="str">
        <f>IF(OR(NOT(ISNA(VLOOKUP($A220,#REF!,1,FALSE))),AND($B220=$B219,V219="x")),"x","")</f>
        <v>x</v>
      </c>
      <c r="W220" s="996" t="str">
        <f>IF(OR(NOT(ISNA(VLOOKUP($A220,'WB005-A'!$P:$P,1,FALSE))),AND($B220=$B219,W219="x")),"x","")</f>
        <v/>
      </c>
      <c r="X220" s="993" t="str">
        <f>IF(OR(NOT(ISNA(VLOOKUP($A220,'WB005-B'!$P:$P,1,FALSE))),AND($B220=$B219,X219="x")),"x","")</f>
        <v>x</v>
      </c>
      <c r="Y220" s="993" t="str">
        <f>IF(OR(NOT(ISNA(VLOOKUP($A220,'WB005-C'!$P:$P,1,FALSE))),AND($B220=$B219,Y219="x")),"x","")</f>
        <v/>
      </c>
      <c r="Z220" s="993" t="str">
        <f>IF(OR(NOT(ISNA(VLOOKUP($A220,'WB005-D'!$P:$P,1,FALSE))),AND($B220=$B219,Z219="x")),"x","")</f>
        <v/>
      </c>
      <c r="AA220" s="993" t="str">
        <f>IF(OR(NOT(ISNA(VLOOKUP($A220,'WB005-E'!$P:$P,1,FALSE))),AND($B220=$B219,AA219="x")),"x","")</f>
        <v/>
      </c>
      <c r="AB220" s="994" t="str">
        <f>IF(OR(NOT(ISNA(VLOOKUP($A220,'WB005-F'!$P:$P,1,FALSE))),AND($B220=$B219,AB219="x")),"x","")</f>
        <v/>
      </c>
      <c r="AC220" s="989" t="str">
        <f>IF(OR(NOT(ISNA(VLOOKUP($A220,'WB006-A'!$P:$P,1,FALSE))),AND($B220=$B219,AC219="x")),"x","")</f>
        <v/>
      </c>
      <c r="AD220" s="990" t="str">
        <f>IF(OR(NOT(ISNA(VLOOKUP($A220,'WB006-B'!$P:$P,1,FALSE))),AND($B220=$B219,AD219="x")),"x","")</f>
        <v/>
      </c>
      <c r="AE220" s="992" t="str">
        <f>IF(OR(NOT(ISNA(VLOOKUP($A220,'WB007-A'!$P:$P,1,FALSE))),AND($B220=$B219,AE219="x")),"x","")</f>
        <v>x</v>
      </c>
      <c r="AF220" s="994" t="str">
        <f>IF(OR(NOT(ISNA(VLOOKUP($A220,'WB007-B'!$P:$P,1,FALSE))),AND($B220=$B219,AF219="x")),"x","")</f>
        <v/>
      </c>
      <c r="AG220" s="998" t="b">
        <f t="shared" si="3"/>
        <v>1</v>
      </c>
      <c r="AI220" s="708"/>
    </row>
    <row r="221" spans="1:35" ht="22.5" x14ac:dyDescent="0.2">
      <c r="A221" s="927" t="s">
        <v>422</v>
      </c>
      <c r="B221" s="928" t="s">
        <v>473</v>
      </c>
      <c r="C221" s="929" t="s">
        <v>307</v>
      </c>
      <c r="D221" s="1021" t="s">
        <v>786</v>
      </c>
      <c r="E221" s="930" t="s">
        <v>377</v>
      </c>
      <c r="F221" s="988" t="str">
        <f>IF(OR(NOT(ISNA(VLOOKUP($A221,'WB001-A'!$P:$P,1,FALSE))),AND($B221=$B220,F220="x")),"x","")</f>
        <v>x</v>
      </c>
      <c r="G221" s="989" t="str">
        <f>IF(OR(NOT(ISNA(VLOOKUP($A221,'WB002-A'!$P:$P,1,FALSE))),AND($B221=$B220,G220="x")),"x","")</f>
        <v/>
      </c>
      <c r="H221" s="990" t="str">
        <f>IF(OR(NOT(ISNA(VLOOKUP($A221,'WB002-B'!$P:$P,1,FALSE))),AND($B221=$B220,H220="x")),"x","")</f>
        <v>x</v>
      </c>
      <c r="I221" s="990" t="str">
        <f>IF(OR(NOT(ISNA(VLOOKUP($A221,'WB002-C'!$P:$P,1,FALSE))),AND($B221=$B220,I220="x")),"x","")</f>
        <v/>
      </c>
      <c r="J221" s="990" t="str">
        <f>IF(OR(NOT(ISNA(VLOOKUP($A221,'WB002-D'!$P:$P,1,FALSE))),AND($B221=$B220,J220="x")),"x","")</f>
        <v/>
      </c>
      <c r="K221" s="990" t="str">
        <f>IF(OR(NOT(ISNA(VLOOKUP($A221,'WB002-E'!$P:$P,1,FALSE))),AND($B221=$B220,K220="x")),"x","")</f>
        <v/>
      </c>
      <c r="L221" s="991" t="str">
        <f>IF(OR(NOT(ISNA(VLOOKUP($A221,'WB002-F'!$P:$P,1,FALSE))),AND($B221=$B220,L220="x")),"x","")</f>
        <v/>
      </c>
      <c r="M221" s="992" t="str">
        <f>IF(OR(NOT(ISNA(VLOOKUP($A221,'WB003-A'!$P:$P,1,FALSE))),AND($B221=$B220,M220="x")),"x","")</f>
        <v/>
      </c>
      <c r="N221" s="993" t="str">
        <f>IF(OR(NOT(ISNA(VLOOKUP($A221,'WB003-B'!$P:$P,1,FALSE))),AND($B221=$B220,N220="x")),"x","")</f>
        <v/>
      </c>
      <c r="O221" s="993" t="str">
        <f>IF(OR(NOT(ISNA(VLOOKUP($A221,'WB003-C'!$P:$P,1,FALSE))),AND($B221=$B220,O220="x")),"x","")</f>
        <v/>
      </c>
      <c r="P221" s="993" t="str">
        <f>IF(OR(NOT(ISNA(VLOOKUP($A221,'WB003-D'!$P:$P,1,FALSE))),AND($B221=$B220,P220="x")),"x","")</f>
        <v/>
      </c>
      <c r="Q221" s="994" t="str">
        <f>IF(OR(NOT(ISNA(VLOOKUP($A221,'WB003-E'!$P:$P,1,FALSE))),AND($B221=$B220,Q220="x")),"x","")</f>
        <v/>
      </c>
      <c r="R221" s="995" t="str">
        <f>IF(OR(NOT(ISNA(VLOOKUP($A221,#REF!,1,FALSE))),AND($B221=$B220,R220="x")),"x","")</f>
        <v>x</v>
      </c>
      <c r="S221" s="990" t="str">
        <f>IF(OR(NOT(ISNA(VLOOKUP($A221,#REF!,1,FALSE))),AND($B221=$B220,S220="x")),"x","")</f>
        <v>x</v>
      </c>
      <c r="T221" s="990" t="str">
        <f>IF(OR(NOT(ISNA(VLOOKUP($A221,#REF!,1,FALSE))),AND($B221=$B220,T220="x")),"x","")</f>
        <v>x</v>
      </c>
      <c r="U221" s="990" t="str">
        <f>IF(OR(NOT(ISNA(VLOOKUP($A221,#REF!,1,FALSE))),AND($B221=$B220,U220="x")),"x","")</f>
        <v>x</v>
      </c>
      <c r="V221" s="991" t="str">
        <f>IF(OR(NOT(ISNA(VLOOKUP($A221,#REF!,1,FALSE))),AND($B221=$B220,V220="x")),"x","")</f>
        <v>x</v>
      </c>
      <c r="W221" s="996" t="str">
        <f>IF(OR(NOT(ISNA(VLOOKUP($A221,'WB005-A'!$P:$P,1,FALSE))),AND($B221=$B220,W220="x")),"x","")</f>
        <v/>
      </c>
      <c r="X221" s="993" t="str">
        <f>IF(OR(NOT(ISNA(VLOOKUP($A221,'WB005-B'!$P:$P,1,FALSE))),AND($B221=$B220,X220="x")),"x","")</f>
        <v>x</v>
      </c>
      <c r="Y221" s="993" t="str">
        <f>IF(OR(NOT(ISNA(VLOOKUP($A221,'WB005-C'!$P:$P,1,FALSE))),AND($B221=$B220,Y220="x")),"x","")</f>
        <v/>
      </c>
      <c r="Z221" s="993" t="str">
        <f>IF(OR(NOT(ISNA(VLOOKUP($A221,'WB005-D'!$P:$P,1,FALSE))),AND($B221=$B220,Z220="x")),"x","")</f>
        <v/>
      </c>
      <c r="AA221" s="993" t="str">
        <f>IF(OR(NOT(ISNA(VLOOKUP($A221,'WB005-E'!$P:$P,1,FALSE))),AND($B221=$B220,AA220="x")),"x","")</f>
        <v/>
      </c>
      <c r="AB221" s="994" t="str">
        <f>IF(OR(NOT(ISNA(VLOOKUP($A221,'WB005-F'!$P:$P,1,FALSE))),AND($B221=$B220,AB220="x")),"x","")</f>
        <v/>
      </c>
      <c r="AC221" s="989" t="str">
        <f>IF(OR(NOT(ISNA(VLOOKUP($A221,'WB006-A'!$P:$P,1,FALSE))),AND($B221=$B220,AC220="x")),"x","")</f>
        <v/>
      </c>
      <c r="AD221" s="990" t="str">
        <f>IF(OR(NOT(ISNA(VLOOKUP($A221,'WB006-B'!$P:$P,1,FALSE))),AND($B221=$B220,AD220="x")),"x","")</f>
        <v/>
      </c>
      <c r="AE221" s="992" t="str">
        <f>IF(OR(NOT(ISNA(VLOOKUP($A221,'WB007-A'!$P:$P,1,FALSE))),AND($B221=$B220,AE220="x")),"x","")</f>
        <v>x</v>
      </c>
      <c r="AF221" s="994" t="str">
        <f>IF(OR(NOT(ISNA(VLOOKUP($A221,'WB007-B'!$P:$P,1,FALSE))),AND($B221=$B220,AF220="x")),"x","")</f>
        <v/>
      </c>
      <c r="AG221" s="998" t="b">
        <f t="shared" si="3"/>
        <v>1</v>
      </c>
      <c r="AI221" s="708"/>
    </row>
    <row r="222" spans="1:35" ht="22.5" x14ac:dyDescent="0.2">
      <c r="A222" s="927" t="s">
        <v>423</v>
      </c>
      <c r="B222" s="928" t="s">
        <v>473</v>
      </c>
      <c r="C222" s="929" t="s">
        <v>308</v>
      </c>
      <c r="D222" s="1021" t="s">
        <v>786</v>
      </c>
      <c r="E222" s="930" t="s">
        <v>377</v>
      </c>
      <c r="F222" s="988" t="str">
        <f>IF(OR(NOT(ISNA(VLOOKUP($A222,'WB001-A'!$P:$P,1,FALSE))),AND($B222=$B221,F221="x")),"x","")</f>
        <v>x</v>
      </c>
      <c r="G222" s="989" t="str">
        <f>IF(OR(NOT(ISNA(VLOOKUP($A222,'WB002-A'!$P:$P,1,FALSE))),AND($B222=$B221,G221="x")),"x","")</f>
        <v/>
      </c>
      <c r="H222" s="990" t="str">
        <f>IF(OR(NOT(ISNA(VLOOKUP($A222,'WB002-B'!$P:$P,1,FALSE))),AND($B222=$B221,H221="x")),"x","")</f>
        <v>x</v>
      </c>
      <c r="I222" s="990" t="str">
        <f>IF(OR(NOT(ISNA(VLOOKUP($A222,'WB002-C'!$P:$P,1,FALSE))),AND($B222=$B221,I221="x")),"x","")</f>
        <v/>
      </c>
      <c r="J222" s="990" t="str">
        <f>IF(OR(NOT(ISNA(VLOOKUP($A222,'WB002-D'!$P:$P,1,FALSE))),AND($B222=$B221,J221="x")),"x","")</f>
        <v/>
      </c>
      <c r="K222" s="990" t="str">
        <f>IF(OR(NOT(ISNA(VLOOKUP($A222,'WB002-E'!$P:$P,1,FALSE))),AND($B222=$B221,K221="x")),"x","")</f>
        <v/>
      </c>
      <c r="L222" s="991" t="str">
        <f>IF(OR(NOT(ISNA(VLOOKUP($A222,'WB002-F'!$P:$P,1,FALSE))),AND($B222=$B221,L221="x")),"x","")</f>
        <v/>
      </c>
      <c r="M222" s="992" t="str">
        <f>IF(OR(NOT(ISNA(VLOOKUP($A222,'WB003-A'!$P:$P,1,FALSE))),AND($B222=$B221,M221="x")),"x","")</f>
        <v/>
      </c>
      <c r="N222" s="993" t="str">
        <f>IF(OR(NOT(ISNA(VLOOKUP($A222,'WB003-B'!$P:$P,1,FALSE))),AND($B222=$B221,N221="x")),"x","")</f>
        <v/>
      </c>
      <c r="O222" s="993" t="str">
        <f>IF(OR(NOT(ISNA(VLOOKUP($A222,'WB003-C'!$P:$P,1,FALSE))),AND($B222=$B221,O221="x")),"x","")</f>
        <v/>
      </c>
      <c r="P222" s="993" t="str">
        <f>IF(OR(NOT(ISNA(VLOOKUP($A222,'WB003-D'!$P:$P,1,FALSE))),AND($B222=$B221,P221="x")),"x","")</f>
        <v/>
      </c>
      <c r="Q222" s="994" t="str">
        <f>IF(OR(NOT(ISNA(VLOOKUP($A222,'WB003-E'!$P:$P,1,FALSE))),AND($B222=$B221,Q221="x")),"x","")</f>
        <v/>
      </c>
      <c r="R222" s="995" t="str">
        <f>IF(OR(NOT(ISNA(VLOOKUP($A222,#REF!,1,FALSE))),AND($B222=$B221,R221="x")),"x","")</f>
        <v>x</v>
      </c>
      <c r="S222" s="990" t="str">
        <f>IF(OR(NOT(ISNA(VLOOKUP($A222,#REF!,1,FALSE))),AND($B222=$B221,S221="x")),"x","")</f>
        <v>x</v>
      </c>
      <c r="T222" s="990" t="str">
        <f>IF(OR(NOT(ISNA(VLOOKUP($A222,#REF!,1,FALSE))),AND($B222=$B221,T221="x")),"x","")</f>
        <v>x</v>
      </c>
      <c r="U222" s="990" t="str">
        <f>IF(OR(NOT(ISNA(VLOOKUP($A222,#REF!,1,FALSE))),AND($B222=$B221,U221="x")),"x","")</f>
        <v>x</v>
      </c>
      <c r="V222" s="991" t="str">
        <f>IF(OR(NOT(ISNA(VLOOKUP($A222,#REF!,1,FALSE))),AND($B222=$B221,V221="x")),"x","")</f>
        <v>x</v>
      </c>
      <c r="W222" s="996" t="str">
        <f>IF(OR(NOT(ISNA(VLOOKUP($A222,'WB005-A'!$P:$P,1,FALSE))),AND($B222=$B221,W221="x")),"x","")</f>
        <v/>
      </c>
      <c r="X222" s="993" t="str">
        <f>IF(OR(NOT(ISNA(VLOOKUP($A222,'WB005-B'!$P:$P,1,FALSE))),AND($B222=$B221,X221="x")),"x","")</f>
        <v>x</v>
      </c>
      <c r="Y222" s="993" t="str">
        <f>IF(OR(NOT(ISNA(VLOOKUP($A222,'WB005-C'!$P:$P,1,FALSE))),AND($B222=$B221,Y221="x")),"x","")</f>
        <v/>
      </c>
      <c r="Z222" s="993" t="str">
        <f>IF(OR(NOT(ISNA(VLOOKUP($A222,'WB005-D'!$P:$P,1,FALSE))),AND($B222=$B221,Z221="x")),"x","")</f>
        <v/>
      </c>
      <c r="AA222" s="993" t="str">
        <f>IF(OR(NOT(ISNA(VLOOKUP($A222,'WB005-E'!$P:$P,1,FALSE))),AND($B222=$B221,AA221="x")),"x","")</f>
        <v/>
      </c>
      <c r="AB222" s="994" t="str">
        <f>IF(OR(NOT(ISNA(VLOOKUP($A222,'WB005-F'!$P:$P,1,FALSE))),AND($B222=$B221,AB221="x")),"x","")</f>
        <v/>
      </c>
      <c r="AC222" s="989" t="str">
        <f>IF(OR(NOT(ISNA(VLOOKUP($A222,'WB006-A'!$P:$P,1,FALSE))),AND($B222=$B221,AC221="x")),"x","")</f>
        <v/>
      </c>
      <c r="AD222" s="990" t="str">
        <f>IF(OR(NOT(ISNA(VLOOKUP($A222,'WB006-B'!$P:$P,1,FALSE))),AND($B222=$B221,AD221="x")),"x","")</f>
        <v/>
      </c>
      <c r="AE222" s="992" t="str">
        <f>IF(OR(NOT(ISNA(VLOOKUP($A222,'WB007-A'!$P:$P,1,FALSE))),AND($B222=$B221,AE221="x")),"x","")</f>
        <v>x</v>
      </c>
      <c r="AF222" s="994" t="str">
        <f>IF(OR(NOT(ISNA(VLOOKUP($A222,'WB007-B'!$P:$P,1,FALSE))),AND($B222=$B221,AF221="x")),"x","")</f>
        <v/>
      </c>
      <c r="AG222" s="998" t="b">
        <f t="shared" si="3"/>
        <v>1</v>
      </c>
      <c r="AI222" s="708"/>
    </row>
    <row r="223" spans="1:35" ht="22.5" x14ac:dyDescent="0.2">
      <c r="A223" s="927" t="s">
        <v>424</v>
      </c>
      <c r="B223" s="928" t="s">
        <v>473</v>
      </c>
      <c r="C223" s="929" t="s">
        <v>593</v>
      </c>
      <c r="D223" s="1021" t="s">
        <v>786</v>
      </c>
      <c r="E223" s="930" t="s">
        <v>377</v>
      </c>
      <c r="F223" s="988" t="str">
        <f>IF(OR(NOT(ISNA(VLOOKUP($A223,'WB001-A'!$P:$P,1,FALSE))),AND($B223=$B222,F222="x")),"x","")</f>
        <v>x</v>
      </c>
      <c r="G223" s="989" t="str">
        <f>IF(OR(NOT(ISNA(VLOOKUP($A223,'WB002-A'!$P:$P,1,FALSE))),AND($B223=$B222,G222="x")),"x","")</f>
        <v/>
      </c>
      <c r="H223" s="990" t="str">
        <f>IF(OR(NOT(ISNA(VLOOKUP($A223,'WB002-B'!$P:$P,1,FALSE))),AND($B223=$B222,H222="x")),"x","")</f>
        <v>x</v>
      </c>
      <c r="I223" s="990" t="str">
        <f>IF(OR(NOT(ISNA(VLOOKUP($A223,'WB002-C'!$P:$P,1,FALSE))),AND($B223=$B222,I222="x")),"x","")</f>
        <v/>
      </c>
      <c r="J223" s="990" t="str">
        <f>IF(OR(NOT(ISNA(VLOOKUP($A223,'WB002-D'!$P:$P,1,FALSE))),AND($B223=$B222,J222="x")),"x","")</f>
        <v/>
      </c>
      <c r="K223" s="990" t="str">
        <f>IF(OR(NOT(ISNA(VLOOKUP($A223,'WB002-E'!$P:$P,1,FALSE))),AND($B223=$B222,K222="x")),"x","")</f>
        <v/>
      </c>
      <c r="L223" s="991" t="str">
        <f>IF(OR(NOT(ISNA(VLOOKUP($A223,'WB002-F'!$P:$P,1,FALSE))),AND($B223=$B222,L222="x")),"x","")</f>
        <v/>
      </c>
      <c r="M223" s="992" t="str">
        <f>IF(OR(NOT(ISNA(VLOOKUP($A223,'WB003-A'!$P:$P,1,FALSE))),AND($B223=$B222,M222="x")),"x","")</f>
        <v/>
      </c>
      <c r="N223" s="993" t="str">
        <f>IF(OR(NOT(ISNA(VLOOKUP($A223,'WB003-B'!$P:$P,1,FALSE))),AND($B223=$B222,N222="x")),"x","")</f>
        <v/>
      </c>
      <c r="O223" s="993" t="str">
        <f>IF(OR(NOT(ISNA(VLOOKUP($A223,'WB003-C'!$P:$P,1,FALSE))),AND($B223=$B222,O222="x")),"x","")</f>
        <v/>
      </c>
      <c r="P223" s="993" t="str">
        <f>IF(OR(NOT(ISNA(VLOOKUP($A223,'WB003-D'!$P:$P,1,FALSE))),AND($B223=$B222,P222="x")),"x","")</f>
        <v/>
      </c>
      <c r="Q223" s="994" t="str">
        <f>IF(OR(NOT(ISNA(VLOOKUP($A223,'WB003-E'!$P:$P,1,FALSE))),AND($B223=$B222,Q222="x")),"x","")</f>
        <v/>
      </c>
      <c r="R223" s="995" t="str">
        <f>IF(OR(NOT(ISNA(VLOOKUP($A223,#REF!,1,FALSE))),AND($B223=$B222,R222="x")),"x","")</f>
        <v>x</v>
      </c>
      <c r="S223" s="990" t="str">
        <f>IF(OR(NOT(ISNA(VLOOKUP($A223,#REF!,1,FALSE))),AND($B223=$B222,S222="x")),"x","")</f>
        <v>x</v>
      </c>
      <c r="T223" s="990" t="str">
        <f>IF(OR(NOT(ISNA(VLOOKUP($A223,#REF!,1,FALSE))),AND($B223=$B222,T222="x")),"x","")</f>
        <v>x</v>
      </c>
      <c r="U223" s="990" t="str">
        <f>IF(OR(NOT(ISNA(VLOOKUP($A223,#REF!,1,FALSE))),AND($B223=$B222,U222="x")),"x","")</f>
        <v>x</v>
      </c>
      <c r="V223" s="991" t="str">
        <f>IF(OR(NOT(ISNA(VLOOKUP($A223,#REF!,1,FALSE))),AND($B223=$B222,V222="x")),"x","")</f>
        <v>x</v>
      </c>
      <c r="W223" s="996" t="str">
        <f>IF(OR(NOT(ISNA(VLOOKUP($A223,'WB005-A'!$P:$P,1,FALSE))),AND($B223=$B222,W222="x")),"x","")</f>
        <v/>
      </c>
      <c r="X223" s="993" t="str">
        <f>IF(OR(NOT(ISNA(VLOOKUP($A223,'WB005-B'!$P:$P,1,FALSE))),AND($B223=$B222,X222="x")),"x","")</f>
        <v>x</v>
      </c>
      <c r="Y223" s="993" t="str">
        <f>IF(OR(NOT(ISNA(VLOOKUP($A223,'WB005-C'!$P:$P,1,FALSE))),AND($B223=$B222,Y222="x")),"x","")</f>
        <v/>
      </c>
      <c r="Z223" s="993" t="str">
        <f>IF(OR(NOT(ISNA(VLOOKUP($A223,'WB005-D'!$P:$P,1,FALSE))),AND($B223=$B222,Z222="x")),"x","")</f>
        <v/>
      </c>
      <c r="AA223" s="993" t="str">
        <f>IF(OR(NOT(ISNA(VLOOKUP($A223,'WB005-E'!$P:$P,1,FALSE))),AND($B223=$B222,AA222="x")),"x","")</f>
        <v/>
      </c>
      <c r="AB223" s="994" t="str">
        <f>IF(OR(NOT(ISNA(VLOOKUP($A223,'WB005-F'!$P:$P,1,FALSE))),AND($B223=$B222,AB222="x")),"x","")</f>
        <v/>
      </c>
      <c r="AC223" s="989" t="str">
        <f>IF(OR(NOT(ISNA(VLOOKUP($A223,'WB006-A'!$P:$P,1,FALSE))),AND($B223=$B222,AC222="x")),"x","")</f>
        <v/>
      </c>
      <c r="AD223" s="990" t="str">
        <f>IF(OR(NOT(ISNA(VLOOKUP($A223,'WB006-B'!$P:$P,1,FALSE))),AND($B223=$B222,AD222="x")),"x","")</f>
        <v/>
      </c>
      <c r="AE223" s="992" t="str">
        <f>IF(OR(NOT(ISNA(VLOOKUP($A223,'WB007-A'!$P:$P,1,FALSE))),AND($B223=$B222,AE222="x")),"x","")</f>
        <v>x</v>
      </c>
      <c r="AF223" s="994" t="str">
        <f>IF(OR(NOT(ISNA(VLOOKUP($A223,'WB007-B'!$P:$P,1,FALSE))),AND($B223=$B222,AF222="x")),"x","")</f>
        <v/>
      </c>
      <c r="AG223" s="998" t="b">
        <f t="shared" si="3"/>
        <v>1</v>
      </c>
      <c r="AI223" s="708"/>
    </row>
    <row r="224" spans="1:35" ht="22.5" x14ac:dyDescent="0.2">
      <c r="A224" s="927" t="s">
        <v>735</v>
      </c>
      <c r="B224" s="928" t="s">
        <v>443</v>
      </c>
      <c r="C224" s="929"/>
      <c r="D224" s="1021" t="s">
        <v>448</v>
      </c>
      <c r="E224" s="930" t="s">
        <v>377</v>
      </c>
      <c r="F224" s="988" t="str">
        <f>IF(OR(NOT(ISNA(VLOOKUP($A224,'WB001-A'!$P:$P,1,FALSE))),AND($B224=$B223,F223="x")),"x","")</f>
        <v/>
      </c>
      <c r="G224" s="989" t="str">
        <f>IF(OR(NOT(ISNA(VLOOKUP($A224,'WB002-A'!$P:$P,1,FALSE))),AND($B224=$B223,G223="x")),"x","")</f>
        <v/>
      </c>
      <c r="H224" s="990" t="str">
        <f>IF(OR(NOT(ISNA(VLOOKUP($A224,'WB002-B'!$P:$P,1,FALSE))),AND($B224=$B223,H223="x")),"x","")</f>
        <v/>
      </c>
      <c r="I224" s="990" t="str">
        <f>IF(OR(NOT(ISNA(VLOOKUP($A224,'WB002-C'!$P:$P,1,FALSE))),AND($B224=$B223,I223="x")),"x","")</f>
        <v/>
      </c>
      <c r="J224" s="990" t="str">
        <f>IF(OR(NOT(ISNA(VLOOKUP($A224,'WB002-D'!$P:$P,1,FALSE))),AND($B224=$B223,J223="x")),"x","")</f>
        <v/>
      </c>
      <c r="K224" s="990" t="str">
        <f>IF(OR(NOT(ISNA(VLOOKUP($A224,'WB002-E'!$P:$P,1,FALSE))),AND($B224=$B223,K223="x")),"x","")</f>
        <v>x</v>
      </c>
      <c r="L224" s="991" t="str">
        <f>IF(OR(NOT(ISNA(VLOOKUP($A224,'WB002-F'!$P:$P,1,FALSE))),AND($B224=$B223,L223="x")),"x","")</f>
        <v/>
      </c>
      <c r="M224" s="992" t="str">
        <f>IF(OR(NOT(ISNA(VLOOKUP($A224,'WB003-A'!$P:$P,1,FALSE))),AND($B224=$B223,M223="x")),"x","")</f>
        <v/>
      </c>
      <c r="N224" s="993" t="str">
        <f>IF(OR(NOT(ISNA(VLOOKUP($A224,'WB003-B'!$P:$P,1,FALSE))),AND($B224=$B223,N223="x")),"x","")</f>
        <v/>
      </c>
      <c r="O224" s="993" t="str">
        <f>IF(OR(NOT(ISNA(VLOOKUP($A224,'WB003-C'!$P:$P,1,FALSE))),AND($B224=$B223,O223="x")),"x","")</f>
        <v/>
      </c>
      <c r="P224" s="993" t="str">
        <f>IF(OR(NOT(ISNA(VLOOKUP($A224,'WB003-D'!$P:$P,1,FALSE))),AND($B224=$B223,P223="x")),"x","")</f>
        <v>x</v>
      </c>
      <c r="Q224" s="994" t="str">
        <f>IF(OR(NOT(ISNA(VLOOKUP($A224,'WB003-E'!$P:$P,1,FALSE))),AND($B224=$B223,Q223="x")),"x","")</f>
        <v/>
      </c>
      <c r="R224" s="995" t="str">
        <f>IF(OR(NOT(ISNA(VLOOKUP($A224,#REF!,1,FALSE))),AND($B224=$B223,R223="x")),"x","")</f>
        <v>x</v>
      </c>
      <c r="S224" s="990" t="str">
        <f>IF(OR(NOT(ISNA(VLOOKUP($A224,#REF!,1,FALSE))),AND($B224=$B223,S223="x")),"x","")</f>
        <v>x</v>
      </c>
      <c r="T224" s="990" t="str">
        <f>IF(OR(NOT(ISNA(VLOOKUP($A224,#REF!,1,FALSE))),AND($B224=$B223,T223="x")),"x","")</f>
        <v>x</v>
      </c>
      <c r="U224" s="990" t="str">
        <f>IF(OR(NOT(ISNA(VLOOKUP($A224,#REF!,1,FALSE))),AND($B224=$B223,U223="x")),"x","")</f>
        <v>x</v>
      </c>
      <c r="V224" s="991" t="str">
        <f>IF(OR(NOT(ISNA(VLOOKUP($A224,#REF!,1,FALSE))),AND($B224=$B223,V223="x")),"x","")</f>
        <v>x</v>
      </c>
      <c r="W224" s="996" t="str">
        <f>IF(OR(NOT(ISNA(VLOOKUP($A224,'WB005-A'!$P:$P,1,FALSE))),AND($B224=$B223,W223="x")),"x","")</f>
        <v/>
      </c>
      <c r="X224" s="993" t="str">
        <f>IF(OR(NOT(ISNA(VLOOKUP($A224,'WB005-B'!$P:$P,1,FALSE))),AND($B224=$B223,X223="x")),"x","")</f>
        <v/>
      </c>
      <c r="Y224" s="993" t="str">
        <f>IF(OR(NOT(ISNA(VLOOKUP($A224,'WB005-C'!$P:$P,1,FALSE))),AND($B224=$B223,Y223="x")),"x","")</f>
        <v/>
      </c>
      <c r="Z224" s="993" t="str">
        <f>IF(OR(NOT(ISNA(VLOOKUP($A224,'WB005-D'!$P:$P,1,FALSE))),AND($B224=$B223,Z223="x")),"x","")</f>
        <v/>
      </c>
      <c r="AA224" s="993" t="str">
        <f>IF(OR(NOT(ISNA(VLOOKUP($A224,'WB005-E'!$P:$P,1,FALSE))),AND($B224=$B223,AA223="x")),"x","")</f>
        <v/>
      </c>
      <c r="AB224" s="994" t="str">
        <f>IF(OR(NOT(ISNA(VLOOKUP($A224,'WB005-F'!$P:$P,1,FALSE))),AND($B224=$B223,AB223="x")),"x","")</f>
        <v/>
      </c>
      <c r="AC224" s="989" t="str">
        <f>IF(OR(NOT(ISNA(VLOOKUP($A224,'WB006-A'!$P:$P,1,FALSE))),AND($B224=$B223,AC223="x")),"x","")</f>
        <v/>
      </c>
      <c r="AD224" s="990" t="str">
        <f>IF(OR(NOT(ISNA(VLOOKUP($A224,'WB006-B'!$P:$P,1,FALSE))),AND($B224=$B223,AD223="x")),"x","")</f>
        <v/>
      </c>
      <c r="AE224" s="992" t="str">
        <f>IF(OR(NOT(ISNA(VLOOKUP($A224,'WB007-A'!$P:$P,1,FALSE))),AND($B224=$B223,AE223="x")),"x","")</f>
        <v/>
      </c>
      <c r="AF224" s="994" t="str">
        <f>IF(OR(NOT(ISNA(VLOOKUP($A224,'WB007-B'!$P:$P,1,FALSE))),AND($B224=$B223,AF223="x")),"x","")</f>
        <v/>
      </c>
      <c r="AG224" s="998" t="b">
        <f t="shared" si="3"/>
        <v>1</v>
      </c>
      <c r="AI224" s="708"/>
    </row>
    <row r="225" spans="1:35" ht="22.5" x14ac:dyDescent="0.2">
      <c r="A225" s="927" t="s">
        <v>449</v>
      </c>
      <c r="B225" s="928" t="s">
        <v>443</v>
      </c>
      <c r="C225" s="929" t="s">
        <v>345</v>
      </c>
      <c r="D225" s="1021">
        <v>1.3638404548422538</v>
      </c>
      <c r="E225" s="930" t="s">
        <v>377</v>
      </c>
      <c r="F225" s="988" t="str">
        <f>IF(OR(NOT(ISNA(VLOOKUP($A225,'WB001-A'!$P:$P,1,FALSE))),AND($B225=$B224,F224="x")),"x","")</f>
        <v/>
      </c>
      <c r="G225" s="989" t="str">
        <f>IF(OR(NOT(ISNA(VLOOKUP($A225,'WB002-A'!$P:$P,1,FALSE))),AND($B225=$B224,G224="x")),"x","")</f>
        <v/>
      </c>
      <c r="H225" s="990" t="str">
        <f>IF(OR(NOT(ISNA(VLOOKUP($A225,'WB002-B'!$P:$P,1,FALSE))),AND($B225=$B224,H224="x")),"x","")</f>
        <v/>
      </c>
      <c r="I225" s="990" t="str">
        <f>IF(OR(NOT(ISNA(VLOOKUP($A225,'WB002-C'!$P:$P,1,FALSE))),AND($B225=$B224,I224="x")),"x","")</f>
        <v/>
      </c>
      <c r="J225" s="990" t="str">
        <f>IF(OR(NOT(ISNA(VLOOKUP($A225,'WB002-D'!$P:$P,1,FALSE))),AND($B225=$B224,J224="x")),"x","")</f>
        <v/>
      </c>
      <c r="K225" s="990" t="str">
        <f>IF(OR(NOT(ISNA(VLOOKUP($A225,'WB002-E'!$P:$P,1,FALSE))),AND($B225=$B224,K224="x")),"x","")</f>
        <v>x</v>
      </c>
      <c r="L225" s="991" t="str">
        <f>IF(OR(NOT(ISNA(VLOOKUP($A225,'WB002-F'!$P:$P,1,FALSE))),AND($B225=$B224,L224="x")),"x","")</f>
        <v/>
      </c>
      <c r="M225" s="992" t="str">
        <f>IF(OR(NOT(ISNA(VLOOKUP($A225,'WB003-A'!$P:$P,1,FALSE))),AND($B225=$B224,M224="x")),"x","")</f>
        <v/>
      </c>
      <c r="N225" s="993" t="str">
        <f>IF(OR(NOT(ISNA(VLOOKUP($A225,'WB003-B'!$P:$P,1,FALSE))),AND($B225=$B224,N224="x")),"x","")</f>
        <v/>
      </c>
      <c r="O225" s="993" t="str">
        <f>IF(OR(NOT(ISNA(VLOOKUP($A225,'WB003-C'!$P:$P,1,FALSE))),AND($B225=$B224,O224="x")),"x","")</f>
        <v/>
      </c>
      <c r="P225" s="993" t="str">
        <f>IF(OR(NOT(ISNA(VLOOKUP($A225,'WB003-D'!$P:$P,1,FALSE))),AND($B225=$B224,P224="x")),"x","")</f>
        <v>x</v>
      </c>
      <c r="Q225" s="994" t="str">
        <f>IF(OR(NOT(ISNA(VLOOKUP($A225,'WB003-E'!$P:$P,1,FALSE))),AND($B225=$B224,Q224="x")),"x","")</f>
        <v/>
      </c>
      <c r="R225" s="995" t="str">
        <f>IF(OR(NOT(ISNA(VLOOKUP($A225,#REF!,1,FALSE))),AND($B225=$B224,R224="x")),"x","")</f>
        <v>x</v>
      </c>
      <c r="S225" s="990" t="str">
        <f>IF(OR(NOT(ISNA(VLOOKUP($A225,#REF!,1,FALSE))),AND($B225=$B224,S224="x")),"x","")</f>
        <v>x</v>
      </c>
      <c r="T225" s="990" t="str">
        <f>IF(OR(NOT(ISNA(VLOOKUP($A225,#REF!,1,FALSE))),AND($B225=$B224,T224="x")),"x","")</f>
        <v>x</v>
      </c>
      <c r="U225" s="990" t="str">
        <f>IF(OR(NOT(ISNA(VLOOKUP($A225,#REF!,1,FALSE))),AND($B225=$B224,U224="x")),"x","")</f>
        <v>x</v>
      </c>
      <c r="V225" s="991" t="str">
        <f>IF(OR(NOT(ISNA(VLOOKUP($A225,#REF!,1,FALSE))),AND($B225=$B224,V224="x")),"x","")</f>
        <v>x</v>
      </c>
      <c r="W225" s="996" t="str">
        <f>IF(OR(NOT(ISNA(VLOOKUP($A225,'WB005-A'!$P:$P,1,FALSE))),AND($B225=$B224,W224="x")),"x","")</f>
        <v/>
      </c>
      <c r="X225" s="993" t="str">
        <f>IF(OR(NOT(ISNA(VLOOKUP($A225,'WB005-B'!$P:$P,1,FALSE))),AND($B225=$B224,X224="x")),"x","")</f>
        <v/>
      </c>
      <c r="Y225" s="993" t="str">
        <f>IF(OR(NOT(ISNA(VLOOKUP($A225,'WB005-C'!$P:$P,1,FALSE))),AND($B225=$B224,Y224="x")),"x","")</f>
        <v/>
      </c>
      <c r="Z225" s="993" t="str">
        <f>IF(OR(NOT(ISNA(VLOOKUP($A225,'WB005-D'!$P:$P,1,FALSE))),AND($B225=$B224,Z224="x")),"x","")</f>
        <v/>
      </c>
      <c r="AA225" s="993" t="str">
        <f>IF(OR(NOT(ISNA(VLOOKUP($A225,'WB005-E'!$P:$P,1,FALSE))),AND($B225=$B224,AA224="x")),"x","")</f>
        <v/>
      </c>
      <c r="AB225" s="994" t="str">
        <f>IF(OR(NOT(ISNA(VLOOKUP($A225,'WB005-F'!$P:$P,1,FALSE))),AND($B225=$B224,AB224="x")),"x","")</f>
        <v/>
      </c>
      <c r="AC225" s="989" t="str">
        <f>IF(OR(NOT(ISNA(VLOOKUP($A225,'WB006-A'!$P:$P,1,FALSE))),AND($B225=$B224,AC224="x")),"x","")</f>
        <v/>
      </c>
      <c r="AD225" s="990" t="str">
        <f>IF(OR(NOT(ISNA(VLOOKUP($A225,'WB006-B'!$P:$P,1,FALSE))),AND($B225=$B224,AD224="x")),"x","")</f>
        <v/>
      </c>
      <c r="AE225" s="992" t="str">
        <f>IF(OR(NOT(ISNA(VLOOKUP($A225,'WB007-A'!$P:$P,1,FALSE))),AND($B225=$B224,AE224="x")),"x","")</f>
        <v/>
      </c>
      <c r="AF225" s="994" t="str">
        <f>IF(OR(NOT(ISNA(VLOOKUP($A225,'WB007-B'!$P:$P,1,FALSE))),AND($B225=$B224,AF224="x")),"x","")</f>
        <v/>
      </c>
      <c r="AG225" s="998" t="b">
        <f t="shared" si="3"/>
        <v>1</v>
      </c>
      <c r="AI225" s="708"/>
    </row>
    <row r="226" spans="1:35" ht="22.5" x14ac:dyDescent="0.2">
      <c r="A226" s="927" t="s">
        <v>450</v>
      </c>
      <c r="B226" s="928" t="s">
        <v>443</v>
      </c>
      <c r="C226" s="929" t="s">
        <v>346</v>
      </c>
      <c r="D226" s="1021">
        <v>1.7426850256317681</v>
      </c>
      <c r="E226" s="930" t="s">
        <v>377</v>
      </c>
      <c r="F226" s="988" t="str">
        <f>IF(OR(NOT(ISNA(VLOOKUP($A226,'WB001-A'!$P:$P,1,FALSE))),AND($B226=$B225,F225="x")),"x","")</f>
        <v/>
      </c>
      <c r="G226" s="989" t="str">
        <f>IF(OR(NOT(ISNA(VLOOKUP($A226,'WB002-A'!$P:$P,1,FALSE))),AND($B226=$B225,G225="x")),"x","")</f>
        <v/>
      </c>
      <c r="H226" s="990" t="str">
        <f>IF(OR(NOT(ISNA(VLOOKUP($A226,'WB002-B'!$P:$P,1,FALSE))),AND($B226=$B225,H225="x")),"x","")</f>
        <v/>
      </c>
      <c r="I226" s="990" t="str">
        <f>IF(OR(NOT(ISNA(VLOOKUP($A226,'WB002-C'!$P:$P,1,FALSE))),AND($B226=$B225,I225="x")),"x","")</f>
        <v/>
      </c>
      <c r="J226" s="990" t="str">
        <f>IF(OR(NOT(ISNA(VLOOKUP($A226,'WB002-D'!$P:$P,1,FALSE))),AND($B226=$B225,J225="x")),"x","")</f>
        <v/>
      </c>
      <c r="K226" s="990" t="str">
        <f>IF(OR(NOT(ISNA(VLOOKUP($A226,'WB002-E'!$P:$P,1,FALSE))),AND($B226=$B225,K225="x")),"x","")</f>
        <v>x</v>
      </c>
      <c r="L226" s="991" t="str">
        <f>IF(OR(NOT(ISNA(VLOOKUP($A226,'WB002-F'!$P:$P,1,FALSE))),AND($B226=$B225,L225="x")),"x","")</f>
        <v/>
      </c>
      <c r="M226" s="992" t="str">
        <f>IF(OR(NOT(ISNA(VLOOKUP($A226,'WB003-A'!$P:$P,1,FALSE))),AND($B226=$B225,M225="x")),"x","")</f>
        <v/>
      </c>
      <c r="N226" s="993" t="str">
        <f>IF(OR(NOT(ISNA(VLOOKUP($A226,'WB003-B'!$P:$P,1,FALSE))),AND($B226=$B225,N225="x")),"x","")</f>
        <v/>
      </c>
      <c r="O226" s="993" t="str">
        <f>IF(OR(NOT(ISNA(VLOOKUP($A226,'WB003-C'!$P:$P,1,FALSE))),AND($B226=$B225,O225="x")),"x","")</f>
        <v/>
      </c>
      <c r="P226" s="993" t="str">
        <f>IF(OR(NOT(ISNA(VLOOKUP($A226,'WB003-D'!$P:$P,1,FALSE))),AND($B226=$B225,P225="x")),"x","")</f>
        <v>x</v>
      </c>
      <c r="Q226" s="994" t="str">
        <f>IF(OR(NOT(ISNA(VLOOKUP($A226,'WB003-E'!$P:$P,1,FALSE))),AND($B226=$B225,Q225="x")),"x","")</f>
        <v/>
      </c>
      <c r="R226" s="995" t="str">
        <f>IF(OR(NOT(ISNA(VLOOKUP($A226,#REF!,1,FALSE))),AND($B226=$B225,R225="x")),"x","")</f>
        <v>x</v>
      </c>
      <c r="S226" s="990" t="str">
        <f>IF(OR(NOT(ISNA(VLOOKUP($A226,#REF!,1,FALSE))),AND($B226=$B225,S225="x")),"x","")</f>
        <v>x</v>
      </c>
      <c r="T226" s="990" t="str">
        <f>IF(OR(NOT(ISNA(VLOOKUP($A226,#REF!,1,FALSE))),AND($B226=$B225,T225="x")),"x","")</f>
        <v>x</v>
      </c>
      <c r="U226" s="990" t="str">
        <f>IF(OR(NOT(ISNA(VLOOKUP($A226,#REF!,1,FALSE))),AND($B226=$B225,U225="x")),"x","")</f>
        <v>x</v>
      </c>
      <c r="V226" s="991" t="str">
        <f>IF(OR(NOT(ISNA(VLOOKUP($A226,#REF!,1,FALSE))),AND($B226=$B225,V225="x")),"x","")</f>
        <v>x</v>
      </c>
      <c r="W226" s="996" t="str">
        <f>IF(OR(NOT(ISNA(VLOOKUP($A226,'WB005-A'!$P:$P,1,FALSE))),AND($B226=$B225,W225="x")),"x","")</f>
        <v/>
      </c>
      <c r="X226" s="993" t="str">
        <f>IF(OR(NOT(ISNA(VLOOKUP($A226,'WB005-B'!$P:$P,1,FALSE))),AND($B226=$B225,X225="x")),"x","")</f>
        <v/>
      </c>
      <c r="Y226" s="993" t="str">
        <f>IF(OR(NOT(ISNA(VLOOKUP($A226,'WB005-C'!$P:$P,1,FALSE))),AND($B226=$B225,Y225="x")),"x","")</f>
        <v/>
      </c>
      <c r="Z226" s="993" t="str">
        <f>IF(OR(NOT(ISNA(VLOOKUP($A226,'WB005-D'!$P:$P,1,FALSE))),AND($B226=$B225,Z225="x")),"x","")</f>
        <v/>
      </c>
      <c r="AA226" s="993" t="str">
        <f>IF(OR(NOT(ISNA(VLOOKUP($A226,'WB005-E'!$P:$P,1,FALSE))),AND($B226=$B225,AA225="x")),"x","")</f>
        <v/>
      </c>
      <c r="AB226" s="994" t="str">
        <f>IF(OR(NOT(ISNA(VLOOKUP($A226,'WB005-F'!$P:$P,1,FALSE))),AND($B226=$B225,AB225="x")),"x","")</f>
        <v/>
      </c>
      <c r="AC226" s="989" t="str">
        <f>IF(OR(NOT(ISNA(VLOOKUP($A226,'WB006-A'!$P:$P,1,FALSE))),AND($B226=$B225,AC225="x")),"x","")</f>
        <v/>
      </c>
      <c r="AD226" s="990" t="str">
        <f>IF(OR(NOT(ISNA(VLOOKUP($A226,'WB006-B'!$P:$P,1,FALSE))),AND($B226=$B225,AD225="x")),"x","")</f>
        <v/>
      </c>
      <c r="AE226" s="992" t="str">
        <f>IF(OR(NOT(ISNA(VLOOKUP($A226,'WB007-A'!$P:$P,1,FALSE))),AND($B226=$B225,AE225="x")),"x","")</f>
        <v/>
      </c>
      <c r="AF226" s="994" t="str">
        <f>IF(OR(NOT(ISNA(VLOOKUP($A226,'WB007-B'!$P:$P,1,FALSE))),AND($B226=$B225,AF225="x")),"x","")</f>
        <v/>
      </c>
      <c r="AG226" s="998" t="b">
        <f t="shared" si="3"/>
        <v>1</v>
      </c>
      <c r="AI226" s="708"/>
    </row>
    <row r="227" spans="1:35" ht="22.5" x14ac:dyDescent="0.2">
      <c r="A227" s="927" t="s">
        <v>451</v>
      </c>
      <c r="B227" s="928" t="s">
        <v>444</v>
      </c>
      <c r="C227" s="929"/>
      <c r="D227" s="1021" t="s">
        <v>448</v>
      </c>
      <c r="E227" s="930" t="s">
        <v>377</v>
      </c>
      <c r="F227" s="988" t="str">
        <f>IF(OR(NOT(ISNA(VLOOKUP($A227,'WB001-A'!$P:$P,1,FALSE))),AND($B227=$B226,F226="x")),"x","")</f>
        <v/>
      </c>
      <c r="G227" s="989" t="str">
        <f>IF(OR(NOT(ISNA(VLOOKUP($A227,'WB002-A'!$P:$P,1,FALSE))),AND($B227=$B226,G226="x")),"x","")</f>
        <v/>
      </c>
      <c r="H227" s="990" t="str">
        <f>IF(OR(NOT(ISNA(VLOOKUP($A227,'WB002-B'!$P:$P,1,FALSE))),AND($B227=$B226,H226="x")),"x","")</f>
        <v/>
      </c>
      <c r="I227" s="990" t="str">
        <f>IF(OR(NOT(ISNA(VLOOKUP($A227,'WB002-C'!$P:$P,1,FALSE))),AND($B227=$B226,I226="x")),"x","")</f>
        <v/>
      </c>
      <c r="J227" s="990" t="str">
        <f>IF(OR(NOT(ISNA(VLOOKUP($A227,'WB002-D'!$P:$P,1,FALSE))),AND($B227=$B226,J226="x")),"x","")</f>
        <v/>
      </c>
      <c r="K227" s="990" t="str">
        <f>IF(OR(NOT(ISNA(VLOOKUP($A227,'WB002-E'!$P:$P,1,FALSE))),AND($B227=$B226,K226="x")),"x","")</f>
        <v>x</v>
      </c>
      <c r="L227" s="991" t="str">
        <f>IF(OR(NOT(ISNA(VLOOKUP($A227,'WB002-F'!$P:$P,1,FALSE))),AND($B227=$B226,L226="x")),"x","")</f>
        <v/>
      </c>
      <c r="M227" s="992" t="str">
        <f>IF(OR(NOT(ISNA(VLOOKUP($A227,'WB003-A'!$P:$P,1,FALSE))),AND($B227=$B226,M226="x")),"x","")</f>
        <v/>
      </c>
      <c r="N227" s="993" t="str">
        <f>IF(OR(NOT(ISNA(VLOOKUP($A227,'WB003-B'!$P:$P,1,FALSE))),AND($B227=$B226,N226="x")),"x","")</f>
        <v/>
      </c>
      <c r="O227" s="993" t="str">
        <f>IF(OR(NOT(ISNA(VLOOKUP($A227,'WB003-C'!$P:$P,1,FALSE))),AND($B227=$B226,O226="x")),"x","")</f>
        <v/>
      </c>
      <c r="P227" s="993" t="str">
        <f>IF(OR(NOT(ISNA(VLOOKUP($A227,'WB003-D'!$P:$P,1,FALSE))),AND($B227=$B226,P226="x")),"x","")</f>
        <v>x</v>
      </c>
      <c r="Q227" s="994" t="str">
        <f>IF(OR(NOT(ISNA(VLOOKUP($A227,'WB003-E'!$P:$P,1,FALSE))),AND($B227=$B226,Q226="x")),"x","")</f>
        <v/>
      </c>
      <c r="R227" s="995" t="str">
        <f>IF(OR(NOT(ISNA(VLOOKUP($A227,#REF!,1,FALSE))),AND($B227=$B226,R226="x")),"x","")</f>
        <v>x</v>
      </c>
      <c r="S227" s="990" t="str">
        <f>IF(OR(NOT(ISNA(VLOOKUP($A227,#REF!,1,FALSE))),AND($B227=$B226,S226="x")),"x","")</f>
        <v>x</v>
      </c>
      <c r="T227" s="990" t="str">
        <f>IF(OR(NOT(ISNA(VLOOKUP($A227,#REF!,1,FALSE))),AND($B227=$B226,T226="x")),"x","")</f>
        <v>x</v>
      </c>
      <c r="U227" s="990" t="str">
        <f>IF(OR(NOT(ISNA(VLOOKUP($A227,#REF!,1,FALSE))),AND($B227=$B226,U226="x")),"x","")</f>
        <v>x</v>
      </c>
      <c r="V227" s="991" t="str">
        <f>IF(OR(NOT(ISNA(VLOOKUP($A227,#REF!,1,FALSE))),AND($B227=$B226,V226="x")),"x","")</f>
        <v>x</v>
      </c>
      <c r="W227" s="996" t="str">
        <f>IF(OR(NOT(ISNA(VLOOKUP($A227,'WB005-A'!$P:$P,1,FALSE))),AND($B227=$B226,W226="x")),"x","")</f>
        <v/>
      </c>
      <c r="X227" s="993" t="str">
        <f>IF(OR(NOT(ISNA(VLOOKUP($A227,'WB005-B'!$P:$P,1,FALSE))),AND($B227=$B226,X226="x")),"x","")</f>
        <v/>
      </c>
      <c r="Y227" s="993" t="str">
        <f>IF(OR(NOT(ISNA(VLOOKUP($A227,'WB005-C'!$P:$P,1,FALSE))),AND($B227=$B226,Y226="x")),"x","")</f>
        <v/>
      </c>
      <c r="Z227" s="993" t="str">
        <f>IF(OR(NOT(ISNA(VLOOKUP($A227,'WB005-D'!$P:$P,1,FALSE))),AND($B227=$B226,Z226="x")),"x","")</f>
        <v/>
      </c>
      <c r="AA227" s="993" t="str">
        <f>IF(OR(NOT(ISNA(VLOOKUP($A227,'WB005-E'!$P:$P,1,FALSE))),AND($B227=$B226,AA226="x")),"x","")</f>
        <v/>
      </c>
      <c r="AB227" s="994" t="str">
        <f>IF(OR(NOT(ISNA(VLOOKUP($A227,'WB005-F'!$P:$P,1,FALSE))),AND($B227=$B226,AB226="x")),"x","")</f>
        <v/>
      </c>
      <c r="AC227" s="989" t="str">
        <f>IF(OR(NOT(ISNA(VLOOKUP($A227,'WB006-A'!$P:$P,1,FALSE))),AND($B227=$B226,AC226="x")),"x","")</f>
        <v/>
      </c>
      <c r="AD227" s="990" t="str">
        <f>IF(OR(NOT(ISNA(VLOOKUP($A227,'WB006-B'!$P:$P,1,FALSE))),AND($B227=$B226,AD226="x")),"x","")</f>
        <v/>
      </c>
      <c r="AE227" s="992" t="str">
        <f>IF(OR(NOT(ISNA(VLOOKUP($A227,'WB007-A'!$P:$P,1,FALSE))),AND($B227=$B226,AE226="x")),"x","")</f>
        <v/>
      </c>
      <c r="AF227" s="994" t="str">
        <f>IF(OR(NOT(ISNA(VLOOKUP($A227,'WB007-B'!$P:$P,1,FALSE))),AND($B227=$B226,AF226="x")),"x","")</f>
        <v/>
      </c>
      <c r="AG227" s="998" t="b">
        <f t="shared" si="3"/>
        <v>1</v>
      </c>
      <c r="AI227" s="708"/>
    </row>
    <row r="228" spans="1:35" ht="22.5" x14ac:dyDescent="0.2">
      <c r="A228" s="927" t="s">
        <v>135</v>
      </c>
      <c r="B228" s="928" t="s">
        <v>444</v>
      </c>
      <c r="C228" s="929" t="s">
        <v>345</v>
      </c>
      <c r="D228" s="1021">
        <v>1.9699917681054775</v>
      </c>
      <c r="E228" s="930" t="s">
        <v>377</v>
      </c>
      <c r="F228" s="988" t="str">
        <f>IF(OR(NOT(ISNA(VLOOKUP($A228,'WB001-A'!$P:$P,1,FALSE))),AND($B228=$B227,F227="x")),"x","")</f>
        <v/>
      </c>
      <c r="G228" s="989" t="str">
        <f>IF(OR(NOT(ISNA(VLOOKUP($A228,'WB002-A'!$P:$P,1,FALSE))),AND($B228=$B227,G227="x")),"x","")</f>
        <v/>
      </c>
      <c r="H228" s="990" t="str">
        <f>IF(OR(NOT(ISNA(VLOOKUP($A228,'WB002-B'!$P:$P,1,FALSE))),AND($B228=$B227,H227="x")),"x","")</f>
        <v/>
      </c>
      <c r="I228" s="990" t="str">
        <f>IF(OR(NOT(ISNA(VLOOKUP($A228,'WB002-C'!$P:$P,1,FALSE))),AND($B228=$B227,I227="x")),"x","")</f>
        <v/>
      </c>
      <c r="J228" s="990" t="str">
        <f>IF(OR(NOT(ISNA(VLOOKUP($A228,'WB002-D'!$P:$P,1,FALSE))),AND($B228=$B227,J227="x")),"x","")</f>
        <v/>
      </c>
      <c r="K228" s="990" t="str">
        <f>IF(OR(NOT(ISNA(VLOOKUP($A228,'WB002-E'!$P:$P,1,FALSE))),AND($B228=$B227,K227="x")),"x","")</f>
        <v>x</v>
      </c>
      <c r="L228" s="991" t="str">
        <f>IF(OR(NOT(ISNA(VLOOKUP($A228,'WB002-F'!$P:$P,1,FALSE))),AND($B228=$B227,L227="x")),"x","")</f>
        <v/>
      </c>
      <c r="M228" s="992" t="str">
        <f>IF(OR(NOT(ISNA(VLOOKUP($A228,'WB003-A'!$P:$P,1,FALSE))),AND($B228=$B227,M227="x")),"x","")</f>
        <v/>
      </c>
      <c r="N228" s="993" t="str">
        <f>IF(OR(NOT(ISNA(VLOOKUP($A228,'WB003-B'!$P:$P,1,FALSE))),AND($B228=$B227,N227="x")),"x","")</f>
        <v/>
      </c>
      <c r="O228" s="993" t="str">
        <f>IF(OR(NOT(ISNA(VLOOKUP($A228,'WB003-C'!$P:$P,1,FALSE))),AND($B228=$B227,O227="x")),"x","")</f>
        <v/>
      </c>
      <c r="P228" s="993" t="str">
        <f>IF(OR(NOT(ISNA(VLOOKUP($A228,'WB003-D'!$P:$P,1,FALSE))),AND($B228=$B227,P227="x")),"x","")</f>
        <v>x</v>
      </c>
      <c r="Q228" s="994" t="str">
        <f>IF(OR(NOT(ISNA(VLOOKUP($A228,'WB003-E'!$P:$P,1,FALSE))),AND($B228=$B227,Q227="x")),"x","")</f>
        <v/>
      </c>
      <c r="R228" s="995" t="str">
        <f>IF(OR(NOT(ISNA(VLOOKUP($A228,#REF!,1,FALSE))),AND($B228=$B227,R227="x")),"x","")</f>
        <v>x</v>
      </c>
      <c r="S228" s="990" t="str">
        <f>IF(OR(NOT(ISNA(VLOOKUP($A228,#REF!,1,FALSE))),AND($B228=$B227,S227="x")),"x","")</f>
        <v>x</v>
      </c>
      <c r="T228" s="990" t="str">
        <f>IF(OR(NOT(ISNA(VLOOKUP($A228,#REF!,1,FALSE))),AND($B228=$B227,T227="x")),"x","")</f>
        <v>x</v>
      </c>
      <c r="U228" s="990" t="str">
        <f>IF(OR(NOT(ISNA(VLOOKUP($A228,#REF!,1,FALSE))),AND($B228=$B227,U227="x")),"x","")</f>
        <v>x</v>
      </c>
      <c r="V228" s="991" t="str">
        <f>IF(OR(NOT(ISNA(VLOOKUP($A228,#REF!,1,FALSE))),AND($B228=$B227,V227="x")),"x","")</f>
        <v>x</v>
      </c>
      <c r="W228" s="996" t="str">
        <f>IF(OR(NOT(ISNA(VLOOKUP($A228,'WB005-A'!$P:$P,1,FALSE))),AND($B228=$B227,W227="x")),"x","")</f>
        <v/>
      </c>
      <c r="X228" s="993" t="str">
        <f>IF(OR(NOT(ISNA(VLOOKUP($A228,'WB005-B'!$P:$P,1,FALSE))),AND($B228=$B227,X227="x")),"x","")</f>
        <v/>
      </c>
      <c r="Y228" s="993" t="str">
        <f>IF(OR(NOT(ISNA(VLOOKUP($A228,'WB005-C'!$P:$P,1,FALSE))),AND($B228=$B227,Y227="x")),"x","")</f>
        <v/>
      </c>
      <c r="Z228" s="993" t="str">
        <f>IF(OR(NOT(ISNA(VLOOKUP($A228,'WB005-D'!$P:$P,1,FALSE))),AND($B228=$B227,Z227="x")),"x","")</f>
        <v/>
      </c>
      <c r="AA228" s="993" t="str">
        <f>IF(OR(NOT(ISNA(VLOOKUP($A228,'WB005-E'!$P:$P,1,FALSE))),AND($B228=$B227,AA227="x")),"x","")</f>
        <v/>
      </c>
      <c r="AB228" s="994" t="str">
        <f>IF(OR(NOT(ISNA(VLOOKUP($A228,'WB005-F'!$P:$P,1,FALSE))),AND($B228=$B227,AB227="x")),"x","")</f>
        <v/>
      </c>
      <c r="AC228" s="989" t="str">
        <f>IF(OR(NOT(ISNA(VLOOKUP($A228,'WB006-A'!$P:$P,1,FALSE))),AND($B228=$B227,AC227="x")),"x","")</f>
        <v/>
      </c>
      <c r="AD228" s="990" t="str">
        <f>IF(OR(NOT(ISNA(VLOOKUP($A228,'WB006-B'!$P:$P,1,FALSE))),AND($B228=$B227,AD227="x")),"x","")</f>
        <v/>
      </c>
      <c r="AE228" s="992" t="str">
        <f>IF(OR(NOT(ISNA(VLOOKUP($A228,'WB007-A'!$P:$P,1,FALSE))),AND($B228=$B227,AE227="x")),"x","")</f>
        <v/>
      </c>
      <c r="AF228" s="994" t="str">
        <f>IF(OR(NOT(ISNA(VLOOKUP($A228,'WB007-B'!$P:$P,1,FALSE))),AND($B228=$B227,AF227="x")),"x","")</f>
        <v/>
      </c>
      <c r="AG228" s="998" t="b">
        <f t="shared" si="3"/>
        <v>1</v>
      </c>
      <c r="AI228" s="708"/>
    </row>
    <row r="229" spans="1:35" ht="22.5" x14ac:dyDescent="0.2">
      <c r="A229" s="927" t="s">
        <v>136</v>
      </c>
      <c r="B229" s="928" t="s">
        <v>444</v>
      </c>
      <c r="C229" s="929" t="s">
        <v>346</v>
      </c>
      <c r="D229" s="1021">
        <v>2.3488363388949924</v>
      </c>
      <c r="E229" s="930" t="s">
        <v>377</v>
      </c>
      <c r="F229" s="988" t="str">
        <f>IF(OR(NOT(ISNA(VLOOKUP($A229,'WB001-A'!$P:$P,1,FALSE))),AND($B229=$B228,F228="x")),"x","")</f>
        <v/>
      </c>
      <c r="G229" s="989" t="str">
        <f>IF(OR(NOT(ISNA(VLOOKUP($A229,'WB002-A'!$P:$P,1,FALSE))),AND($B229=$B228,G228="x")),"x","")</f>
        <v/>
      </c>
      <c r="H229" s="990" t="str">
        <f>IF(OR(NOT(ISNA(VLOOKUP($A229,'WB002-B'!$P:$P,1,FALSE))),AND($B229=$B228,H228="x")),"x","")</f>
        <v/>
      </c>
      <c r="I229" s="990" t="str">
        <f>IF(OR(NOT(ISNA(VLOOKUP($A229,'WB002-C'!$P:$P,1,FALSE))),AND($B229=$B228,I228="x")),"x","")</f>
        <v/>
      </c>
      <c r="J229" s="990" t="str">
        <f>IF(OR(NOT(ISNA(VLOOKUP($A229,'WB002-D'!$P:$P,1,FALSE))),AND($B229=$B228,J228="x")),"x","")</f>
        <v/>
      </c>
      <c r="K229" s="990" t="str">
        <f>IF(OR(NOT(ISNA(VLOOKUP($A229,'WB002-E'!$P:$P,1,FALSE))),AND($B229=$B228,K228="x")),"x","")</f>
        <v>x</v>
      </c>
      <c r="L229" s="991" t="str">
        <f>IF(OR(NOT(ISNA(VLOOKUP($A229,'WB002-F'!$P:$P,1,FALSE))),AND($B229=$B228,L228="x")),"x","")</f>
        <v/>
      </c>
      <c r="M229" s="992" t="str">
        <f>IF(OR(NOT(ISNA(VLOOKUP($A229,'WB003-A'!$P:$P,1,FALSE))),AND($B229=$B228,M228="x")),"x","")</f>
        <v/>
      </c>
      <c r="N229" s="993" t="str">
        <f>IF(OR(NOT(ISNA(VLOOKUP($A229,'WB003-B'!$P:$P,1,FALSE))),AND($B229=$B228,N228="x")),"x","")</f>
        <v/>
      </c>
      <c r="O229" s="993" t="str">
        <f>IF(OR(NOT(ISNA(VLOOKUP($A229,'WB003-C'!$P:$P,1,FALSE))),AND($B229=$B228,O228="x")),"x","")</f>
        <v/>
      </c>
      <c r="P229" s="993" t="str">
        <f>IF(OR(NOT(ISNA(VLOOKUP($A229,'WB003-D'!$P:$P,1,FALSE))),AND($B229=$B228,P228="x")),"x","")</f>
        <v>x</v>
      </c>
      <c r="Q229" s="994" t="str">
        <f>IF(OR(NOT(ISNA(VLOOKUP($A229,'WB003-E'!$P:$P,1,FALSE))),AND($B229=$B228,Q228="x")),"x","")</f>
        <v/>
      </c>
      <c r="R229" s="995" t="str">
        <f>IF(OR(NOT(ISNA(VLOOKUP($A229,#REF!,1,FALSE))),AND($B229=$B228,R228="x")),"x","")</f>
        <v>x</v>
      </c>
      <c r="S229" s="990" t="str">
        <f>IF(OR(NOT(ISNA(VLOOKUP($A229,#REF!,1,FALSE))),AND($B229=$B228,S228="x")),"x","")</f>
        <v>x</v>
      </c>
      <c r="T229" s="990" t="str">
        <f>IF(OR(NOT(ISNA(VLOOKUP($A229,#REF!,1,FALSE))),AND($B229=$B228,T228="x")),"x","")</f>
        <v>x</v>
      </c>
      <c r="U229" s="990" t="str">
        <f>IF(OR(NOT(ISNA(VLOOKUP($A229,#REF!,1,FALSE))),AND($B229=$B228,U228="x")),"x","")</f>
        <v>x</v>
      </c>
      <c r="V229" s="991" t="str">
        <f>IF(OR(NOT(ISNA(VLOOKUP($A229,#REF!,1,FALSE))),AND($B229=$B228,V228="x")),"x","")</f>
        <v>x</v>
      </c>
      <c r="W229" s="996" t="str">
        <f>IF(OR(NOT(ISNA(VLOOKUP($A229,'WB005-A'!$P:$P,1,FALSE))),AND($B229=$B228,W228="x")),"x","")</f>
        <v/>
      </c>
      <c r="X229" s="993" t="str">
        <f>IF(OR(NOT(ISNA(VLOOKUP($A229,'WB005-B'!$P:$P,1,FALSE))),AND($B229=$B228,X228="x")),"x","")</f>
        <v/>
      </c>
      <c r="Y229" s="993" t="str">
        <f>IF(OR(NOT(ISNA(VLOOKUP($A229,'WB005-C'!$P:$P,1,FALSE))),AND($B229=$B228,Y228="x")),"x","")</f>
        <v/>
      </c>
      <c r="Z229" s="993" t="str">
        <f>IF(OR(NOT(ISNA(VLOOKUP($A229,'WB005-D'!$P:$P,1,FALSE))),AND($B229=$B228,Z228="x")),"x","")</f>
        <v/>
      </c>
      <c r="AA229" s="993" t="str">
        <f>IF(OR(NOT(ISNA(VLOOKUP($A229,'WB005-E'!$P:$P,1,FALSE))),AND($B229=$B228,AA228="x")),"x","")</f>
        <v/>
      </c>
      <c r="AB229" s="994" t="str">
        <f>IF(OR(NOT(ISNA(VLOOKUP($A229,'WB005-F'!$P:$P,1,FALSE))),AND($B229=$B228,AB228="x")),"x","")</f>
        <v/>
      </c>
      <c r="AC229" s="989" t="str">
        <f>IF(OR(NOT(ISNA(VLOOKUP($A229,'WB006-A'!$P:$P,1,FALSE))),AND($B229=$B228,AC228="x")),"x","")</f>
        <v/>
      </c>
      <c r="AD229" s="990" t="str">
        <f>IF(OR(NOT(ISNA(VLOOKUP($A229,'WB006-B'!$P:$P,1,FALSE))),AND($B229=$B228,AD228="x")),"x","")</f>
        <v/>
      </c>
      <c r="AE229" s="992" t="str">
        <f>IF(OR(NOT(ISNA(VLOOKUP($A229,'WB007-A'!$P:$P,1,FALSE))),AND($B229=$B228,AE228="x")),"x","")</f>
        <v/>
      </c>
      <c r="AF229" s="994" t="str">
        <f>IF(OR(NOT(ISNA(VLOOKUP($A229,'WB007-B'!$P:$P,1,FALSE))),AND($B229=$B228,AF228="x")),"x","")</f>
        <v/>
      </c>
      <c r="AG229" s="998" t="b">
        <f t="shared" si="3"/>
        <v>1</v>
      </c>
      <c r="AI229" s="708"/>
    </row>
    <row r="230" spans="1:35" ht="22.5" x14ac:dyDescent="0.2">
      <c r="A230" s="927" t="s">
        <v>137</v>
      </c>
      <c r="B230" s="928" t="s">
        <v>445</v>
      </c>
      <c r="C230" s="929"/>
      <c r="D230" s="1021" t="s">
        <v>448</v>
      </c>
      <c r="E230" s="930" t="s">
        <v>377</v>
      </c>
      <c r="F230" s="988" t="str">
        <f>IF(OR(NOT(ISNA(VLOOKUP($A230,'WB001-A'!$P:$P,1,FALSE))),AND($B230=$B229,F229="x")),"x","")</f>
        <v/>
      </c>
      <c r="G230" s="989" t="str">
        <f>IF(OR(NOT(ISNA(VLOOKUP($A230,'WB002-A'!$P:$P,1,FALSE))),AND($B230=$B229,G229="x")),"x","")</f>
        <v/>
      </c>
      <c r="H230" s="990" t="str">
        <f>IF(OR(NOT(ISNA(VLOOKUP($A230,'WB002-B'!$P:$P,1,FALSE))),AND($B230=$B229,H229="x")),"x","")</f>
        <v/>
      </c>
      <c r="I230" s="990" t="str">
        <f>IF(OR(NOT(ISNA(VLOOKUP($A230,'WB002-C'!$P:$P,1,FALSE))),AND($B230=$B229,I229="x")),"x","")</f>
        <v/>
      </c>
      <c r="J230" s="990" t="str">
        <f>IF(OR(NOT(ISNA(VLOOKUP($A230,'WB002-D'!$P:$P,1,FALSE))),AND($B230=$B229,J229="x")),"x","")</f>
        <v/>
      </c>
      <c r="K230" s="990" t="str">
        <f>IF(OR(NOT(ISNA(VLOOKUP($A230,'WB002-E'!$P:$P,1,FALSE))),AND($B230=$B229,K229="x")),"x","")</f>
        <v>x</v>
      </c>
      <c r="L230" s="991" t="str">
        <f>IF(OR(NOT(ISNA(VLOOKUP($A230,'WB002-F'!$P:$P,1,FALSE))),AND($B230=$B229,L229="x")),"x","")</f>
        <v/>
      </c>
      <c r="M230" s="992" t="str">
        <f>IF(OR(NOT(ISNA(VLOOKUP($A230,'WB003-A'!$P:$P,1,FALSE))),AND($B230=$B229,M229="x")),"x","")</f>
        <v/>
      </c>
      <c r="N230" s="993" t="str">
        <f>IF(OR(NOT(ISNA(VLOOKUP($A230,'WB003-B'!$P:$P,1,FALSE))),AND($B230=$B229,N229="x")),"x","")</f>
        <v/>
      </c>
      <c r="O230" s="993" t="str">
        <f>IF(OR(NOT(ISNA(VLOOKUP($A230,'WB003-C'!$P:$P,1,FALSE))),AND($B230=$B229,O229="x")),"x","")</f>
        <v/>
      </c>
      <c r="P230" s="993" t="str">
        <f>IF(OR(NOT(ISNA(VLOOKUP($A230,'WB003-D'!$P:$P,1,FALSE))),AND($B230=$B229,P229="x")),"x","")</f>
        <v>x</v>
      </c>
      <c r="Q230" s="994" t="str">
        <f>IF(OR(NOT(ISNA(VLOOKUP($A230,'WB003-E'!$P:$P,1,FALSE))),AND($B230=$B229,Q229="x")),"x","")</f>
        <v/>
      </c>
      <c r="R230" s="995" t="str">
        <f>IF(OR(NOT(ISNA(VLOOKUP($A230,#REF!,1,FALSE))),AND($B230=$B229,R229="x")),"x","")</f>
        <v>x</v>
      </c>
      <c r="S230" s="990" t="str">
        <f>IF(OR(NOT(ISNA(VLOOKUP($A230,#REF!,1,FALSE))),AND($B230=$B229,S229="x")),"x","")</f>
        <v>x</v>
      </c>
      <c r="T230" s="990" t="str">
        <f>IF(OR(NOT(ISNA(VLOOKUP($A230,#REF!,1,FALSE))),AND($B230=$B229,T229="x")),"x","")</f>
        <v>x</v>
      </c>
      <c r="U230" s="990" t="str">
        <f>IF(OR(NOT(ISNA(VLOOKUP($A230,#REF!,1,FALSE))),AND($B230=$B229,U229="x")),"x","")</f>
        <v>x</v>
      </c>
      <c r="V230" s="991" t="str">
        <f>IF(OR(NOT(ISNA(VLOOKUP($A230,#REF!,1,FALSE))),AND($B230=$B229,V229="x")),"x","")</f>
        <v>x</v>
      </c>
      <c r="W230" s="996" t="str">
        <f>IF(OR(NOT(ISNA(VLOOKUP($A230,'WB005-A'!$P:$P,1,FALSE))),AND($B230=$B229,W229="x")),"x","")</f>
        <v/>
      </c>
      <c r="X230" s="993" t="str">
        <f>IF(OR(NOT(ISNA(VLOOKUP($A230,'WB005-B'!$P:$P,1,FALSE))),AND($B230=$B229,X229="x")),"x","")</f>
        <v/>
      </c>
      <c r="Y230" s="993" t="str">
        <f>IF(OR(NOT(ISNA(VLOOKUP($A230,'WB005-C'!$P:$P,1,FALSE))),AND($B230=$B229,Y229="x")),"x","")</f>
        <v/>
      </c>
      <c r="Z230" s="993" t="str">
        <f>IF(OR(NOT(ISNA(VLOOKUP($A230,'WB005-D'!$P:$P,1,FALSE))),AND($B230=$B229,Z229="x")),"x","")</f>
        <v/>
      </c>
      <c r="AA230" s="993" t="str">
        <f>IF(OR(NOT(ISNA(VLOOKUP($A230,'WB005-E'!$P:$P,1,FALSE))),AND($B230=$B229,AA229="x")),"x","")</f>
        <v>x</v>
      </c>
      <c r="AB230" s="994" t="str">
        <f>IF(OR(NOT(ISNA(VLOOKUP($A230,'WB005-F'!$P:$P,1,FALSE))),AND($B230=$B229,AB229="x")),"x","")</f>
        <v/>
      </c>
      <c r="AC230" s="989" t="str">
        <f>IF(OR(NOT(ISNA(VLOOKUP($A230,'WB006-A'!$P:$P,1,FALSE))),AND($B230=$B229,AC229="x")),"x","")</f>
        <v/>
      </c>
      <c r="AD230" s="990" t="str">
        <f>IF(OR(NOT(ISNA(VLOOKUP($A230,'WB006-B'!$P:$P,1,FALSE))),AND($B230=$B229,AD229="x")),"x","")</f>
        <v/>
      </c>
      <c r="AE230" s="992" t="str">
        <f>IF(OR(NOT(ISNA(VLOOKUP($A230,'WB007-A'!$P:$P,1,FALSE))),AND($B230=$B229,AE229="x")),"x","")</f>
        <v>x</v>
      </c>
      <c r="AF230" s="994" t="str">
        <f>IF(OR(NOT(ISNA(VLOOKUP($A230,'WB007-B'!$P:$P,1,FALSE))),AND($B230=$B229,AF229="x")),"x","")</f>
        <v/>
      </c>
      <c r="AG230" s="998" t="b">
        <f t="shared" si="3"/>
        <v>1</v>
      </c>
      <c r="AI230" s="708"/>
    </row>
    <row r="231" spans="1:35" ht="22.5" x14ac:dyDescent="0.2">
      <c r="A231" s="927" t="s">
        <v>138</v>
      </c>
      <c r="B231" s="928" t="s">
        <v>445</v>
      </c>
      <c r="C231" s="929" t="s">
        <v>345</v>
      </c>
      <c r="D231" s="1021">
        <v>2.500374167210798</v>
      </c>
      <c r="E231" s="930" t="s">
        <v>377</v>
      </c>
      <c r="F231" s="988" t="str">
        <f>IF(OR(NOT(ISNA(VLOOKUP($A231,'WB001-A'!$P:$P,1,FALSE))),AND($B231=$B230,F230="x")),"x","")</f>
        <v/>
      </c>
      <c r="G231" s="989" t="str">
        <f>IF(OR(NOT(ISNA(VLOOKUP($A231,'WB002-A'!$P:$P,1,FALSE))),AND($B231=$B230,G230="x")),"x","")</f>
        <v/>
      </c>
      <c r="H231" s="990" t="str">
        <f>IF(OR(NOT(ISNA(VLOOKUP($A231,'WB002-B'!$P:$P,1,FALSE))),AND($B231=$B230,H230="x")),"x","")</f>
        <v/>
      </c>
      <c r="I231" s="990" t="str">
        <f>IF(OR(NOT(ISNA(VLOOKUP($A231,'WB002-C'!$P:$P,1,FALSE))),AND($B231=$B230,I230="x")),"x","")</f>
        <v/>
      </c>
      <c r="J231" s="990" t="str">
        <f>IF(OR(NOT(ISNA(VLOOKUP($A231,'WB002-D'!$P:$P,1,FALSE))),AND($B231=$B230,J230="x")),"x","")</f>
        <v/>
      </c>
      <c r="K231" s="990" t="str">
        <f>IF(OR(NOT(ISNA(VLOOKUP($A231,'WB002-E'!$P:$P,1,FALSE))),AND($B231=$B230,K230="x")),"x","")</f>
        <v>x</v>
      </c>
      <c r="L231" s="991" t="str">
        <f>IF(OR(NOT(ISNA(VLOOKUP($A231,'WB002-F'!$P:$P,1,FALSE))),AND($B231=$B230,L230="x")),"x","")</f>
        <v/>
      </c>
      <c r="M231" s="992" t="str">
        <f>IF(OR(NOT(ISNA(VLOOKUP($A231,'WB003-A'!$P:$P,1,FALSE))),AND($B231=$B230,M230="x")),"x","")</f>
        <v/>
      </c>
      <c r="N231" s="993" t="str">
        <f>IF(OR(NOT(ISNA(VLOOKUP($A231,'WB003-B'!$P:$P,1,FALSE))),AND($B231=$B230,N230="x")),"x","")</f>
        <v/>
      </c>
      <c r="O231" s="993" t="str">
        <f>IF(OR(NOT(ISNA(VLOOKUP($A231,'WB003-C'!$P:$P,1,FALSE))),AND($B231=$B230,O230="x")),"x","")</f>
        <v/>
      </c>
      <c r="P231" s="993" t="str">
        <f>IF(OR(NOT(ISNA(VLOOKUP($A231,'WB003-D'!$P:$P,1,FALSE))),AND($B231=$B230,P230="x")),"x","")</f>
        <v>x</v>
      </c>
      <c r="Q231" s="994" t="str">
        <f>IF(OR(NOT(ISNA(VLOOKUP($A231,'WB003-E'!$P:$P,1,FALSE))),AND($B231=$B230,Q230="x")),"x","")</f>
        <v/>
      </c>
      <c r="R231" s="995" t="str">
        <f>IF(OR(NOT(ISNA(VLOOKUP($A231,#REF!,1,FALSE))),AND($B231=$B230,R230="x")),"x","")</f>
        <v>x</v>
      </c>
      <c r="S231" s="990" t="str">
        <f>IF(OR(NOT(ISNA(VLOOKUP($A231,#REF!,1,FALSE))),AND($B231=$B230,S230="x")),"x","")</f>
        <v>x</v>
      </c>
      <c r="T231" s="990" t="str">
        <f>IF(OR(NOT(ISNA(VLOOKUP($A231,#REF!,1,FALSE))),AND($B231=$B230,T230="x")),"x","")</f>
        <v>x</v>
      </c>
      <c r="U231" s="990" t="str">
        <f>IF(OR(NOT(ISNA(VLOOKUP($A231,#REF!,1,FALSE))),AND($B231=$B230,U230="x")),"x","")</f>
        <v>x</v>
      </c>
      <c r="V231" s="991" t="str">
        <f>IF(OR(NOT(ISNA(VLOOKUP($A231,#REF!,1,FALSE))),AND($B231=$B230,V230="x")),"x","")</f>
        <v>x</v>
      </c>
      <c r="W231" s="996" t="str">
        <f>IF(OR(NOT(ISNA(VLOOKUP($A231,'WB005-A'!$P:$P,1,FALSE))),AND($B231=$B230,W230="x")),"x","")</f>
        <v/>
      </c>
      <c r="X231" s="993" t="str">
        <f>IF(OR(NOT(ISNA(VLOOKUP($A231,'WB005-B'!$P:$P,1,FALSE))),AND($B231=$B230,X230="x")),"x","")</f>
        <v/>
      </c>
      <c r="Y231" s="993" t="str">
        <f>IF(OR(NOT(ISNA(VLOOKUP($A231,'WB005-C'!$P:$P,1,FALSE))),AND($B231=$B230,Y230="x")),"x","")</f>
        <v/>
      </c>
      <c r="Z231" s="993" t="str">
        <f>IF(OR(NOT(ISNA(VLOOKUP($A231,'WB005-D'!$P:$P,1,FALSE))),AND($B231=$B230,Z230="x")),"x","")</f>
        <v/>
      </c>
      <c r="AA231" s="993" t="str">
        <f>IF(OR(NOT(ISNA(VLOOKUP($A231,'WB005-E'!$P:$P,1,FALSE))),AND($B231=$B230,AA230="x")),"x","")</f>
        <v>x</v>
      </c>
      <c r="AB231" s="994" t="str">
        <f>IF(OR(NOT(ISNA(VLOOKUP($A231,'WB005-F'!$P:$P,1,FALSE))),AND($B231=$B230,AB230="x")),"x","")</f>
        <v/>
      </c>
      <c r="AC231" s="989" t="str">
        <f>IF(OR(NOT(ISNA(VLOOKUP($A231,'WB006-A'!$P:$P,1,FALSE))),AND($B231=$B230,AC230="x")),"x","")</f>
        <v/>
      </c>
      <c r="AD231" s="990" t="str">
        <f>IF(OR(NOT(ISNA(VLOOKUP($A231,'WB006-B'!$P:$P,1,FALSE))),AND($B231=$B230,AD230="x")),"x","")</f>
        <v/>
      </c>
      <c r="AE231" s="992" t="str">
        <f>IF(OR(NOT(ISNA(VLOOKUP($A231,'WB007-A'!$P:$P,1,FALSE))),AND($B231=$B230,AE230="x")),"x","")</f>
        <v>x</v>
      </c>
      <c r="AF231" s="994" t="str">
        <f>IF(OR(NOT(ISNA(VLOOKUP($A231,'WB007-B'!$P:$P,1,FALSE))),AND($B231=$B230,AF230="x")),"x","")</f>
        <v/>
      </c>
      <c r="AG231" s="998" t="b">
        <f t="shared" si="3"/>
        <v>1</v>
      </c>
      <c r="AI231" s="708"/>
    </row>
    <row r="232" spans="1:35" ht="22.5" x14ac:dyDescent="0.2">
      <c r="A232" s="927" t="s">
        <v>139</v>
      </c>
      <c r="B232" s="928" t="s">
        <v>445</v>
      </c>
      <c r="C232" s="929" t="s">
        <v>346</v>
      </c>
      <c r="D232" s="1021">
        <v>2.9549876521582163</v>
      </c>
      <c r="E232" s="930" t="s">
        <v>377</v>
      </c>
      <c r="F232" s="988" t="str">
        <f>IF(OR(NOT(ISNA(VLOOKUP($A232,'WB001-A'!$P:$P,1,FALSE))),AND($B232=$B231,F231="x")),"x","")</f>
        <v/>
      </c>
      <c r="G232" s="989" t="str">
        <f>IF(OR(NOT(ISNA(VLOOKUP($A232,'WB002-A'!$P:$P,1,FALSE))),AND($B232=$B231,G231="x")),"x","")</f>
        <v/>
      </c>
      <c r="H232" s="990" t="str">
        <f>IF(OR(NOT(ISNA(VLOOKUP($A232,'WB002-B'!$P:$P,1,FALSE))),AND($B232=$B231,H231="x")),"x","")</f>
        <v/>
      </c>
      <c r="I232" s="990" t="str">
        <f>IF(OR(NOT(ISNA(VLOOKUP($A232,'WB002-C'!$P:$P,1,FALSE))),AND($B232=$B231,I231="x")),"x","")</f>
        <v/>
      </c>
      <c r="J232" s="990" t="str">
        <f>IF(OR(NOT(ISNA(VLOOKUP($A232,'WB002-D'!$P:$P,1,FALSE))),AND($B232=$B231,J231="x")),"x","")</f>
        <v/>
      </c>
      <c r="K232" s="990" t="str">
        <f>IF(OR(NOT(ISNA(VLOOKUP($A232,'WB002-E'!$P:$P,1,FALSE))),AND($B232=$B231,K231="x")),"x","")</f>
        <v>x</v>
      </c>
      <c r="L232" s="991" t="str">
        <f>IF(OR(NOT(ISNA(VLOOKUP($A232,'WB002-F'!$P:$P,1,FALSE))),AND($B232=$B231,L231="x")),"x","")</f>
        <v/>
      </c>
      <c r="M232" s="992" t="str">
        <f>IF(OR(NOT(ISNA(VLOOKUP($A232,'WB003-A'!$P:$P,1,FALSE))),AND($B232=$B231,M231="x")),"x","")</f>
        <v/>
      </c>
      <c r="N232" s="993" t="str">
        <f>IF(OR(NOT(ISNA(VLOOKUP($A232,'WB003-B'!$P:$P,1,FALSE))),AND($B232=$B231,N231="x")),"x","")</f>
        <v/>
      </c>
      <c r="O232" s="993" t="str">
        <f>IF(OR(NOT(ISNA(VLOOKUP($A232,'WB003-C'!$P:$P,1,FALSE))),AND($B232=$B231,O231="x")),"x","")</f>
        <v/>
      </c>
      <c r="P232" s="993" t="str">
        <f>IF(OR(NOT(ISNA(VLOOKUP($A232,'WB003-D'!$P:$P,1,FALSE))),AND($B232=$B231,P231="x")),"x","")</f>
        <v>x</v>
      </c>
      <c r="Q232" s="994" t="str">
        <f>IF(OR(NOT(ISNA(VLOOKUP($A232,'WB003-E'!$P:$P,1,FALSE))),AND($B232=$B231,Q231="x")),"x","")</f>
        <v/>
      </c>
      <c r="R232" s="995" t="str">
        <f>IF(OR(NOT(ISNA(VLOOKUP($A232,#REF!,1,FALSE))),AND($B232=$B231,R231="x")),"x","")</f>
        <v>x</v>
      </c>
      <c r="S232" s="990" t="str">
        <f>IF(OR(NOT(ISNA(VLOOKUP($A232,#REF!,1,FALSE))),AND($B232=$B231,S231="x")),"x","")</f>
        <v>x</v>
      </c>
      <c r="T232" s="990" t="str">
        <f>IF(OR(NOT(ISNA(VLOOKUP($A232,#REF!,1,FALSE))),AND($B232=$B231,T231="x")),"x","")</f>
        <v>x</v>
      </c>
      <c r="U232" s="990" t="str">
        <f>IF(OR(NOT(ISNA(VLOOKUP($A232,#REF!,1,FALSE))),AND($B232=$B231,U231="x")),"x","")</f>
        <v>x</v>
      </c>
      <c r="V232" s="991" t="str">
        <f>IF(OR(NOT(ISNA(VLOOKUP($A232,#REF!,1,FALSE))),AND($B232=$B231,V231="x")),"x","")</f>
        <v>x</v>
      </c>
      <c r="W232" s="996" t="str">
        <f>IF(OR(NOT(ISNA(VLOOKUP($A232,'WB005-A'!$P:$P,1,FALSE))),AND($B232=$B231,W231="x")),"x","")</f>
        <v/>
      </c>
      <c r="X232" s="993" t="str">
        <f>IF(OR(NOT(ISNA(VLOOKUP($A232,'WB005-B'!$P:$P,1,FALSE))),AND($B232=$B231,X231="x")),"x","")</f>
        <v/>
      </c>
      <c r="Y232" s="993" t="str">
        <f>IF(OR(NOT(ISNA(VLOOKUP($A232,'WB005-C'!$P:$P,1,FALSE))),AND($B232=$B231,Y231="x")),"x","")</f>
        <v/>
      </c>
      <c r="Z232" s="993" t="str">
        <f>IF(OR(NOT(ISNA(VLOOKUP($A232,'WB005-D'!$P:$P,1,FALSE))),AND($B232=$B231,Z231="x")),"x","")</f>
        <v/>
      </c>
      <c r="AA232" s="993" t="str">
        <f>IF(OR(NOT(ISNA(VLOOKUP($A232,'WB005-E'!$P:$P,1,FALSE))),AND($B232=$B231,AA231="x")),"x","")</f>
        <v>x</v>
      </c>
      <c r="AB232" s="994" t="str">
        <f>IF(OR(NOT(ISNA(VLOOKUP($A232,'WB005-F'!$P:$P,1,FALSE))),AND($B232=$B231,AB231="x")),"x","")</f>
        <v/>
      </c>
      <c r="AC232" s="989" t="str">
        <f>IF(OR(NOT(ISNA(VLOOKUP($A232,'WB006-A'!$P:$P,1,FALSE))),AND($B232=$B231,AC231="x")),"x","")</f>
        <v/>
      </c>
      <c r="AD232" s="990" t="str">
        <f>IF(OR(NOT(ISNA(VLOOKUP($A232,'WB006-B'!$P:$P,1,FALSE))),AND($B232=$B231,AD231="x")),"x","")</f>
        <v/>
      </c>
      <c r="AE232" s="992" t="str">
        <f>IF(OR(NOT(ISNA(VLOOKUP($A232,'WB007-A'!$P:$P,1,FALSE))),AND($B232=$B231,AE231="x")),"x","")</f>
        <v>x</v>
      </c>
      <c r="AF232" s="994" t="str">
        <f>IF(OR(NOT(ISNA(VLOOKUP($A232,'WB007-B'!$P:$P,1,FALSE))),AND($B232=$B231,AF231="x")),"x","")</f>
        <v/>
      </c>
      <c r="AG232" s="998" t="b">
        <f t="shared" si="3"/>
        <v>1</v>
      </c>
      <c r="AI232" s="708"/>
    </row>
    <row r="233" spans="1:35" x14ac:dyDescent="0.2">
      <c r="A233" s="927" t="s">
        <v>649</v>
      </c>
      <c r="B233" s="928" t="s">
        <v>648</v>
      </c>
      <c r="C233" s="929"/>
      <c r="D233" s="1021">
        <v>757.68914157902987</v>
      </c>
      <c r="E233" s="930" t="s">
        <v>363</v>
      </c>
      <c r="F233" s="988" t="str">
        <f>IF(OR(NOT(ISNA(VLOOKUP($A233,'WB001-A'!$P:$P,1,FALSE))),AND($B233=$B232,F232="x")),"x","")</f>
        <v/>
      </c>
      <c r="G233" s="989" t="str">
        <f>IF(OR(NOT(ISNA(VLOOKUP($A233,'WB002-A'!$P:$P,1,FALSE))),AND($B233=$B232,G232="x")),"x","")</f>
        <v>x</v>
      </c>
      <c r="H233" s="990" t="str">
        <f>IF(OR(NOT(ISNA(VLOOKUP($A233,'WB002-B'!$P:$P,1,FALSE))),AND($B233=$B232,H232="x")),"x","")</f>
        <v/>
      </c>
      <c r="I233" s="990" t="str">
        <f>IF(OR(NOT(ISNA(VLOOKUP($A233,'WB002-C'!$P:$P,1,FALSE))),AND($B233=$B232,I232="x")),"x","")</f>
        <v/>
      </c>
      <c r="J233" s="990" t="str">
        <f>IF(OR(NOT(ISNA(VLOOKUP($A233,'WB002-D'!$P:$P,1,FALSE))),AND($B233=$B232,J232="x")),"x","")</f>
        <v/>
      </c>
      <c r="K233" s="990" t="str">
        <f>IF(OR(NOT(ISNA(VLOOKUP($A233,'WB002-E'!$P:$P,1,FALSE))),AND($B233=$B232,K232="x")),"x","")</f>
        <v/>
      </c>
      <c r="L233" s="991" t="str">
        <f>IF(OR(NOT(ISNA(VLOOKUP($A233,'WB002-F'!$P:$P,1,FALSE))),AND($B233=$B232,L232="x")),"x","")</f>
        <v/>
      </c>
      <c r="M233" s="992" t="str">
        <f>IF(OR(NOT(ISNA(VLOOKUP($A233,'WB003-A'!$P:$P,1,FALSE))),AND($B233=$B232,M232="x")),"x","")</f>
        <v>x</v>
      </c>
      <c r="N233" s="993" t="str">
        <f>IF(OR(NOT(ISNA(VLOOKUP($A233,'WB003-B'!$P:$P,1,FALSE))),AND($B233=$B232,N232="x")),"x","")</f>
        <v/>
      </c>
      <c r="O233" s="993" t="str">
        <f>IF(OR(NOT(ISNA(VLOOKUP($A233,'WB003-C'!$P:$P,1,FALSE))),AND($B233=$B232,O232="x")),"x","")</f>
        <v/>
      </c>
      <c r="P233" s="993" t="str">
        <f>IF(OR(NOT(ISNA(VLOOKUP($A233,'WB003-D'!$P:$P,1,FALSE))),AND($B233=$B232,P232="x")),"x","")</f>
        <v/>
      </c>
      <c r="Q233" s="994" t="str">
        <f>IF(OR(NOT(ISNA(VLOOKUP($A233,'WB003-E'!$P:$P,1,FALSE))),AND($B233=$B232,Q232="x")),"x","")</f>
        <v/>
      </c>
      <c r="R233" s="995" t="str">
        <f>IF(OR(NOT(ISNA(VLOOKUP($A233,#REF!,1,FALSE))),AND($B233=$B232,R232="x")),"x","")</f>
        <v>x</v>
      </c>
      <c r="S233" s="990" t="str">
        <f>IF(OR(NOT(ISNA(VLOOKUP($A233,#REF!,1,FALSE))),AND($B233=$B232,S232="x")),"x","")</f>
        <v>x</v>
      </c>
      <c r="T233" s="990" t="str">
        <f>IF(OR(NOT(ISNA(VLOOKUP($A233,#REF!,1,FALSE))),AND($B233=$B232,T232="x")),"x","")</f>
        <v>x</v>
      </c>
      <c r="U233" s="990" t="str">
        <f>IF(OR(NOT(ISNA(VLOOKUP($A233,#REF!,1,FALSE))),AND($B233=$B232,U232="x")),"x","")</f>
        <v>x</v>
      </c>
      <c r="V233" s="991" t="str">
        <f>IF(OR(NOT(ISNA(VLOOKUP($A233,#REF!,1,FALSE))),AND($B233=$B232,V232="x")),"x","")</f>
        <v>x</v>
      </c>
      <c r="W233" s="996" t="str">
        <f>IF(OR(NOT(ISNA(VLOOKUP($A233,'WB005-A'!$P:$P,1,FALSE))),AND($B233=$B232,W232="x")),"x","")</f>
        <v>x</v>
      </c>
      <c r="X233" s="993" t="str">
        <f>IF(OR(NOT(ISNA(VLOOKUP($A233,'WB005-B'!$P:$P,1,FALSE))),AND($B233=$B232,X232="x")),"x","")</f>
        <v/>
      </c>
      <c r="Y233" s="993" t="str">
        <f>IF(OR(NOT(ISNA(VLOOKUP($A233,'WB005-C'!$P:$P,1,FALSE))),AND($B233=$B232,Y232="x")),"x","")</f>
        <v/>
      </c>
      <c r="Z233" s="993" t="str">
        <f>IF(OR(NOT(ISNA(VLOOKUP($A233,'WB005-D'!$P:$P,1,FALSE))),AND($B233=$B232,Z232="x")),"x","")</f>
        <v/>
      </c>
      <c r="AA233" s="993" t="str">
        <f>IF(OR(NOT(ISNA(VLOOKUP($A233,'WB005-E'!$P:$P,1,FALSE))),AND($B233=$B232,AA232="x")),"x","")</f>
        <v/>
      </c>
      <c r="AB233" s="994" t="str">
        <f>IF(OR(NOT(ISNA(VLOOKUP($A233,'WB005-F'!$P:$P,1,FALSE))),AND($B233=$B232,AB232="x")),"x","")</f>
        <v/>
      </c>
      <c r="AC233" s="989" t="str">
        <f>IF(OR(NOT(ISNA(VLOOKUP($A233,'WB006-A'!$P:$P,1,FALSE))),AND($B233=$B232,AC232="x")),"x","")</f>
        <v>x</v>
      </c>
      <c r="AD233" s="990" t="str">
        <f>IF(OR(NOT(ISNA(VLOOKUP($A233,'WB006-B'!$P:$P,1,FALSE))),AND($B233=$B232,AD232="x")),"x","")</f>
        <v/>
      </c>
      <c r="AE233" s="992" t="str">
        <f>IF(OR(NOT(ISNA(VLOOKUP($A233,'WB007-A'!$P:$P,1,FALSE))),AND($B233=$B232,AE232="x")),"x","")</f>
        <v>x</v>
      </c>
      <c r="AF233" s="994" t="str">
        <f>IF(OR(NOT(ISNA(VLOOKUP($A233,'WB007-B'!$P:$P,1,FALSE))),AND($B233=$B232,AF232="x")),"x","")</f>
        <v/>
      </c>
      <c r="AG233" s="998" t="b">
        <f t="shared" si="3"/>
        <v>1</v>
      </c>
      <c r="AI233" s="708"/>
    </row>
    <row r="234" spans="1:35" ht="22.5" x14ac:dyDescent="0.2">
      <c r="A234" s="927" t="s">
        <v>342</v>
      </c>
      <c r="B234" s="928" t="s">
        <v>670</v>
      </c>
      <c r="C234" s="929"/>
      <c r="D234" s="1021" t="s">
        <v>785</v>
      </c>
      <c r="E234" s="930" t="s">
        <v>377</v>
      </c>
      <c r="F234" s="988" t="str">
        <f>IF(OR(NOT(ISNA(VLOOKUP($A234,'WB001-A'!$P:$P,1,FALSE))),AND($B234=$B233,F233="x")),"x","")</f>
        <v/>
      </c>
      <c r="G234" s="989" t="str">
        <f>IF(OR(NOT(ISNA(VLOOKUP($A234,'WB002-A'!$P:$P,1,FALSE))),AND($B234=$B233,G233="x")),"x","")</f>
        <v/>
      </c>
      <c r="H234" s="990" t="str">
        <f>IF(OR(NOT(ISNA(VLOOKUP($A234,'WB002-B'!$P:$P,1,FALSE))),AND($B234=$B233,H233="x")),"x","")</f>
        <v/>
      </c>
      <c r="I234" s="990" t="str">
        <f>IF(OR(NOT(ISNA(VLOOKUP($A234,'WB002-C'!$P:$P,1,FALSE))),AND($B234=$B233,I233="x")),"x","")</f>
        <v/>
      </c>
      <c r="J234" s="990" t="str">
        <f>IF(OR(NOT(ISNA(VLOOKUP($A234,'WB002-D'!$P:$P,1,FALSE))),AND($B234=$B233,J233="x")),"x","")</f>
        <v/>
      </c>
      <c r="K234" s="990" t="str">
        <f>IF(OR(NOT(ISNA(VLOOKUP($A234,'WB002-E'!$P:$P,1,FALSE))),AND($B234=$B233,K233="x")),"x","")</f>
        <v/>
      </c>
      <c r="L234" s="991" t="str">
        <f>IF(OR(NOT(ISNA(VLOOKUP($A234,'WB002-F'!$P:$P,1,FALSE))),AND($B234=$B233,L233="x")),"x","")</f>
        <v/>
      </c>
      <c r="M234" s="992" t="str">
        <f>IF(OR(NOT(ISNA(VLOOKUP($A234,'WB003-A'!$P:$P,1,FALSE))),AND($B234=$B233,M233="x")),"x","")</f>
        <v/>
      </c>
      <c r="N234" s="993" t="str">
        <f>IF(OR(NOT(ISNA(VLOOKUP($A234,'WB003-B'!$P:$P,1,FALSE))),AND($B234=$B233,N233="x")),"x","")</f>
        <v/>
      </c>
      <c r="O234" s="993" t="str">
        <f>IF(OR(NOT(ISNA(VLOOKUP($A234,'WB003-C'!$P:$P,1,FALSE))),AND($B234=$B233,O233="x")),"x","")</f>
        <v/>
      </c>
      <c r="P234" s="993" t="str">
        <f>IF(OR(NOT(ISNA(VLOOKUP($A234,'WB003-D'!$P:$P,1,FALSE))),AND($B234=$B233,P233="x")),"x","")</f>
        <v/>
      </c>
      <c r="Q234" s="994" t="str">
        <f>IF(OR(NOT(ISNA(VLOOKUP($A234,'WB003-E'!$P:$P,1,FALSE))),AND($B234=$B233,Q233="x")),"x","")</f>
        <v/>
      </c>
      <c r="R234" s="995" t="str">
        <f>IF(OR(NOT(ISNA(VLOOKUP($A234,#REF!,1,FALSE))),AND($B234=$B233,R233="x")),"x","")</f>
        <v>x</v>
      </c>
      <c r="S234" s="990" t="str">
        <f>IF(OR(NOT(ISNA(VLOOKUP($A234,#REF!,1,FALSE))),AND($B234=$B233,S233="x")),"x","")</f>
        <v>x</v>
      </c>
      <c r="T234" s="990" t="str">
        <f>IF(OR(NOT(ISNA(VLOOKUP($A234,#REF!,1,FALSE))),AND($B234=$B233,T233="x")),"x","")</f>
        <v>x</v>
      </c>
      <c r="U234" s="990" t="str">
        <f>IF(OR(NOT(ISNA(VLOOKUP($A234,#REF!,1,FALSE))),AND($B234=$B233,U233="x")),"x","")</f>
        <v>x</v>
      </c>
      <c r="V234" s="991" t="str">
        <f>IF(OR(NOT(ISNA(VLOOKUP($A234,#REF!,1,FALSE))),AND($B234=$B233,V233="x")),"x","")</f>
        <v>x</v>
      </c>
      <c r="W234" s="996" t="str">
        <f>IF(OR(NOT(ISNA(VLOOKUP($A234,'WB005-A'!$P:$P,1,FALSE))),AND($B234=$B233,W233="x")),"x","")</f>
        <v/>
      </c>
      <c r="X234" s="993" t="str">
        <f>IF(OR(NOT(ISNA(VLOOKUP($A234,'WB005-B'!$P:$P,1,FALSE))),AND($B234=$B233,X233="x")),"x","")</f>
        <v/>
      </c>
      <c r="Y234" s="993" t="str">
        <f>IF(OR(NOT(ISNA(VLOOKUP($A234,'WB005-C'!$P:$P,1,FALSE))),AND($B234=$B233,Y233="x")),"x","")</f>
        <v/>
      </c>
      <c r="Z234" s="993" t="str">
        <f>IF(OR(NOT(ISNA(VLOOKUP($A234,'WB005-D'!$P:$P,1,FALSE))),AND($B234=$B233,Z233="x")),"x","")</f>
        <v/>
      </c>
      <c r="AA234" s="993" t="str">
        <f>IF(OR(NOT(ISNA(VLOOKUP($A234,'WB005-E'!$P:$P,1,FALSE))),AND($B234=$B233,AA233="x")),"x","")</f>
        <v/>
      </c>
      <c r="AB234" s="994" t="str">
        <f>IF(OR(NOT(ISNA(VLOOKUP($A234,'WB005-F'!$P:$P,1,FALSE))),AND($B234=$B233,AB233="x")),"x","")</f>
        <v/>
      </c>
      <c r="AC234" s="989" t="str">
        <f>IF(OR(NOT(ISNA(VLOOKUP($A234,'WB006-A'!$P:$P,1,FALSE))),AND($B234=$B233,AC233="x")),"x","")</f>
        <v/>
      </c>
      <c r="AD234" s="990" t="str">
        <f>IF(OR(NOT(ISNA(VLOOKUP($A234,'WB006-B'!$P:$P,1,FALSE))),AND($B234=$B233,AD233="x")),"x","")</f>
        <v/>
      </c>
      <c r="AE234" s="992" t="str">
        <f>IF(OR(NOT(ISNA(VLOOKUP($A234,'WB007-A'!$P:$P,1,FALSE))),AND($B234=$B233,AE233="x")),"x","")</f>
        <v/>
      </c>
      <c r="AF234" s="994" t="str">
        <f>IF(OR(NOT(ISNA(VLOOKUP($A234,'WB007-B'!$P:$P,1,FALSE))),AND($B234=$B233,AF233="x")),"x","")</f>
        <v/>
      </c>
      <c r="AG234" s="998" t="b">
        <f t="shared" si="3"/>
        <v>1</v>
      </c>
      <c r="AI234" s="708"/>
    </row>
    <row r="235" spans="1:35" ht="22.5" x14ac:dyDescent="0.2">
      <c r="A235" s="927" t="s">
        <v>343</v>
      </c>
      <c r="B235" s="928" t="s">
        <v>670</v>
      </c>
      <c r="C235" s="929" t="s">
        <v>345</v>
      </c>
      <c r="D235" s="1021" t="s">
        <v>785</v>
      </c>
      <c r="E235" s="930" t="s">
        <v>377</v>
      </c>
      <c r="F235" s="988" t="str">
        <f>IF(OR(NOT(ISNA(VLOOKUP($A235,'WB001-A'!$P:$P,1,FALSE))),AND($B235=$B234,F234="x")),"x","")</f>
        <v/>
      </c>
      <c r="G235" s="989" t="str">
        <f>IF(OR(NOT(ISNA(VLOOKUP($A235,'WB002-A'!$P:$P,1,FALSE))),AND($B235=$B234,G234="x")),"x","")</f>
        <v/>
      </c>
      <c r="H235" s="990" t="str">
        <f>IF(OR(NOT(ISNA(VLOOKUP($A235,'WB002-B'!$P:$P,1,FALSE))),AND($B235=$B234,H234="x")),"x","")</f>
        <v/>
      </c>
      <c r="I235" s="990" t="str">
        <f>IF(OR(NOT(ISNA(VLOOKUP($A235,'WB002-C'!$P:$P,1,FALSE))),AND($B235=$B234,I234="x")),"x","")</f>
        <v/>
      </c>
      <c r="J235" s="990" t="str">
        <f>IF(OR(NOT(ISNA(VLOOKUP($A235,'WB002-D'!$P:$P,1,FALSE))),AND($B235=$B234,J234="x")),"x","")</f>
        <v/>
      </c>
      <c r="K235" s="990" t="str">
        <f>IF(OR(NOT(ISNA(VLOOKUP($A235,'WB002-E'!$P:$P,1,FALSE))),AND($B235=$B234,K234="x")),"x","")</f>
        <v/>
      </c>
      <c r="L235" s="991" t="str">
        <f>IF(OR(NOT(ISNA(VLOOKUP($A235,'WB002-F'!$P:$P,1,FALSE))),AND($B235=$B234,L234="x")),"x","")</f>
        <v/>
      </c>
      <c r="M235" s="992" t="str">
        <f>IF(OR(NOT(ISNA(VLOOKUP($A235,'WB003-A'!$P:$P,1,FALSE))),AND($B235=$B234,M234="x")),"x","")</f>
        <v/>
      </c>
      <c r="N235" s="993" t="str">
        <f>IF(OR(NOT(ISNA(VLOOKUP($A235,'WB003-B'!$P:$P,1,FALSE))),AND($B235=$B234,N234="x")),"x","")</f>
        <v/>
      </c>
      <c r="O235" s="993" t="str">
        <f>IF(OR(NOT(ISNA(VLOOKUP($A235,'WB003-C'!$P:$P,1,FALSE))),AND($B235=$B234,O234="x")),"x","")</f>
        <v/>
      </c>
      <c r="P235" s="993" t="str">
        <f>IF(OR(NOT(ISNA(VLOOKUP($A235,'WB003-D'!$P:$P,1,FALSE))),AND($B235=$B234,P234="x")),"x","")</f>
        <v/>
      </c>
      <c r="Q235" s="994" t="str">
        <f>IF(OR(NOT(ISNA(VLOOKUP($A235,'WB003-E'!$P:$P,1,FALSE))),AND($B235=$B234,Q234="x")),"x","")</f>
        <v/>
      </c>
      <c r="R235" s="995" t="str">
        <f>IF(OR(NOT(ISNA(VLOOKUP($A235,#REF!,1,FALSE))),AND($B235=$B234,R234="x")),"x","")</f>
        <v>x</v>
      </c>
      <c r="S235" s="990" t="str">
        <f>IF(OR(NOT(ISNA(VLOOKUP($A235,#REF!,1,FALSE))),AND($B235=$B234,S234="x")),"x","")</f>
        <v>x</v>
      </c>
      <c r="T235" s="990" t="str">
        <f>IF(OR(NOT(ISNA(VLOOKUP($A235,#REF!,1,FALSE))),AND($B235=$B234,T234="x")),"x","")</f>
        <v>x</v>
      </c>
      <c r="U235" s="990" t="str">
        <f>IF(OR(NOT(ISNA(VLOOKUP($A235,#REF!,1,FALSE))),AND($B235=$B234,U234="x")),"x","")</f>
        <v>x</v>
      </c>
      <c r="V235" s="991" t="str">
        <f>IF(OR(NOT(ISNA(VLOOKUP($A235,#REF!,1,FALSE))),AND($B235=$B234,V234="x")),"x","")</f>
        <v>x</v>
      </c>
      <c r="W235" s="996" t="str">
        <f>IF(OR(NOT(ISNA(VLOOKUP($A235,'WB005-A'!$P:$P,1,FALSE))),AND($B235=$B234,W234="x")),"x","")</f>
        <v/>
      </c>
      <c r="X235" s="993" t="str">
        <f>IF(OR(NOT(ISNA(VLOOKUP($A235,'WB005-B'!$P:$P,1,FALSE))),AND($B235=$B234,X234="x")),"x","")</f>
        <v/>
      </c>
      <c r="Y235" s="993" t="str">
        <f>IF(OR(NOT(ISNA(VLOOKUP($A235,'WB005-C'!$P:$P,1,FALSE))),AND($B235=$B234,Y234="x")),"x","")</f>
        <v/>
      </c>
      <c r="Z235" s="993" t="str">
        <f>IF(OR(NOT(ISNA(VLOOKUP($A235,'WB005-D'!$P:$P,1,FALSE))),AND($B235=$B234,Z234="x")),"x","")</f>
        <v/>
      </c>
      <c r="AA235" s="993" t="str">
        <f>IF(OR(NOT(ISNA(VLOOKUP($A235,'WB005-E'!$P:$P,1,FALSE))),AND($B235=$B234,AA234="x")),"x","")</f>
        <v/>
      </c>
      <c r="AB235" s="994" t="str">
        <f>IF(OR(NOT(ISNA(VLOOKUP($A235,'WB005-F'!$P:$P,1,FALSE))),AND($B235=$B234,AB234="x")),"x","")</f>
        <v/>
      </c>
      <c r="AC235" s="989" t="str">
        <f>IF(OR(NOT(ISNA(VLOOKUP($A235,'WB006-A'!$P:$P,1,FALSE))),AND($B235=$B234,AC234="x")),"x","")</f>
        <v/>
      </c>
      <c r="AD235" s="990" t="str">
        <f>IF(OR(NOT(ISNA(VLOOKUP($A235,'WB006-B'!$P:$P,1,FALSE))),AND($B235=$B234,AD234="x")),"x","")</f>
        <v/>
      </c>
      <c r="AE235" s="992" t="str">
        <f>IF(OR(NOT(ISNA(VLOOKUP($A235,'WB007-A'!$P:$P,1,FALSE))),AND($B235=$B234,AE234="x")),"x","")</f>
        <v/>
      </c>
      <c r="AF235" s="994" t="str">
        <f>IF(OR(NOT(ISNA(VLOOKUP($A235,'WB007-B'!$P:$P,1,FALSE))),AND($B235=$B234,AF234="x")),"x","")</f>
        <v/>
      </c>
      <c r="AG235" s="1002" t="b">
        <f t="shared" si="3"/>
        <v>1</v>
      </c>
      <c r="AI235" s="708"/>
    </row>
    <row r="236" spans="1:35" ht="22.5" x14ac:dyDescent="0.2">
      <c r="A236" s="927" t="s">
        <v>344</v>
      </c>
      <c r="B236" s="928" t="s">
        <v>670</v>
      </c>
      <c r="C236" s="929" t="s">
        <v>346</v>
      </c>
      <c r="D236" s="1021" t="s">
        <v>785</v>
      </c>
      <c r="E236" s="930" t="s">
        <v>377</v>
      </c>
      <c r="F236" s="988" t="str">
        <f>IF(OR(NOT(ISNA(VLOOKUP($A236,'WB001-A'!$P:$P,1,FALSE))),AND($B236=$B235,F235="x")),"x","")</f>
        <v/>
      </c>
      <c r="G236" s="989" t="str">
        <f>IF(OR(NOT(ISNA(VLOOKUP($A236,'WB002-A'!$P:$P,1,FALSE))),AND($B236=$B235,G235="x")),"x","")</f>
        <v/>
      </c>
      <c r="H236" s="990" t="str">
        <f>IF(OR(NOT(ISNA(VLOOKUP($A236,'WB002-B'!$P:$P,1,FALSE))),AND($B236=$B235,H235="x")),"x","")</f>
        <v/>
      </c>
      <c r="I236" s="990" t="str">
        <f>IF(OR(NOT(ISNA(VLOOKUP($A236,'WB002-C'!$P:$P,1,FALSE))),AND($B236=$B235,I235="x")),"x","")</f>
        <v/>
      </c>
      <c r="J236" s="990" t="str">
        <f>IF(OR(NOT(ISNA(VLOOKUP($A236,'WB002-D'!$P:$P,1,FALSE))),AND($B236=$B235,J235="x")),"x","")</f>
        <v/>
      </c>
      <c r="K236" s="990" t="str">
        <f>IF(OR(NOT(ISNA(VLOOKUP($A236,'WB002-E'!$P:$P,1,FALSE))),AND($B236=$B235,K235="x")),"x","")</f>
        <v/>
      </c>
      <c r="L236" s="991" t="str">
        <f>IF(OR(NOT(ISNA(VLOOKUP($A236,'WB002-F'!$P:$P,1,FALSE))),AND($B236=$B235,L235="x")),"x","")</f>
        <v/>
      </c>
      <c r="M236" s="992" t="str">
        <f>IF(OR(NOT(ISNA(VLOOKUP($A236,'WB003-A'!$P:$P,1,FALSE))),AND($B236=$B235,M235="x")),"x","")</f>
        <v/>
      </c>
      <c r="N236" s="993" t="str">
        <f>IF(OR(NOT(ISNA(VLOOKUP($A236,'WB003-B'!$P:$P,1,FALSE))),AND($B236=$B235,N235="x")),"x","")</f>
        <v/>
      </c>
      <c r="O236" s="993" t="str">
        <f>IF(OR(NOT(ISNA(VLOOKUP($A236,'WB003-C'!$P:$P,1,FALSE))),AND($B236=$B235,O235="x")),"x","")</f>
        <v/>
      </c>
      <c r="P236" s="993" t="str">
        <f>IF(OR(NOT(ISNA(VLOOKUP($A236,'WB003-D'!$P:$P,1,FALSE))),AND($B236=$B235,P235="x")),"x","")</f>
        <v/>
      </c>
      <c r="Q236" s="994" t="str">
        <f>IF(OR(NOT(ISNA(VLOOKUP($A236,'WB003-E'!$P:$P,1,FALSE))),AND($B236=$B235,Q235="x")),"x","")</f>
        <v/>
      </c>
      <c r="R236" s="995" t="str">
        <f>IF(OR(NOT(ISNA(VLOOKUP($A236,#REF!,1,FALSE))),AND($B236=$B235,R235="x")),"x","")</f>
        <v>x</v>
      </c>
      <c r="S236" s="990" t="str">
        <f>IF(OR(NOT(ISNA(VLOOKUP($A236,#REF!,1,FALSE))),AND($B236=$B235,S235="x")),"x","")</f>
        <v>x</v>
      </c>
      <c r="T236" s="990" t="str">
        <f>IF(OR(NOT(ISNA(VLOOKUP($A236,#REF!,1,FALSE))),AND($B236=$B235,T235="x")),"x","")</f>
        <v>x</v>
      </c>
      <c r="U236" s="990" t="str">
        <f>IF(OR(NOT(ISNA(VLOOKUP($A236,#REF!,1,FALSE))),AND($B236=$B235,U235="x")),"x","")</f>
        <v>x</v>
      </c>
      <c r="V236" s="991" t="str">
        <f>IF(OR(NOT(ISNA(VLOOKUP($A236,#REF!,1,FALSE))),AND($B236=$B235,V235="x")),"x","")</f>
        <v>x</v>
      </c>
      <c r="W236" s="996" t="str">
        <f>IF(OR(NOT(ISNA(VLOOKUP($A236,'WB005-A'!$P:$P,1,FALSE))),AND($B236=$B235,W235="x")),"x","")</f>
        <v/>
      </c>
      <c r="X236" s="993" t="str">
        <f>IF(OR(NOT(ISNA(VLOOKUP($A236,'WB005-B'!$P:$P,1,FALSE))),AND($B236=$B235,X235="x")),"x","")</f>
        <v/>
      </c>
      <c r="Y236" s="993" t="str">
        <f>IF(OR(NOT(ISNA(VLOOKUP($A236,'WB005-C'!$P:$P,1,FALSE))),AND($B236=$B235,Y235="x")),"x","")</f>
        <v/>
      </c>
      <c r="Z236" s="993" t="str">
        <f>IF(OR(NOT(ISNA(VLOOKUP($A236,'WB005-D'!$P:$P,1,FALSE))),AND($B236=$B235,Z235="x")),"x","")</f>
        <v/>
      </c>
      <c r="AA236" s="993" t="str">
        <f>IF(OR(NOT(ISNA(VLOOKUP($A236,'WB005-E'!$P:$P,1,FALSE))),AND($B236=$B235,AA235="x")),"x","")</f>
        <v/>
      </c>
      <c r="AB236" s="994" t="str">
        <f>IF(OR(NOT(ISNA(VLOOKUP($A236,'WB005-F'!$P:$P,1,FALSE))),AND($B236=$B235,AB235="x")),"x","")</f>
        <v/>
      </c>
      <c r="AC236" s="989" t="str">
        <f>IF(OR(NOT(ISNA(VLOOKUP($A236,'WB006-A'!$P:$P,1,FALSE))),AND($B236=$B235,AC235="x")),"x","")</f>
        <v/>
      </c>
      <c r="AD236" s="990" t="str">
        <f>IF(OR(NOT(ISNA(VLOOKUP($A236,'WB006-B'!$P:$P,1,FALSE))),AND($B236=$B235,AD235="x")),"x","")</f>
        <v/>
      </c>
      <c r="AE236" s="992" t="str">
        <f>IF(OR(NOT(ISNA(VLOOKUP($A236,'WB007-A'!$P:$P,1,FALSE))),AND($B236=$B235,AE235="x")),"x","")</f>
        <v/>
      </c>
      <c r="AF236" s="994" t="str">
        <f>IF(OR(NOT(ISNA(VLOOKUP($A236,'WB007-B'!$P:$P,1,FALSE))),AND($B236=$B235,AF235="x")),"x","")</f>
        <v/>
      </c>
      <c r="AG236" s="1002" t="b">
        <f t="shared" si="3"/>
        <v>1</v>
      </c>
      <c r="AI236" s="708"/>
    </row>
    <row r="237" spans="1:35" ht="33.75" x14ac:dyDescent="0.2">
      <c r="A237" s="927" t="s">
        <v>351</v>
      </c>
      <c r="B237" s="928" t="s">
        <v>356</v>
      </c>
      <c r="C237" s="929"/>
      <c r="D237" s="1021" t="s">
        <v>448</v>
      </c>
      <c r="E237" s="930" t="s">
        <v>377</v>
      </c>
      <c r="F237" s="988" t="str">
        <f>IF(OR(NOT(ISNA(VLOOKUP($A237,'WB001-A'!$P:$P,1,FALSE))),AND($B237=$B236,F236="x")),"x","")</f>
        <v/>
      </c>
      <c r="G237" s="989" t="str">
        <f>IF(OR(NOT(ISNA(VLOOKUP($A237,'WB002-A'!$P:$P,1,FALSE))),AND($B237=$B236,G236="x")),"x","")</f>
        <v/>
      </c>
      <c r="H237" s="990" t="str">
        <f>IF(OR(NOT(ISNA(VLOOKUP($A237,'WB002-B'!$P:$P,1,FALSE))),AND($B237=$B236,H236="x")),"x","")</f>
        <v/>
      </c>
      <c r="I237" s="990" t="str">
        <f>IF(OR(NOT(ISNA(VLOOKUP($A237,'WB002-C'!$P:$P,1,FALSE))),AND($B237=$B236,I236="x")),"x","")</f>
        <v/>
      </c>
      <c r="J237" s="990" t="str">
        <f>IF(OR(NOT(ISNA(VLOOKUP($A237,'WB002-D'!$P:$P,1,FALSE))),AND($B237=$B236,J236="x")),"x","")</f>
        <v>x</v>
      </c>
      <c r="K237" s="990" t="str">
        <f>IF(OR(NOT(ISNA(VLOOKUP($A237,'WB002-E'!$P:$P,1,FALSE))),AND($B237=$B236,K236="x")),"x","")</f>
        <v/>
      </c>
      <c r="L237" s="991" t="str">
        <f>IF(OR(NOT(ISNA(VLOOKUP($A237,'WB002-F'!$P:$P,1,FALSE))),AND($B237=$B236,L236="x")),"x","")</f>
        <v/>
      </c>
      <c r="M237" s="992" t="str">
        <f>IF(OR(NOT(ISNA(VLOOKUP($A237,'WB003-A'!$P:$P,1,FALSE))),AND($B237=$B236,M236="x")),"x","")</f>
        <v/>
      </c>
      <c r="N237" s="993" t="str">
        <f>IF(OR(NOT(ISNA(VLOOKUP($A237,'WB003-B'!$P:$P,1,FALSE))),AND($B237=$B236,N236="x")),"x","")</f>
        <v/>
      </c>
      <c r="O237" s="993" t="str">
        <f>IF(OR(NOT(ISNA(VLOOKUP($A237,'WB003-C'!$P:$P,1,FALSE))),AND($B237=$B236,O236="x")),"x","")</f>
        <v>x</v>
      </c>
      <c r="P237" s="993" t="str">
        <f>IF(OR(NOT(ISNA(VLOOKUP($A237,'WB003-D'!$P:$P,1,FALSE))),AND($B237=$B236,P236="x")),"x","")</f>
        <v/>
      </c>
      <c r="Q237" s="994" t="str">
        <f>IF(OR(NOT(ISNA(VLOOKUP($A237,'WB003-E'!$P:$P,1,FALSE))),AND($B237=$B236,Q236="x")),"x","")</f>
        <v/>
      </c>
      <c r="R237" s="995" t="str">
        <f>IF(OR(NOT(ISNA(VLOOKUP($A237,#REF!,1,FALSE))),AND($B237=$B236,R236="x")),"x","")</f>
        <v>x</v>
      </c>
      <c r="S237" s="990" t="str">
        <f>IF(OR(NOT(ISNA(VLOOKUP($A237,#REF!,1,FALSE))),AND($B237=$B236,S236="x")),"x","")</f>
        <v>x</v>
      </c>
      <c r="T237" s="990" t="str">
        <f>IF(OR(NOT(ISNA(VLOOKUP($A237,#REF!,1,FALSE))),AND($B237=$B236,T236="x")),"x","")</f>
        <v>x</v>
      </c>
      <c r="U237" s="990" t="str">
        <f>IF(OR(NOT(ISNA(VLOOKUP($A237,#REF!,1,FALSE))),AND($B237=$B236,U236="x")),"x","")</f>
        <v>x</v>
      </c>
      <c r="V237" s="991" t="str">
        <f>IF(OR(NOT(ISNA(VLOOKUP($A237,#REF!,1,FALSE))),AND($B237=$B236,V236="x")),"x","")</f>
        <v>x</v>
      </c>
      <c r="W237" s="996" t="str">
        <f>IF(OR(NOT(ISNA(VLOOKUP($A237,'WB005-A'!$P:$P,1,FALSE))),AND($B237=$B236,W236="x")),"x","")</f>
        <v/>
      </c>
      <c r="X237" s="993" t="str">
        <f>IF(OR(NOT(ISNA(VLOOKUP($A237,'WB005-B'!$P:$P,1,FALSE))),AND($B237=$B236,X236="x")),"x","")</f>
        <v/>
      </c>
      <c r="Y237" s="993" t="str">
        <f>IF(OR(NOT(ISNA(VLOOKUP($A237,'WB005-C'!$P:$P,1,FALSE))),AND($B237=$B236,Y236="x")),"x","")</f>
        <v/>
      </c>
      <c r="Z237" s="993" t="str">
        <f>IF(OR(NOT(ISNA(VLOOKUP($A237,'WB005-D'!$P:$P,1,FALSE))),AND($B237=$B236,Z236="x")),"x","")</f>
        <v>x</v>
      </c>
      <c r="AA237" s="993" t="str">
        <f>IF(OR(NOT(ISNA(VLOOKUP($A237,'WB005-E'!$P:$P,1,FALSE))),AND($B237=$B236,AA236="x")),"x","")</f>
        <v/>
      </c>
      <c r="AB237" s="994" t="str">
        <f>IF(OR(NOT(ISNA(VLOOKUP($A237,'WB005-F'!$P:$P,1,FALSE))),AND($B237=$B236,AB236="x")),"x","")</f>
        <v/>
      </c>
      <c r="AC237" s="989" t="str">
        <f>IF(OR(NOT(ISNA(VLOOKUP($A237,'WB006-A'!$P:$P,1,FALSE))),AND($B237=$B236,AC236="x")),"x","")</f>
        <v/>
      </c>
      <c r="AD237" s="990" t="str">
        <f>IF(OR(NOT(ISNA(VLOOKUP($A237,'WB006-B'!$P:$P,1,FALSE))),AND($B237=$B236,AD236="x")),"x","")</f>
        <v/>
      </c>
      <c r="AE237" s="992" t="str">
        <f>IF(OR(NOT(ISNA(VLOOKUP($A237,'WB007-A'!$P:$P,1,FALSE))),AND($B237=$B236,AE236="x")),"x","")</f>
        <v/>
      </c>
      <c r="AF237" s="994" t="str">
        <f>IF(OR(NOT(ISNA(VLOOKUP($A237,'WB007-B'!$P:$P,1,FALSE))),AND($B237=$B236,AF236="x")),"x","")</f>
        <v/>
      </c>
      <c r="AG237" s="998" t="b">
        <f t="shared" si="3"/>
        <v>1</v>
      </c>
      <c r="AI237" s="708"/>
    </row>
    <row r="238" spans="1:35" ht="33.75" x14ac:dyDescent="0.2">
      <c r="A238" s="927" t="s">
        <v>352</v>
      </c>
      <c r="B238" s="928" t="s">
        <v>356</v>
      </c>
      <c r="C238" s="929" t="s">
        <v>306</v>
      </c>
      <c r="D238" s="1021">
        <v>3.4853700512635362</v>
      </c>
      <c r="E238" s="930" t="s">
        <v>377</v>
      </c>
      <c r="F238" s="988" t="str">
        <f>IF(OR(NOT(ISNA(VLOOKUP($A238,'WB001-A'!$P:$P,1,FALSE))),AND($B238=$B237,F237="x")),"x","")</f>
        <v/>
      </c>
      <c r="G238" s="989" t="str">
        <f>IF(OR(NOT(ISNA(VLOOKUP($A238,'WB002-A'!$P:$P,1,FALSE))),AND($B238=$B237,G237="x")),"x","")</f>
        <v/>
      </c>
      <c r="H238" s="990" t="str">
        <f>IF(OR(NOT(ISNA(VLOOKUP($A238,'WB002-B'!$P:$P,1,FALSE))),AND($B238=$B237,H237="x")),"x","")</f>
        <v/>
      </c>
      <c r="I238" s="990" t="str">
        <f>IF(OR(NOT(ISNA(VLOOKUP($A238,'WB002-C'!$P:$P,1,FALSE))),AND($B238=$B237,I237="x")),"x","")</f>
        <v/>
      </c>
      <c r="J238" s="990" t="str">
        <f>IF(OR(NOT(ISNA(VLOOKUP($A238,'WB002-D'!$P:$P,1,FALSE))),AND($B238=$B237,J237="x")),"x","")</f>
        <v>x</v>
      </c>
      <c r="K238" s="990" t="str">
        <f>IF(OR(NOT(ISNA(VLOOKUP($A238,'WB002-E'!$P:$P,1,FALSE))),AND($B238=$B237,K237="x")),"x","")</f>
        <v/>
      </c>
      <c r="L238" s="991" t="str">
        <f>IF(OR(NOT(ISNA(VLOOKUP($A238,'WB002-F'!$P:$P,1,FALSE))),AND($B238=$B237,L237="x")),"x","")</f>
        <v/>
      </c>
      <c r="M238" s="992" t="str">
        <f>IF(OR(NOT(ISNA(VLOOKUP($A238,'WB003-A'!$P:$P,1,FALSE))),AND($B238=$B237,M237="x")),"x","")</f>
        <v/>
      </c>
      <c r="N238" s="993" t="str">
        <f>IF(OR(NOT(ISNA(VLOOKUP($A238,'WB003-B'!$P:$P,1,FALSE))),AND($B238=$B237,N237="x")),"x","")</f>
        <v/>
      </c>
      <c r="O238" s="993" t="str">
        <f>IF(OR(NOT(ISNA(VLOOKUP($A238,'WB003-C'!$P:$P,1,FALSE))),AND($B238=$B237,O237="x")),"x","")</f>
        <v>x</v>
      </c>
      <c r="P238" s="993" t="str">
        <f>IF(OR(NOT(ISNA(VLOOKUP($A238,'WB003-D'!$P:$P,1,FALSE))),AND($B238=$B237,P237="x")),"x","")</f>
        <v/>
      </c>
      <c r="Q238" s="994" t="str">
        <f>IF(OR(NOT(ISNA(VLOOKUP($A238,'WB003-E'!$P:$P,1,FALSE))),AND($B238=$B237,Q237="x")),"x","")</f>
        <v/>
      </c>
      <c r="R238" s="995" t="str">
        <f>IF(OR(NOT(ISNA(VLOOKUP($A238,#REF!,1,FALSE))),AND($B238=$B237,R237="x")),"x","")</f>
        <v>x</v>
      </c>
      <c r="S238" s="990" t="str">
        <f>IF(OR(NOT(ISNA(VLOOKUP($A238,#REF!,1,FALSE))),AND($B238=$B237,S237="x")),"x","")</f>
        <v>x</v>
      </c>
      <c r="T238" s="990" t="str">
        <f>IF(OR(NOT(ISNA(VLOOKUP($A238,#REF!,1,FALSE))),AND($B238=$B237,T237="x")),"x","")</f>
        <v>x</v>
      </c>
      <c r="U238" s="990" t="str">
        <f>IF(OR(NOT(ISNA(VLOOKUP($A238,#REF!,1,FALSE))),AND($B238=$B237,U237="x")),"x","")</f>
        <v>x</v>
      </c>
      <c r="V238" s="991" t="str">
        <f>IF(OR(NOT(ISNA(VLOOKUP($A238,#REF!,1,FALSE))),AND($B238=$B237,V237="x")),"x","")</f>
        <v>x</v>
      </c>
      <c r="W238" s="996" t="str">
        <f>IF(OR(NOT(ISNA(VLOOKUP($A238,'WB005-A'!$P:$P,1,FALSE))),AND($B238=$B237,W237="x")),"x","")</f>
        <v/>
      </c>
      <c r="X238" s="993" t="str">
        <f>IF(OR(NOT(ISNA(VLOOKUP($A238,'WB005-B'!$P:$P,1,FALSE))),AND($B238=$B237,X237="x")),"x","")</f>
        <v/>
      </c>
      <c r="Y238" s="993" t="str">
        <f>IF(OR(NOT(ISNA(VLOOKUP($A238,'WB005-C'!$P:$P,1,FALSE))),AND($B238=$B237,Y237="x")),"x","")</f>
        <v/>
      </c>
      <c r="Z238" s="993" t="str">
        <f>IF(OR(NOT(ISNA(VLOOKUP($A238,'WB005-D'!$P:$P,1,FALSE))),AND($B238=$B237,Z237="x")),"x","")</f>
        <v>x</v>
      </c>
      <c r="AA238" s="993" t="str">
        <f>IF(OR(NOT(ISNA(VLOOKUP($A238,'WB005-E'!$P:$P,1,FALSE))),AND($B238=$B237,AA237="x")),"x","")</f>
        <v/>
      </c>
      <c r="AB238" s="994" t="str">
        <f>IF(OR(NOT(ISNA(VLOOKUP($A238,'WB005-F'!$P:$P,1,FALSE))),AND($B238=$B237,AB237="x")),"x","")</f>
        <v/>
      </c>
      <c r="AC238" s="989" t="str">
        <f>IF(OR(NOT(ISNA(VLOOKUP($A238,'WB006-A'!$P:$P,1,FALSE))),AND($B238=$B237,AC237="x")),"x","")</f>
        <v/>
      </c>
      <c r="AD238" s="990" t="str">
        <f>IF(OR(NOT(ISNA(VLOOKUP($A238,'WB006-B'!$P:$P,1,FALSE))),AND($B238=$B237,AD237="x")),"x","")</f>
        <v/>
      </c>
      <c r="AE238" s="992" t="str">
        <f>IF(OR(NOT(ISNA(VLOOKUP($A238,'WB007-A'!$P:$P,1,FALSE))),AND($B238=$B237,AE237="x")),"x","")</f>
        <v/>
      </c>
      <c r="AF238" s="994" t="str">
        <f>IF(OR(NOT(ISNA(VLOOKUP($A238,'WB007-B'!$P:$P,1,FALSE))),AND($B238=$B237,AF237="x")),"x","")</f>
        <v/>
      </c>
      <c r="AG238" s="998" t="b">
        <f t="shared" si="3"/>
        <v>1</v>
      </c>
      <c r="AI238" s="708"/>
    </row>
    <row r="239" spans="1:35" ht="33.75" x14ac:dyDescent="0.2">
      <c r="A239" s="927" t="s">
        <v>353</v>
      </c>
      <c r="B239" s="928" t="s">
        <v>356</v>
      </c>
      <c r="C239" s="929" t="s">
        <v>307</v>
      </c>
      <c r="D239" s="1021">
        <v>4.3188281070004706</v>
      </c>
      <c r="E239" s="930" t="s">
        <v>377</v>
      </c>
      <c r="F239" s="988" t="str">
        <f>IF(OR(NOT(ISNA(VLOOKUP($A239,'WB001-A'!$P:$P,1,FALSE))),AND($B239=$B238,F238="x")),"x","")</f>
        <v/>
      </c>
      <c r="G239" s="989" t="str">
        <f>IF(OR(NOT(ISNA(VLOOKUP($A239,'WB002-A'!$P:$P,1,FALSE))),AND($B239=$B238,G238="x")),"x","")</f>
        <v/>
      </c>
      <c r="H239" s="990" t="str">
        <f>IF(OR(NOT(ISNA(VLOOKUP($A239,'WB002-B'!$P:$P,1,FALSE))),AND($B239=$B238,H238="x")),"x","")</f>
        <v/>
      </c>
      <c r="I239" s="990" t="str">
        <f>IF(OR(NOT(ISNA(VLOOKUP($A239,'WB002-C'!$P:$P,1,FALSE))),AND($B239=$B238,I238="x")),"x","")</f>
        <v/>
      </c>
      <c r="J239" s="990" t="str">
        <f>IF(OR(NOT(ISNA(VLOOKUP($A239,'WB002-D'!$P:$P,1,FALSE))),AND($B239=$B238,J238="x")),"x","")</f>
        <v>x</v>
      </c>
      <c r="K239" s="990" t="str">
        <f>IF(OR(NOT(ISNA(VLOOKUP($A239,'WB002-E'!$P:$P,1,FALSE))),AND($B239=$B238,K238="x")),"x","")</f>
        <v/>
      </c>
      <c r="L239" s="991" t="str">
        <f>IF(OR(NOT(ISNA(VLOOKUP($A239,'WB002-F'!$P:$P,1,FALSE))),AND($B239=$B238,L238="x")),"x","")</f>
        <v/>
      </c>
      <c r="M239" s="992" t="str">
        <f>IF(OR(NOT(ISNA(VLOOKUP($A239,'WB003-A'!$P:$P,1,FALSE))),AND($B239=$B238,M238="x")),"x","")</f>
        <v/>
      </c>
      <c r="N239" s="993" t="str">
        <f>IF(OR(NOT(ISNA(VLOOKUP($A239,'WB003-B'!$P:$P,1,FALSE))),AND($B239=$B238,N238="x")),"x","")</f>
        <v/>
      </c>
      <c r="O239" s="993" t="str">
        <f>IF(OR(NOT(ISNA(VLOOKUP($A239,'WB003-C'!$P:$P,1,FALSE))),AND($B239=$B238,O238="x")),"x","")</f>
        <v>x</v>
      </c>
      <c r="P239" s="993" t="str">
        <f>IF(OR(NOT(ISNA(VLOOKUP($A239,'WB003-D'!$P:$P,1,FALSE))),AND($B239=$B238,P238="x")),"x","")</f>
        <v/>
      </c>
      <c r="Q239" s="994" t="str">
        <f>IF(OR(NOT(ISNA(VLOOKUP($A239,'WB003-E'!$P:$P,1,FALSE))),AND($B239=$B238,Q238="x")),"x","")</f>
        <v/>
      </c>
      <c r="R239" s="995" t="str">
        <f>IF(OR(NOT(ISNA(VLOOKUP($A239,#REF!,1,FALSE))),AND($B239=$B238,R238="x")),"x","")</f>
        <v>x</v>
      </c>
      <c r="S239" s="990" t="str">
        <f>IF(OR(NOT(ISNA(VLOOKUP($A239,#REF!,1,FALSE))),AND($B239=$B238,S238="x")),"x","")</f>
        <v>x</v>
      </c>
      <c r="T239" s="990" t="str">
        <f>IF(OR(NOT(ISNA(VLOOKUP($A239,#REF!,1,FALSE))),AND($B239=$B238,T238="x")),"x","")</f>
        <v>x</v>
      </c>
      <c r="U239" s="990" t="str">
        <f>IF(OR(NOT(ISNA(VLOOKUP($A239,#REF!,1,FALSE))),AND($B239=$B238,U238="x")),"x","")</f>
        <v>x</v>
      </c>
      <c r="V239" s="991" t="str">
        <f>IF(OR(NOT(ISNA(VLOOKUP($A239,#REF!,1,FALSE))),AND($B239=$B238,V238="x")),"x","")</f>
        <v>x</v>
      </c>
      <c r="W239" s="996" t="str">
        <f>IF(OR(NOT(ISNA(VLOOKUP($A239,'WB005-A'!$P:$P,1,FALSE))),AND($B239=$B238,W238="x")),"x","")</f>
        <v/>
      </c>
      <c r="X239" s="993" t="str">
        <f>IF(OR(NOT(ISNA(VLOOKUP($A239,'WB005-B'!$P:$P,1,FALSE))),AND($B239=$B238,X238="x")),"x","")</f>
        <v/>
      </c>
      <c r="Y239" s="993" t="str">
        <f>IF(OR(NOT(ISNA(VLOOKUP($A239,'WB005-C'!$P:$P,1,FALSE))),AND($B239=$B238,Y238="x")),"x","")</f>
        <v/>
      </c>
      <c r="Z239" s="993" t="str">
        <f>IF(OR(NOT(ISNA(VLOOKUP($A239,'WB005-D'!$P:$P,1,FALSE))),AND($B239=$B238,Z238="x")),"x","")</f>
        <v>x</v>
      </c>
      <c r="AA239" s="993" t="str">
        <f>IF(OR(NOT(ISNA(VLOOKUP($A239,'WB005-E'!$P:$P,1,FALSE))),AND($B239=$B238,AA238="x")),"x","")</f>
        <v/>
      </c>
      <c r="AB239" s="994" t="str">
        <f>IF(OR(NOT(ISNA(VLOOKUP($A239,'WB005-F'!$P:$P,1,FALSE))),AND($B239=$B238,AB238="x")),"x","")</f>
        <v/>
      </c>
      <c r="AC239" s="989" t="str">
        <f>IF(OR(NOT(ISNA(VLOOKUP($A239,'WB006-A'!$P:$P,1,FALSE))),AND($B239=$B238,AC238="x")),"x","")</f>
        <v/>
      </c>
      <c r="AD239" s="990" t="str">
        <f>IF(OR(NOT(ISNA(VLOOKUP($A239,'WB006-B'!$P:$P,1,FALSE))),AND($B239=$B238,AD238="x")),"x","")</f>
        <v/>
      </c>
      <c r="AE239" s="992" t="str">
        <f>IF(OR(NOT(ISNA(VLOOKUP($A239,'WB007-A'!$P:$P,1,FALSE))),AND($B239=$B238,AE238="x")),"x","")</f>
        <v/>
      </c>
      <c r="AF239" s="994" t="str">
        <f>IF(OR(NOT(ISNA(VLOOKUP($A239,'WB007-B'!$P:$P,1,FALSE))),AND($B239=$B238,AF238="x")),"x","")</f>
        <v/>
      </c>
      <c r="AG239" s="998" t="b">
        <f t="shared" si="3"/>
        <v>1</v>
      </c>
      <c r="AI239" s="708"/>
    </row>
    <row r="240" spans="1:35" ht="33.75" x14ac:dyDescent="0.2">
      <c r="A240" s="927" t="s">
        <v>354</v>
      </c>
      <c r="B240" s="928" t="s">
        <v>356</v>
      </c>
      <c r="C240" s="929" t="s">
        <v>308</v>
      </c>
      <c r="D240" s="1021">
        <v>5.3038239910532097</v>
      </c>
      <c r="E240" s="930" t="s">
        <v>377</v>
      </c>
      <c r="F240" s="988" t="str">
        <f>IF(OR(NOT(ISNA(VLOOKUP($A240,'WB001-A'!$P:$P,1,FALSE))),AND($B240=$B239,F239="x")),"x","")</f>
        <v/>
      </c>
      <c r="G240" s="989" t="str">
        <f>IF(OR(NOT(ISNA(VLOOKUP($A240,'WB002-A'!$P:$P,1,FALSE))),AND($B240=$B239,G239="x")),"x","")</f>
        <v/>
      </c>
      <c r="H240" s="990" t="str">
        <f>IF(OR(NOT(ISNA(VLOOKUP($A240,'WB002-B'!$P:$P,1,FALSE))),AND($B240=$B239,H239="x")),"x","")</f>
        <v/>
      </c>
      <c r="I240" s="990" t="str">
        <f>IF(OR(NOT(ISNA(VLOOKUP($A240,'WB002-C'!$P:$P,1,FALSE))),AND($B240=$B239,I239="x")),"x","")</f>
        <v/>
      </c>
      <c r="J240" s="990" t="str">
        <f>IF(OR(NOT(ISNA(VLOOKUP($A240,'WB002-D'!$P:$P,1,FALSE))),AND($B240=$B239,J239="x")),"x","")</f>
        <v>x</v>
      </c>
      <c r="K240" s="990" t="str">
        <f>IF(OR(NOT(ISNA(VLOOKUP($A240,'WB002-E'!$P:$P,1,FALSE))),AND($B240=$B239,K239="x")),"x","")</f>
        <v/>
      </c>
      <c r="L240" s="991" t="str">
        <f>IF(OR(NOT(ISNA(VLOOKUP($A240,'WB002-F'!$P:$P,1,FALSE))),AND($B240=$B239,L239="x")),"x","")</f>
        <v/>
      </c>
      <c r="M240" s="992" t="str">
        <f>IF(OR(NOT(ISNA(VLOOKUP($A240,'WB003-A'!$P:$P,1,FALSE))),AND($B240=$B239,M239="x")),"x","")</f>
        <v/>
      </c>
      <c r="N240" s="993" t="str">
        <f>IF(OR(NOT(ISNA(VLOOKUP($A240,'WB003-B'!$P:$P,1,FALSE))),AND($B240=$B239,N239="x")),"x","")</f>
        <v/>
      </c>
      <c r="O240" s="993" t="str">
        <f>IF(OR(NOT(ISNA(VLOOKUP($A240,'WB003-C'!$P:$P,1,FALSE))),AND($B240=$B239,O239="x")),"x","")</f>
        <v>x</v>
      </c>
      <c r="P240" s="993" t="str">
        <f>IF(OR(NOT(ISNA(VLOOKUP($A240,'WB003-D'!$P:$P,1,FALSE))),AND($B240=$B239,P239="x")),"x","")</f>
        <v/>
      </c>
      <c r="Q240" s="994" t="str">
        <f>IF(OR(NOT(ISNA(VLOOKUP($A240,'WB003-E'!$P:$P,1,FALSE))),AND($B240=$B239,Q239="x")),"x","")</f>
        <v/>
      </c>
      <c r="R240" s="995" t="str">
        <f>IF(OR(NOT(ISNA(VLOOKUP($A240,#REF!,1,FALSE))),AND($B240=$B239,R239="x")),"x","")</f>
        <v>x</v>
      </c>
      <c r="S240" s="990" t="str">
        <f>IF(OR(NOT(ISNA(VLOOKUP($A240,#REF!,1,FALSE))),AND($B240=$B239,S239="x")),"x","")</f>
        <v>x</v>
      </c>
      <c r="T240" s="990" t="str">
        <f>IF(OR(NOT(ISNA(VLOOKUP($A240,#REF!,1,FALSE))),AND($B240=$B239,T239="x")),"x","")</f>
        <v>x</v>
      </c>
      <c r="U240" s="990" t="str">
        <f>IF(OR(NOT(ISNA(VLOOKUP($A240,#REF!,1,FALSE))),AND($B240=$B239,U239="x")),"x","")</f>
        <v>x</v>
      </c>
      <c r="V240" s="991" t="str">
        <f>IF(OR(NOT(ISNA(VLOOKUP($A240,#REF!,1,FALSE))),AND($B240=$B239,V239="x")),"x","")</f>
        <v>x</v>
      </c>
      <c r="W240" s="996" t="str">
        <f>IF(OR(NOT(ISNA(VLOOKUP($A240,'WB005-A'!$P:$P,1,FALSE))),AND($B240=$B239,W239="x")),"x","")</f>
        <v/>
      </c>
      <c r="X240" s="993" t="str">
        <f>IF(OR(NOT(ISNA(VLOOKUP($A240,'WB005-B'!$P:$P,1,FALSE))),AND($B240=$B239,X239="x")),"x","")</f>
        <v/>
      </c>
      <c r="Y240" s="993" t="str">
        <f>IF(OR(NOT(ISNA(VLOOKUP($A240,'WB005-C'!$P:$P,1,FALSE))),AND($B240=$B239,Y239="x")),"x","")</f>
        <v/>
      </c>
      <c r="Z240" s="993" t="str">
        <f>IF(OR(NOT(ISNA(VLOOKUP($A240,'WB005-D'!$P:$P,1,FALSE))),AND($B240=$B239,Z239="x")),"x","")</f>
        <v>x</v>
      </c>
      <c r="AA240" s="993" t="str">
        <f>IF(OR(NOT(ISNA(VLOOKUP($A240,'WB005-E'!$P:$P,1,FALSE))),AND($B240=$B239,AA239="x")),"x","")</f>
        <v/>
      </c>
      <c r="AB240" s="994" t="str">
        <f>IF(OR(NOT(ISNA(VLOOKUP($A240,'WB005-F'!$P:$P,1,FALSE))),AND($B240=$B239,AB239="x")),"x","")</f>
        <v/>
      </c>
      <c r="AC240" s="989" t="str">
        <f>IF(OR(NOT(ISNA(VLOOKUP($A240,'WB006-A'!$P:$P,1,FALSE))),AND($B240=$B239,AC239="x")),"x","")</f>
        <v/>
      </c>
      <c r="AD240" s="990" t="str">
        <f>IF(OR(NOT(ISNA(VLOOKUP($A240,'WB006-B'!$P:$P,1,FALSE))),AND($B240=$B239,AD239="x")),"x","")</f>
        <v/>
      </c>
      <c r="AE240" s="992" t="str">
        <f>IF(OR(NOT(ISNA(VLOOKUP($A240,'WB007-A'!$P:$P,1,FALSE))),AND($B240=$B239,AE239="x")),"x","")</f>
        <v/>
      </c>
      <c r="AF240" s="994" t="str">
        <f>IF(OR(NOT(ISNA(VLOOKUP($A240,'WB007-B'!$P:$P,1,FALSE))),AND($B240=$B239,AF239="x")),"x","")</f>
        <v/>
      </c>
      <c r="AG240" s="998" t="b">
        <f t="shared" si="3"/>
        <v>1</v>
      </c>
      <c r="AI240" s="708"/>
    </row>
    <row r="241" spans="1:35" ht="33.75" x14ac:dyDescent="0.2">
      <c r="A241" s="927" t="s">
        <v>355</v>
      </c>
      <c r="B241" s="928" t="s">
        <v>356</v>
      </c>
      <c r="C241" s="929" t="s">
        <v>593</v>
      </c>
      <c r="D241" s="1021">
        <v>10.554641847667984</v>
      </c>
      <c r="E241" s="930" t="s">
        <v>377</v>
      </c>
      <c r="F241" s="988" t="str">
        <f>IF(OR(NOT(ISNA(VLOOKUP($A241,'WB001-A'!$P:$P,1,FALSE))),AND($B241=$B240,F240="x")),"x","")</f>
        <v/>
      </c>
      <c r="G241" s="989" t="str">
        <f>IF(OR(NOT(ISNA(VLOOKUP($A241,'WB002-A'!$P:$P,1,FALSE))),AND($B241=$B240,G240="x")),"x","")</f>
        <v/>
      </c>
      <c r="H241" s="990" t="str">
        <f>IF(OR(NOT(ISNA(VLOOKUP($A241,'WB002-B'!$P:$P,1,FALSE))),AND($B241=$B240,H240="x")),"x","")</f>
        <v/>
      </c>
      <c r="I241" s="990" t="str">
        <f>IF(OR(NOT(ISNA(VLOOKUP($A241,'WB002-C'!$P:$P,1,FALSE))),AND($B241=$B240,I240="x")),"x","")</f>
        <v/>
      </c>
      <c r="J241" s="990" t="str">
        <f>IF(OR(NOT(ISNA(VLOOKUP($A241,'WB002-D'!$P:$P,1,FALSE))),AND($B241=$B240,J240="x")),"x","")</f>
        <v>x</v>
      </c>
      <c r="K241" s="990" t="str">
        <f>IF(OR(NOT(ISNA(VLOOKUP($A241,'WB002-E'!$P:$P,1,FALSE))),AND($B241=$B240,K240="x")),"x","")</f>
        <v/>
      </c>
      <c r="L241" s="991" t="str">
        <f>IF(OR(NOT(ISNA(VLOOKUP($A241,'WB002-F'!$P:$P,1,FALSE))),AND($B241=$B240,L240="x")),"x","")</f>
        <v/>
      </c>
      <c r="M241" s="992" t="str">
        <f>IF(OR(NOT(ISNA(VLOOKUP($A241,'WB003-A'!$P:$P,1,FALSE))),AND($B241=$B240,M240="x")),"x","")</f>
        <v/>
      </c>
      <c r="N241" s="993" t="str">
        <f>IF(OR(NOT(ISNA(VLOOKUP($A241,'WB003-B'!$P:$P,1,FALSE))),AND($B241=$B240,N240="x")),"x","")</f>
        <v/>
      </c>
      <c r="O241" s="993" t="str">
        <f>IF(OR(NOT(ISNA(VLOOKUP($A241,'WB003-C'!$P:$P,1,FALSE))),AND($B241=$B240,O240="x")),"x","")</f>
        <v>x</v>
      </c>
      <c r="P241" s="993" t="str">
        <f>IF(OR(NOT(ISNA(VLOOKUP($A241,'WB003-D'!$P:$P,1,FALSE))),AND($B241=$B240,P240="x")),"x","")</f>
        <v/>
      </c>
      <c r="Q241" s="994" t="str">
        <f>IF(OR(NOT(ISNA(VLOOKUP($A241,'WB003-E'!$P:$P,1,FALSE))),AND($B241=$B240,Q240="x")),"x","")</f>
        <v/>
      </c>
      <c r="R241" s="995" t="str">
        <f>IF(OR(NOT(ISNA(VLOOKUP($A241,#REF!,1,FALSE))),AND($B241=$B240,R240="x")),"x","")</f>
        <v>x</v>
      </c>
      <c r="S241" s="990" t="str">
        <f>IF(OR(NOT(ISNA(VLOOKUP($A241,#REF!,1,FALSE))),AND($B241=$B240,S240="x")),"x","")</f>
        <v>x</v>
      </c>
      <c r="T241" s="990" t="str">
        <f>IF(OR(NOT(ISNA(VLOOKUP($A241,#REF!,1,FALSE))),AND($B241=$B240,T240="x")),"x","")</f>
        <v>x</v>
      </c>
      <c r="U241" s="990" t="str">
        <f>IF(OR(NOT(ISNA(VLOOKUP($A241,#REF!,1,FALSE))),AND($B241=$B240,U240="x")),"x","")</f>
        <v>x</v>
      </c>
      <c r="V241" s="991" t="str">
        <f>IF(OR(NOT(ISNA(VLOOKUP($A241,#REF!,1,FALSE))),AND($B241=$B240,V240="x")),"x","")</f>
        <v>x</v>
      </c>
      <c r="W241" s="996" t="str">
        <f>IF(OR(NOT(ISNA(VLOOKUP($A241,'WB005-A'!$P:$P,1,FALSE))),AND($B241=$B240,W240="x")),"x","")</f>
        <v/>
      </c>
      <c r="X241" s="993" t="str">
        <f>IF(OR(NOT(ISNA(VLOOKUP($A241,'WB005-B'!$P:$P,1,FALSE))),AND($B241=$B240,X240="x")),"x","")</f>
        <v/>
      </c>
      <c r="Y241" s="993" t="str">
        <f>IF(OR(NOT(ISNA(VLOOKUP($A241,'WB005-C'!$P:$P,1,FALSE))),AND($B241=$B240,Y240="x")),"x","")</f>
        <v/>
      </c>
      <c r="Z241" s="993" t="str">
        <f>IF(OR(NOT(ISNA(VLOOKUP($A241,'WB005-D'!$P:$P,1,FALSE))),AND($B241=$B240,Z240="x")),"x","")</f>
        <v>x</v>
      </c>
      <c r="AA241" s="993" t="str">
        <f>IF(OR(NOT(ISNA(VLOOKUP($A241,'WB005-E'!$P:$P,1,FALSE))),AND($B241=$B240,AA240="x")),"x","")</f>
        <v/>
      </c>
      <c r="AB241" s="994" t="str">
        <f>IF(OR(NOT(ISNA(VLOOKUP($A241,'WB005-F'!$P:$P,1,FALSE))),AND($B241=$B240,AB240="x")),"x","")</f>
        <v/>
      </c>
      <c r="AC241" s="989" t="str">
        <f>IF(OR(NOT(ISNA(VLOOKUP($A241,'WB006-A'!$P:$P,1,FALSE))),AND($B241=$B240,AC240="x")),"x","")</f>
        <v/>
      </c>
      <c r="AD241" s="990" t="str">
        <f>IF(OR(NOT(ISNA(VLOOKUP($A241,'WB006-B'!$P:$P,1,FALSE))),AND($B241=$B240,AD240="x")),"x","")</f>
        <v/>
      </c>
      <c r="AE241" s="992" t="str">
        <f>IF(OR(NOT(ISNA(VLOOKUP($A241,'WB007-A'!$P:$P,1,FALSE))),AND($B241=$B240,AE240="x")),"x","")</f>
        <v/>
      </c>
      <c r="AF241" s="994" t="str">
        <f>IF(OR(NOT(ISNA(VLOOKUP($A241,'WB007-B'!$P:$P,1,FALSE))),AND($B241=$B240,AF240="x")),"x","")</f>
        <v/>
      </c>
      <c r="AG241" s="998" t="b">
        <f t="shared" si="3"/>
        <v>1</v>
      </c>
      <c r="AI241" s="708"/>
    </row>
    <row r="242" spans="1:35" x14ac:dyDescent="0.2">
      <c r="A242" s="927" t="s">
        <v>8</v>
      </c>
      <c r="B242" s="928" t="s">
        <v>9</v>
      </c>
      <c r="C242" s="929"/>
      <c r="D242" s="1021" t="s">
        <v>448</v>
      </c>
      <c r="E242" s="930" t="s">
        <v>377</v>
      </c>
      <c r="F242" s="988" t="str">
        <f>IF(OR(NOT(ISNA(VLOOKUP($A242,'WB001-A'!$P:$P,1,FALSE))),AND($B242=$B241,F241="x")),"x","")</f>
        <v/>
      </c>
      <c r="G242" s="989" t="str">
        <f>IF(OR(NOT(ISNA(VLOOKUP($A242,'WB002-A'!$P:$P,1,FALSE))),AND($B242=$B241,G241="x")),"x","")</f>
        <v/>
      </c>
      <c r="H242" s="990" t="str">
        <f>IF(OR(NOT(ISNA(VLOOKUP($A242,'WB002-B'!$P:$P,1,FALSE))),AND($B242=$B241,H241="x")),"x","")</f>
        <v/>
      </c>
      <c r="I242" s="990" t="str">
        <f>IF(OR(NOT(ISNA(VLOOKUP($A242,'WB002-C'!$P:$P,1,FALSE))),AND($B242=$B241,I241="x")),"x","")</f>
        <v/>
      </c>
      <c r="J242" s="990" t="str">
        <f>IF(OR(NOT(ISNA(VLOOKUP($A242,'WB002-D'!$P:$P,1,FALSE))),AND($B242=$B241,J241="x")),"x","")</f>
        <v/>
      </c>
      <c r="K242" s="990" t="str">
        <f>IF(OR(NOT(ISNA(VLOOKUP($A242,'WB002-E'!$P:$P,1,FALSE))),AND($B242=$B241,K241="x")),"x","")</f>
        <v/>
      </c>
      <c r="L242" s="991" t="str">
        <f>IF(OR(NOT(ISNA(VLOOKUP($A242,'WB002-F'!$P:$P,1,FALSE))),AND($B242=$B241,L241="x")),"x","")</f>
        <v/>
      </c>
      <c r="M242" s="992" t="str">
        <f>IF(OR(NOT(ISNA(VLOOKUP($A242,'WB003-A'!$P:$P,1,FALSE))),AND($B242=$B241,M241="x")),"x","")</f>
        <v/>
      </c>
      <c r="N242" s="993" t="str">
        <f>IF(OR(NOT(ISNA(VLOOKUP($A242,'WB003-B'!$P:$P,1,FALSE))),AND($B242=$B241,N241="x")),"x","")</f>
        <v/>
      </c>
      <c r="O242" s="993" t="str">
        <f>IF(OR(NOT(ISNA(VLOOKUP($A242,'WB003-C'!$P:$P,1,FALSE))),AND($B242=$B241,O241="x")),"x","")</f>
        <v/>
      </c>
      <c r="P242" s="993" t="str">
        <f>IF(OR(NOT(ISNA(VLOOKUP($A242,'WB003-D'!$P:$P,1,FALSE))),AND($B242=$B241,P241="x")),"x","")</f>
        <v/>
      </c>
      <c r="Q242" s="994" t="str">
        <f>IF(OR(NOT(ISNA(VLOOKUP($A242,'WB003-E'!$P:$P,1,FALSE))),AND($B242=$B241,Q241="x")),"x","")</f>
        <v/>
      </c>
      <c r="R242" s="995" t="str">
        <f>IF(OR(NOT(ISNA(VLOOKUP($A242,#REF!,1,FALSE))),AND($B242=$B241,R241="x")),"x","")</f>
        <v>x</v>
      </c>
      <c r="S242" s="990" t="str">
        <f>IF(OR(NOT(ISNA(VLOOKUP($A242,#REF!,1,FALSE))),AND($B242=$B241,S241="x")),"x","")</f>
        <v>x</v>
      </c>
      <c r="T242" s="990" t="str">
        <f>IF(OR(NOT(ISNA(VLOOKUP($A242,#REF!,1,FALSE))),AND($B242=$B241,T241="x")),"x","")</f>
        <v>x</v>
      </c>
      <c r="U242" s="990" t="str">
        <f>IF(OR(NOT(ISNA(VLOOKUP($A242,#REF!,1,FALSE))),AND($B242=$B241,U241="x")),"x","")</f>
        <v>x</v>
      </c>
      <c r="V242" s="991" t="str">
        <f>IF(OR(NOT(ISNA(VLOOKUP($A242,#REF!,1,FALSE))),AND($B242=$B241,V241="x")),"x","")</f>
        <v>x</v>
      </c>
      <c r="W242" s="996" t="str">
        <f>IF(OR(NOT(ISNA(VLOOKUP($A242,'WB005-A'!$P:$P,1,FALSE))),AND($B242=$B241,W241="x")),"x","")</f>
        <v/>
      </c>
      <c r="X242" s="993" t="str">
        <f>IF(OR(NOT(ISNA(VLOOKUP($A242,'WB005-B'!$P:$P,1,FALSE))),AND($B242=$B241,X241="x")),"x","")</f>
        <v/>
      </c>
      <c r="Y242" s="993" t="str">
        <f>IF(OR(NOT(ISNA(VLOOKUP($A242,'WB005-C'!$P:$P,1,FALSE))),AND($B242=$B241,Y241="x")),"x","")</f>
        <v/>
      </c>
      <c r="Z242" s="993" t="str">
        <f>IF(OR(NOT(ISNA(VLOOKUP($A242,'WB005-D'!$P:$P,1,FALSE))),AND($B242=$B241,Z241="x")),"x","")</f>
        <v/>
      </c>
      <c r="AA242" s="993" t="str">
        <f>IF(OR(NOT(ISNA(VLOOKUP($A242,'WB005-E'!$P:$P,1,FALSE))),AND($B242=$B241,AA241="x")),"x","")</f>
        <v/>
      </c>
      <c r="AB242" s="994" t="str">
        <f>IF(OR(NOT(ISNA(VLOOKUP($A242,'WB005-F'!$P:$P,1,FALSE))),AND($B242=$B241,AB241="x")),"x","")</f>
        <v/>
      </c>
      <c r="AC242" s="989" t="str">
        <f>IF(OR(NOT(ISNA(VLOOKUP($A242,'WB006-A'!$P:$P,1,FALSE))),AND($B242=$B241,AC241="x")),"x","")</f>
        <v>x</v>
      </c>
      <c r="AD242" s="990" t="str">
        <f>IF(OR(NOT(ISNA(VLOOKUP($A242,'WB006-B'!$P:$P,1,FALSE))),AND($B242=$B241,AD241="x")),"x","")</f>
        <v/>
      </c>
      <c r="AE242" s="992" t="str">
        <f>IF(OR(NOT(ISNA(VLOOKUP($A242,'WB007-A'!$P:$P,1,FALSE))),AND($B242=$B241,AE241="x")),"x","")</f>
        <v/>
      </c>
      <c r="AF242" s="994" t="str">
        <f>IF(OR(NOT(ISNA(VLOOKUP($A242,'WB007-B'!$P:$P,1,FALSE))),AND($B242=$B241,AF241="x")),"x","")</f>
        <v/>
      </c>
      <c r="AG242" s="998" t="b">
        <f t="shared" si="3"/>
        <v>1</v>
      </c>
      <c r="AI242" s="708"/>
    </row>
    <row r="243" spans="1:35" x14ac:dyDescent="0.2">
      <c r="A243" s="927" t="s">
        <v>10</v>
      </c>
      <c r="B243" s="928" t="s">
        <v>9</v>
      </c>
      <c r="C243" s="929" t="s">
        <v>13</v>
      </c>
      <c r="D243" s="1021">
        <v>1.3638404548422538</v>
      </c>
      <c r="E243" s="930" t="s">
        <v>377</v>
      </c>
      <c r="F243" s="988" t="str">
        <f>IF(OR(NOT(ISNA(VLOOKUP($A243,'WB001-A'!$P:$P,1,FALSE))),AND($B243=$B242,F242="x")),"x","")</f>
        <v/>
      </c>
      <c r="G243" s="989" t="str">
        <f>IF(OR(NOT(ISNA(VLOOKUP($A243,'WB002-A'!$P:$P,1,FALSE))),AND($B243=$B242,G242="x")),"x","")</f>
        <v/>
      </c>
      <c r="H243" s="990" t="str">
        <f>IF(OR(NOT(ISNA(VLOOKUP($A243,'WB002-B'!$P:$P,1,FALSE))),AND($B243=$B242,H242="x")),"x","")</f>
        <v/>
      </c>
      <c r="I243" s="990" t="str">
        <f>IF(OR(NOT(ISNA(VLOOKUP($A243,'WB002-C'!$P:$P,1,FALSE))),AND($B243=$B242,I242="x")),"x","")</f>
        <v/>
      </c>
      <c r="J243" s="990" t="str">
        <f>IF(OR(NOT(ISNA(VLOOKUP($A243,'WB002-D'!$P:$P,1,FALSE))),AND($B243=$B242,J242="x")),"x","")</f>
        <v/>
      </c>
      <c r="K243" s="990" t="str">
        <f>IF(OR(NOT(ISNA(VLOOKUP($A243,'WB002-E'!$P:$P,1,FALSE))),AND($B243=$B242,K242="x")),"x","")</f>
        <v/>
      </c>
      <c r="L243" s="991" t="str">
        <f>IF(OR(NOT(ISNA(VLOOKUP($A243,'WB002-F'!$P:$P,1,FALSE))),AND($B243=$B242,L242="x")),"x","")</f>
        <v/>
      </c>
      <c r="M243" s="992" t="str">
        <f>IF(OR(NOT(ISNA(VLOOKUP($A243,'WB003-A'!$P:$P,1,FALSE))),AND($B243=$B242,M242="x")),"x","")</f>
        <v/>
      </c>
      <c r="N243" s="993" t="str">
        <f>IF(OR(NOT(ISNA(VLOOKUP($A243,'WB003-B'!$P:$P,1,FALSE))),AND($B243=$B242,N242="x")),"x","")</f>
        <v/>
      </c>
      <c r="O243" s="993" t="str">
        <f>IF(OR(NOT(ISNA(VLOOKUP($A243,'WB003-C'!$P:$P,1,FALSE))),AND($B243=$B242,O242="x")),"x","")</f>
        <v/>
      </c>
      <c r="P243" s="993" t="str">
        <f>IF(OR(NOT(ISNA(VLOOKUP($A243,'WB003-D'!$P:$P,1,FALSE))),AND($B243=$B242,P242="x")),"x","")</f>
        <v/>
      </c>
      <c r="Q243" s="994" t="str">
        <f>IF(OR(NOT(ISNA(VLOOKUP($A243,'WB003-E'!$P:$P,1,FALSE))),AND($B243=$B242,Q242="x")),"x","")</f>
        <v/>
      </c>
      <c r="R243" s="995" t="str">
        <f>IF(OR(NOT(ISNA(VLOOKUP($A243,#REF!,1,FALSE))),AND($B243=$B242,R242="x")),"x","")</f>
        <v>x</v>
      </c>
      <c r="S243" s="990" t="str">
        <f>IF(OR(NOT(ISNA(VLOOKUP($A243,#REF!,1,FALSE))),AND($B243=$B242,S242="x")),"x","")</f>
        <v>x</v>
      </c>
      <c r="T243" s="990" t="str">
        <f>IF(OR(NOT(ISNA(VLOOKUP($A243,#REF!,1,FALSE))),AND($B243=$B242,T242="x")),"x","")</f>
        <v>x</v>
      </c>
      <c r="U243" s="990" t="str">
        <f>IF(OR(NOT(ISNA(VLOOKUP($A243,#REF!,1,FALSE))),AND($B243=$B242,U242="x")),"x","")</f>
        <v>x</v>
      </c>
      <c r="V243" s="991" t="str">
        <f>IF(OR(NOT(ISNA(VLOOKUP($A243,#REF!,1,FALSE))),AND($B243=$B242,V242="x")),"x","")</f>
        <v>x</v>
      </c>
      <c r="W243" s="996" t="str">
        <f>IF(OR(NOT(ISNA(VLOOKUP($A243,'WB005-A'!$P:$P,1,FALSE))),AND($B243=$B242,W242="x")),"x","")</f>
        <v/>
      </c>
      <c r="X243" s="993" t="str">
        <f>IF(OR(NOT(ISNA(VLOOKUP($A243,'WB005-B'!$P:$P,1,FALSE))),AND($B243=$B242,X242="x")),"x","")</f>
        <v/>
      </c>
      <c r="Y243" s="993" t="str">
        <f>IF(OR(NOT(ISNA(VLOOKUP($A243,'WB005-C'!$P:$P,1,FALSE))),AND($B243=$B242,Y242="x")),"x","")</f>
        <v/>
      </c>
      <c r="Z243" s="993" t="str">
        <f>IF(OR(NOT(ISNA(VLOOKUP($A243,'WB005-D'!$P:$P,1,FALSE))),AND($B243=$B242,Z242="x")),"x","")</f>
        <v/>
      </c>
      <c r="AA243" s="993" t="str">
        <f>IF(OR(NOT(ISNA(VLOOKUP($A243,'WB005-E'!$P:$P,1,FALSE))),AND($B243=$B242,AA242="x")),"x","")</f>
        <v/>
      </c>
      <c r="AB243" s="994" t="str">
        <f>IF(OR(NOT(ISNA(VLOOKUP($A243,'WB005-F'!$P:$P,1,FALSE))),AND($B243=$B242,AB242="x")),"x","")</f>
        <v/>
      </c>
      <c r="AC243" s="989" t="str">
        <f>IF(OR(NOT(ISNA(VLOOKUP($A243,'WB006-A'!$P:$P,1,FALSE))),AND($B243=$B242,AC242="x")),"x","")</f>
        <v>x</v>
      </c>
      <c r="AD243" s="990" t="str">
        <f>IF(OR(NOT(ISNA(VLOOKUP($A243,'WB006-B'!$P:$P,1,FALSE))),AND($B243=$B242,AD242="x")),"x","")</f>
        <v/>
      </c>
      <c r="AE243" s="992" t="str">
        <f>IF(OR(NOT(ISNA(VLOOKUP($A243,'WB007-A'!$P:$P,1,FALSE))),AND($B243=$B242,AE242="x")),"x","")</f>
        <v/>
      </c>
      <c r="AF243" s="994" t="str">
        <f>IF(OR(NOT(ISNA(VLOOKUP($A243,'WB007-B'!$P:$P,1,FALSE))),AND($B243=$B242,AF242="x")),"x","")</f>
        <v/>
      </c>
      <c r="AG243" s="998" t="b">
        <f t="shared" si="3"/>
        <v>1</v>
      </c>
      <c r="AI243" s="708"/>
    </row>
    <row r="244" spans="1:35" x14ac:dyDescent="0.2">
      <c r="A244" s="927" t="s">
        <v>11</v>
      </c>
      <c r="B244" s="928" t="s">
        <v>9</v>
      </c>
      <c r="C244" s="929" t="s">
        <v>14</v>
      </c>
      <c r="D244" s="1021">
        <v>1.9699917681054775</v>
      </c>
      <c r="E244" s="930" t="s">
        <v>377</v>
      </c>
      <c r="F244" s="988" t="str">
        <f>IF(OR(NOT(ISNA(VLOOKUP($A244,'WB001-A'!$P:$P,1,FALSE))),AND($B244=$B243,F243="x")),"x","")</f>
        <v/>
      </c>
      <c r="G244" s="989" t="str">
        <f>IF(OR(NOT(ISNA(VLOOKUP($A244,'WB002-A'!$P:$P,1,FALSE))),AND($B244=$B243,G243="x")),"x","")</f>
        <v/>
      </c>
      <c r="H244" s="990" t="str">
        <f>IF(OR(NOT(ISNA(VLOOKUP($A244,'WB002-B'!$P:$P,1,FALSE))),AND($B244=$B243,H243="x")),"x","")</f>
        <v/>
      </c>
      <c r="I244" s="990" t="str">
        <f>IF(OR(NOT(ISNA(VLOOKUP($A244,'WB002-C'!$P:$P,1,FALSE))),AND($B244=$B243,I243="x")),"x","")</f>
        <v/>
      </c>
      <c r="J244" s="990" t="str">
        <f>IF(OR(NOT(ISNA(VLOOKUP($A244,'WB002-D'!$P:$P,1,FALSE))),AND($B244=$B243,J243="x")),"x","")</f>
        <v/>
      </c>
      <c r="K244" s="990" t="str">
        <f>IF(OR(NOT(ISNA(VLOOKUP($A244,'WB002-E'!$P:$P,1,FALSE))),AND($B244=$B243,K243="x")),"x","")</f>
        <v/>
      </c>
      <c r="L244" s="991" t="str">
        <f>IF(OR(NOT(ISNA(VLOOKUP($A244,'WB002-F'!$P:$P,1,FALSE))),AND($B244=$B243,L243="x")),"x","")</f>
        <v/>
      </c>
      <c r="M244" s="992" t="str">
        <f>IF(OR(NOT(ISNA(VLOOKUP($A244,'WB003-A'!$P:$P,1,FALSE))),AND($B244=$B243,M243="x")),"x","")</f>
        <v/>
      </c>
      <c r="N244" s="993" t="str">
        <f>IF(OR(NOT(ISNA(VLOOKUP($A244,'WB003-B'!$P:$P,1,FALSE))),AND($B244=$B243,N243="x")),"x","")</f>
        <v/>
      </c>
      <c r="O244" s="993" t="str">
        <f>IF(OR(NOT(ISNA(VLOOKUP($A244,'WB003-C'!$P:$P,1,FALSE))),AND($B244=$B243,O243="x")),"x","")</f>
        <v/>
      </c>
      <c r="P244" s="993" t="str">
        <f>IF(OR(NOT(ISNA(VLOOKUP($A244,'WB003-D'!$P:$P,1,FALSE))),AND($B244=$B243,P243="x")),"x","")</f>
        <v/>
      </c>
      <c r="Q244" s="994" t="str">
        <f>IF(OR(NOT(ISNA(VLOOKUP($A244,'WB003-E'!$P:$P,1,FALSE))),AND($B244=$B243,Q243="x")),"x","")</f>
        <v/>
      </c>
      <c r="R244" s="995" t="str">
        <f>IF(OR(NOT(ISNA(VLOOKUP($A244,#REF!,1,FALSE))),AND($B244=$B243,R243="x")),"x","")</f>
        <v>x</v>
      </c>
      <c r="S244" s="990" t="str">
        <f>IF(OR(NOT(ISNA(VLOOKUP($A244,#REF!,1,FALSE))),AND($B244=$B243,S243="x")),"x","")</f>
        <v>x</v>
      </c>
      <c r="T244" s="990" t="str">
        <f>IF(OR(NOT(ISNA(VLOOKUP($A244,#REF!,1,FALSE))),AND($B244=$B243,T243="x")),"x","")</f>
        <v>x</v>
      </c>
      <c r="U244" s="990" t="str">
        <f>IF(OR(NOT(ISNA(VLOOKUP($A244,#REF!,1,FALSE))),AND($B244=$B243,U243="x")),"x","")</f>
        <v>x</v>
      </c>
      <c r="V244" s="991" t="str">
        <f>IF(OR(NOT(ISNA(VLOOKUP($A244,#REF!,1,FALSE))),AND($B244=$B243,V243="x")),"x","")</f>
        <v>x</v>
      </c>
      <c r="W244" s="996" t="str">
        <f>IF(OR(NOT(ISNA(VLOOKUP($A244,'WB005-A'!$P:$P,1,FALSE))),AND($B244=$B243,W243="x")),"x","")</f>
        <v/>
      </c>
      <c r="X244" s="993" t="str">
        <f>IF(OR(NOT(ISNA(VLOOKUP($A244,'WB005-B'!$P:$P,1,FALSE))),AND($B244=$B243,X243="x")),"x","")</f>
        <v/>
      </c>
      <c r="Y244" s="993" t="str">
        <f>IF(OR(NOT(ISNA(VLOOKUP($A244,'WB005-C'!$P:$P,1,FALSE))),AND($B244=$B243,Y243="x")),"x","")</f>
        <v/>
      </c>
      <c r="Z244" s="993" t="str">
        <f>IF(OR(NOT(ISNA(VLOOKUP($A244,'WB005-D'!$P:$P,1,FALSE))),AND($B244=$B243,Z243="x")),"x","")</f>
        <v/>
      </c>
      <c r="AA244" s="993" t="str">
        <f>IF(OR(NOT(ISNA(VLOOKUP($A244,'WB005-E'!$P:$P,1,FALSE))),AND($B244=$B243,AA243="x")),"x","")</f>
        <v/>
      </c>
      <c r="AB244" s="994" t="str">
        <f>IF(OR(NOT(ISNA(VLOOKUP($A244,'WB005-F'!$P:$P,1,FALSE))),AND($B244=$B243,AB243="x")),"x","")</f>
        <v/>
      </c>
      <c r="AC244" s="989" t="str">
        <f>IF(OR(NOT(ISNA(VLOOKUP($A244,'WB006-A'!$P:$P,1,FALSE))),AND($B244=$B243,AC243="x")),"x","")</f>
        <v>x</v>
      </c>
      <c r="AD244" s="990" t="str">
        <f>IF(OR(NOT(ISNA(VLOOKUP($A244,'WB006-B'!$P:$P,1,FALSE))),AND($B244=$B243,AD243="x")),"x","")</f>
        <v/>
      </c>
      <c r="AE244" s="992" t="str">
        <f>IF(OR(NOT(ISNA(VLOOKUP($A244,'WB007-A'!$P:$P,1,FALSE))),AND($B244=$B243,AE243="x")),"x","")</f>
        <v/>
      </c>
      <c r="AF244" s="994" t="str">
        <f>IF(OR(NOT(ISNA(VLOOKUP($A244,'WB007-B'!$P:$P,1,FALSE))),AND($B244=$B243,AF243="x")),"x","")</f>
        <v/>
      </c>
      <c r="AG244" s="998" t="b">
        <f t="shared" si="3"/>
        <v>1</v>
      </c>
      <c r="AI244" s="708"/>
    </row>
    <row r="245" spans="1:35" x14ac:dyDescent="0.2">
      <c r="A245" s="927" t="s">
        <v>12</v>
      </c>
      <c r="B245" s="928" t="s">
        <v>9</v>
      </c>
      <c r="C245" s="929" t="s">
        <v>28</v>
      </c>
      <c r="D245" s="1021">
        <v>2.500374167210798</v>
      </c>
      <c r="E245" s="930" t="s">
        <v>377</v>
      </c>
      <c r="F245" s="988" t="str">
        <f>IF(OR(NOT(ISNA(VLOOKUP($A245,'WB001-A'!$P:$P,1,FALSE))),AND($B245=$B244,F244="x")),"x","")</f>
        <v/>
      </c>
      <c r="G245" s="989" t="str">
        <f>IF(OR(NOT(ISNA(VLOOKUP($A245,'WB002-A'!$P:$P,1,FALSE))),AND($B245=$B244,G244="x")),"x","")</f>
        <v/>
      </c>
      <c r="H245" s="990" t="str">
        <f>IF(OR(NOT(ISNA(VLOOKUP($A245,'WB002-B'!$P:$P,1,FALSE))),AND($B245=$B244,H244="x")),"x","")</f>
        <v/>
      </c>
      <c r="I245" s="990" t="str">
        <f>IF(OR(NOT(ISNA(VLOOKUP($A245,'WB002-C'!$P:$P,1,FALSE))),AND($B245=$B244,I244="x")),"x","")</f>
        <v/>
      </c>
      <c r="J245" s="990" t="str">
        <f>IF(OR(NOT(ISNA(VLOOKUP($A245,'WB002-D'!$P:$P,1,FALSE))),AND($B245=$B244,J244="x")),"x","")</f>
        <v/>
      </c>
      <c r="K245" s="990" t="str">
        <f>IF(OR(NOT(ISNA(VLOOKUP($A245,'WB002-E'!$P:$P,1,FALSE))),AND($B245=$B244,K244="x")),"x","")</f>
        <v/>
      </c>
      <c r="L245" s="991" t="str">
        <f>IF(OR(NOT(ISNA(VLOOKUP($A245,'WB002-F'!$P:$P,1,FALSE))),AND($B245=$B244,L244="x")),"x","")</f>
        <v/>
      </c>
      <c r="M245" s="992" t="str">
        <f>IF(OR(NOT(ISNA(VLOOKUP($A245,'WB003-A'!$P:$P,1,FALSE))),AND($B245=$B244,M244="x")),"x","")</f>
        <v/>
      </c>
      <c r="N245" s="993" t="str">
        <f>IF(OR(NOT(ISNA(VLOOKUP($A245,'WB003-B'!$P:$P,1,FALSE))),AND($B245=$B244,N244="x")),"x","")</f>
        <v/>
      </c>
      <c r="O245" s="993" t="str">
        <f>IF(OR(NOT(ISNA(VLOOKUP($A245,'WB003-C'!$P:$P,1,FALSE))),AND($B245=$B244,O244="x")),"x","")</f>
        <v/>
      </c>
      <c r="P245" s="993" t="str">
        <f>IF(OR(NOT(ISNA(VLOOKUP($A245,'WB003-D'!$P:$P,1,FALSE))),AND($B245=$B244,P244="x")),"x","")</f>
        <v/>
      </c>
      <c r="Q245" s="994" t="str">
        <f>IF(OR(NOT(ISNA(VLOOKUP($A245,'WB003-E'!$P:$P,1,FALSE))),AND($B245=$B244,Q244="x")),"x","")</f>
        <v/>
      </c>
      <c r="R245" s="995" t="str">
        <f>IF(OR(NOT(ISNA(VLOOKUP($A245,#REF!,1,FALSE))),AND($B245=$B244,R244="x")),"x","")</f>
        <v>x</v>
      </c>
      <c r="S245" s="990" t="str">
        <f>IF(OR(NOT(ISNA(VLOOKUP($A245,#REF!,1,FALSE))),AND($B245=$B244,S244="x")),"x","")</f>
        <v>x</v>
      </c>
      <c r="T245" s="990" t="str">
        <f>IF(OR(NOT(ISNA(VLOOKUP($A245,#REF!,1,FALSE))),AND($B245=$B244,T244="x")),"x","")</f>
        <v>x</v>
      </c>
      <c r="U245" s="990" t="str">
        <f>IF(OR(NOT(ISNA(VLOOKUP($A245,#REF!,1,FALSE))),AND($B245=$B244,U244="x")),"x","")</f>
        <v>x</v>
      </c>
      <c r="V245" s="991" t="str">
        <f>IF(OR(NOT(ISNA(VLOOKUP($A245,#REF!,1,FALSE))),AND($B245=$B244,V244="x")),"x","")</f>
        <v>x</v>
      </c>
      <c r="W245" s="996" t="str">
        <f>IF(OR(NOT(ISNA(VLOOKUP($A245,'WB005-A'!$P:$P,1,FALSE))),AND($B245=$B244,W244="x")),"x","")</f>
        <v/>
      </c>
      <c r="X245" s="993" t="str">
        <f>IF(OR(NOT(ISNA(VLOOKUP($A245,'WB005-B'!$P:$P,1,FALSE))),AND($B245=$B244,X244="x")),"x","")</f>
        <v/>
      </c>
      <c r="Y245" s="993" t="str">
        <f>IF(OR(NOT(ISNA(VLOOKUP($A245,'WB005-C'!$P:$P,1,FALSE))),AND($B245=$B244,Y244="x")),"x","")</f>
        <v/>
      </c>
      <c r="Z245" s="993" t="str">
        <f>IF(OR(NOT(ISNA(VLOOKUP($A245,'WB005-D'!$P:$P,1,FALSE))),AND($B245=$B244,Z244="x")),"x","")</f>
        <v/>
      </c>
      <c r="AA245" s="993" t="str">
        <f>IF(OR(NOT(ISNA(VLOOKUP($A245,'WB005-E'!$P:$P,1,FALSE))),AND($B245=$B244,AA244="x")),"x","")</f>
        <v/>
      </c>
      <c r="AB245" s="994" t="str">
        <f>IF(OR(NOT(ISNA(VLOOKUP($A245,'WB005-F'!$P:$P,1,FALSE))),AND($B245=$B244,AB244="x")),"x","")</f>
        <v/>
      </c>
      <c r="AC245" s="989" t="str">
        <f>IF(OR(NOT(ISNA(VLOOKUP($A245,'WB006-A'!$P:$P,1,FALSE))),AND($B245=$B244,AC244="x")),"x","")</f>
        <v>x</v>
      </c>
      <c r="AD245" s="990" t="str">
        <f>IF(OR(NOT(ISNA(VLOOKUP($A245,'WB006-B'!$P:$P,1,FALSE))),AND($B245=$B244,AD244="x")),"x","")</f>
        <v/>
      </c>
      <c r="AE245" s="992" t="str">
        <f>IF(OR(NOT(ISNA(VLOOKUP($A245,'WB007-A'!$P:$P,1,FALSE))),AND($B245=$B244,AE244="x")),"x","")</f>
        <v/>
      </c>
      <c r="AF245" s="994" t="str">
        <f>IF(OR(NOT(ISNA(VLOOKUP($A245,'WB007-B'!$P:$P,1,FALSE))),AND($B245=$B244,AF244="x")),"x","")</f>
        <v/>
      </c>
      <c r="AG245" s="998" t="b">
        <f t="shared" si="3"/>
        <v>1</v>
      </c>
      <c r="AI245" s="708"/>
    </row>
    <row r="246" spans="1:35" x14ac:dyDescent="0.2">
      <c r="A246" s="927" t="s">
        <v>19</v>
      </c>
      <c r="B246" s="928" t="s">
        <v>22</v>
      </c>
      <c r="C246" s="929"/>
      <c r="D246" s="1021" t="s">
        <v>448</v>
      </c>
      <c r="E246" s="930" t="s">
        <v>25</v>
      </c>
      <c r="F246" s="988" t="str">
        <f>IF(OR(NOT(ISNA(VLOOKUP($A246,'WB001-A'!$P:$P,1,FALSE))),AND($B246=$B245,F245="x")),"x","")</f>
        <v/>
      </c>
      <c r="G246" s="989" t="str">
        <f>IF(OR(NOT(ISNA(VLOOKUP($A246,'WB002-A'!$P:$P,1,FALSE))),AND($B246=$B245,G245="x")),"x","")</f>
        <v/>
      </c>
      <c r="H246" s="990" t="str">
        <f>IF(OR(NOT(ISNA(VLOOKUP($A246,'WB002-B'!$P:$P,1,FALSE))),AND($B246=$B245,H245="x")),"x","")</f>
        <v/>
      </c>
      <c r="I246" s="990" t="str">
        <f>IF(OR(NOT(ISNA(VLOOKUP($A246,'WB002-C'!$P:$P,1,FALSE))),AND($B246=$B245,I245="x")),"x","")</f>
        <v/>
      </c>
      <c r="J246" s="990" t="str">
        <f>IF(OR(NOT(ISNA(VLOOKUP($A246,'WB002-D'!$P:$P,1,FALSE))),AND($B246=$B245,J245="x")),"x","")</f>
        <v/>
      </c>
      <c r="K246" s="990" t="str">
        <f>IF(OR(NOT(ISNA(VLOOKUP($A246,'WB002-E'!$P:$P,1,FALSE))),AND($B246=$B245,K245="x")),"x","")</f>
        <v/>
      </c>
      <c r="L246" s="991" t="str">
        <f>IF(OR(NOT(ISNA(VLOOKUP($A246,'WB002-F'!$P:$P,1,FALSE))),AND($B246=$B245,L245="x")),"x","")</f>
        <v/>
      </c>
      <c r="M246" s="992" t="str">
        <f>IF(OR(NOT(ISNA(VLOOKUP($A246,'WB003-A'!$P:$P,1,FALSE))),AND($B246=$B245,M245="x")),"x","")</f>
        <v/>
      </c>
      <c r="N246" s="993" t="str">
        <f>IF(OR(NOT(ISNA(VLOOKUP($A246,'WB003-B'!$P:$P,1,FALSE))),AND($B246=$B245,N245="x")),"x","")</f>
        <v/>
      </c>
      <c r="O246" s="993" t="str">
        <f>IF(OR(NOT(ISNA(VLOOKUP($A246,'WB003-C'!$P:$P,1,FALSE))),AND($B246=$B245,O245="x")),"x","")</f>
        <v/>
      </c>
      <c r="P246" s="993" t="str">
        <f>IF(OR(NOT(ISNA(VLOOKUP($A246,'WB003-D'!$P:$P,1,FALSE))),AND($B246=$B245,P245="x")),"x","")</f>
        <v/>
      </c>
      <c r="Q246" s="994" t="str">
        <f>IF(OR(NOT(ISNA(VLOOKUP($A246,'WB003-E'!$P:$P,1,FALSE))),AND($B246=$B245,Q245="x")),"x","")</f>
        <v/>
      </c>
      <c r="R246" s="995" t="str">
        <f>IF(OR(NOT(ISNA(VLOOKUP($A246,#REF!,1,FALSE))),AND($B246=$B245,R245="x")),"x","")</f>
        <v>x</v>
      </c>
      <c r="S246" s="990" t="str">
        <f>IF(OR(NOT(ISNA(VLOOKUP($A246,#REF!,1,FALSE))),AND($B246=$B245,S245="x")),"x","")</f>
        <v>x</v>
      </c>
      <c r="T246" s="990" t="str">
        <f>IF(OR(NOT(ISNA(VLOOKUP($A246,#REF!,1,FALSE))),AND($B246=$B245,T245="x")),"x","")</f>
        <v>x</v>
      </c>
      <c r="U246" s="990" t="str">
        <f>IF(OR(NOT(ISNA(VLOOKUP($A246,#REF!,1,FALSE))),AND($B246=$B245,U245="x")),"x","")</f>
        <v>x</v>
      </c>
      <c r="V246" s="991" t="str">
        <f>IF(OR(NOT(ISNA(VLOOKUP($A246,#REF!,1,FALSE))),AND($B246=$B245,V245="x")),"x","")</f>
        <v>x</v>
      </c>
      <c r="W246" s="996" t="str">
        <f>IF(OR(NOT(ISNA(VLOOKUP($A246,'WB005-A'!$P:$P,1,FALSE))),AND($B246=$B245,W245="x")),"x","")</f>
        <v/>
      </c>
      <c r="X246" s="993" t="str">
        <f>IF(OR(NOT(ISNA(VLOOKUP($A246,'WB005-B'!$P:$P,1,FALSE))),AND($B246=$B245,X245="x")),"x","")</f>
        <v/>
      </c>
      <c r="Y246" s="993" t="str">
        <f>IF(OR(NOT(ISNA(VLOOKUP($A246,'WB005-C'!$P:$P,1,FALSE))),AND($B246=$B245,Y245="x")),"x","")</f>
        <v/>
      </c>
      <c r="Z246" s="993" t="str">
        <f>IF(OR(NOT(ISNA(VLOOKUP($A246,'WB005-D'!$P:$P,1,FALSE))),AND($B246=$B245,Z245="x")),"x","")</f>
        <v/>
      </c>
      <c r="AA246" s="993" t="str">
        <f>IF(OR(NOT(ISNA(VLOOKUP($A246,'WB005-E'!$P:$P,1,FALSE))),AND($B246=$B245,AA245="x")),"x","")</f>
        <v/>
      </c>
      <c r="AB246" s="994" t="str">
        <f>IF(OR(NOT(ISNA(VLOOKUP($A246,'WB005-F'!$P:$P,1,FALSE))),AND($B246=$B245,AB245="x")),"x","")</f>
        <v/>
      </c>
      <c r="AC246" s="989" t="str">
        <f>IF(OR(NOT(ISNA(VLOOKUP($A246,'WB006-A'!$P:$P,1,FALSE))),AND($B246=$B245,AC245="x")),"x","")</f>
        <v>x</v>
      </c>
      <c r="AD246" s="990" t="str">
        <f>IF(OR(NOT(ISNA(VLOOKUP($A246,'WB006-B'!$P:$P,1,FALSE))),AND($B246=$B245,AD245="x")),"x","")</f>
        <v/>
      </c>
      <c r="AE246" s="992" t="str">
        <f>IF(OR(NOT(ISNA(VLOOKUP($A246,'WB007-A'!$P:$P,1,FALSE))),AND($B246=$B245,AE245="x")),"x","")</f>
        <v>x</v>
      </c>
      <c r="AF246" s="994" t="str">
        <f>IF(OR(NOT(ISNA(VLOOKUP($A246,'WB007-B'!$P:$P,1,FALSE))),AND($B246=$B245,AF245="x")),"x","")</f>
        <v/>
      </c>
      <c r="AG246" s="998" t="b">
        <f t="shared" si="3"/>
        <v>1</v>
      </c>
      <c r="AI246" s="708"/>
    </row>
    <row r="247" spans="1:35" x14ac:dyDescent="0.2">
      <c r="A247" s="927" t="s">
        <v>20</v>
      </c>
      <c r="B247" s="928" t="s">
        <v>22</v>
      </c>
      <c r="C247" s="929" t="s">
        <v>24</v>
      </c>
      <c r="D247" s="1021">
        <v>378.84457078951493</v>
      </c>
      <c r="E247" s="930" t="s">
        <v>25</v>
      </c>
      <c r="F247" s="988" t="str">
        <f>IF(OR(NOT(ISNA(VLOOKUP($A247,'WB001-A'!$P:$P,1,FALSE))),AND($B247=$B246,F246="x")),"x","")</f>
        <v/>
      </c>
      <c r="G247" s="989" t="str">
        <f>IF(OR(NOT(ISNA(VLOOKUP($A247,'WB002-A'!$P:$P,1,FALSE))),AND($B247=$B246,G246="x")),"x","")</f>
        <v/>
      </c>
      <c r="H247" s="990" t="str">
        <f>IF(OR(NOT(ISNA(VLOOKUP($A247,'WB002-B'!$P:$P,1,FALSE))),AND($B247=$B246,H246="x")),"x","")</f>
        <v/>
      </c>
      <c r="I247" s="990" t="str">
        <f>IF(OR(NOT(ISNA(VLOOKUP($A247,'WB002-C'!$P:$P,1,FALSE))),AND($B247=$B246,I246="x")),"x","")</f>
        <v/>
      </c>
      <c r="J247" s="990" t="str">
        <f>IF(OR(NOT(ISNA(VLOOKUP($A247,'WB002-D'!$P:$P,1,FALSE))),AND($B247=$B246,J246="x")),"x","")</f>
        <v/>
      </c>
      <c r="K247" s="990" t="str">
        <f>IF(OR(NOT(ISNA(VLOOKUP($A247,'WB002-E'!$P:$P,1,FALSE))),AND($B247=$B246,K246="x")),"x","")</f>
        <v/>
      </c>
      <c r="L247" s="991" t="str">
        <f>IF(OR(NOT(ISNA(VLOOKUP($A247,'WB002-F'!$P:$P,1,FALSE))),AND($B247=$B246,L246="x")),"x","")</f>
        <v/>
      </c>
      <c r="M247" s="992" t="str">
        <f>IF(OR(NOT(ISNA(VLOOKUP($A247,'WB003-A'!$P:$P,1,FALSE))),AND($B247=$B246,M246="x")),"x","")</f>
        <v/>
      </c>
      <c r="N247" s="993" t="str">
        <f>IF(OR(NOT(ISNA(VLOOKUP($A247,'WB003-B'!$P:$P,1,FALSE))),AND($B247=$B246,N246="x")),"x","")</f>
        <v/>
      </c>
      <c r="O247" s="993" t="str">
        <f>IF(OR(NOT(ISNA(VLOOKUP($A247,'WB003-C'!$P:$P,1,FALSE))),AND($B247=$B246,O246="x")),"x","")</f>
        <v/>
      </c>
      <c r="P247" s="993" t="str">
        <f>IF(OR(NOT(ISNA(VLOOKUP($A247,'WB003-D'!$P:$P,1,FALSE))),AND($B247=$B246,P246="x")),"x","")</f>
        <v/>
      </c>
      <c r="Q247" s="994" t="str">
        <f>IF(OR(NOT(ISNA(VLOOKUP($A247,'WB003-E'!$P:$P,1,FALSE))),AND($B247=$B246,Q246="x")),"x","")</f>
        <v/>
      </c>
      <c r="R247" s="995" t="str">
        <f>IF(OR(NOT(ISNA(VLOOKUP($A247,#REF!,1,FALSE))),AND($B247=$B246,R246="x")),"x","")</f>
        <v>x</v>
      </c>
      <c r="S247" s="990" t="str">
        <f>IF(OR(NOT(ISNA(VLOOKUP($A247,#REF!,1,FALSE))),AND($B247=$B246,S246="x")),"x","")</f>
        <v>x</v>
      </c>
      <c r="T247" s="990" t="str">
        <f>IF(OR(NOT(ISNA(VLOOKUP($A247,#REF!,1,FALSE))),AND($B247=$B246,T246="x")),"x","")</f>
        <v>x</v>
      </c>
      <c r="U247" s="990" t="str">
        <f>IF(OR(NOT(ISNA(VLOOKUP($A247,#REF!,1,FALSE))),AND($B247=$B246,U246="x")),"x","")</f>
        <v>x</v>
      </c>
      <c r="V247" s="991" t="str">
        <f>IF(OR(NOT(ISNA(VLOOKUP($A247,#REF!,1,FALSE))),AND($B247=$B246,V246="x")),"x","")</f>
        <v>x</v>
      </c>
      <c r="W247" s="996" t="str">
        <f>IF(OR(NOT(ISNA(VLOOKUP($A247,'WB005-A'!$P:$P,1,FALSE))),AND($B247=$B246,W246="x")),"x","")</f>
        <v/>
      </c>
      <c r="X247" s="993" t="str">
        <f>IF(OR(NOT(ISNA(VLOOKUP($A247,'WB005-B'!$P:$P,1,FALSE))),AND($B247=$B246,X246="x")),"x","")</f>
        <v/>
      </c>
      <c r="Y247" s="993" t="str">
        <f>IF(OR(NOT(ISNA(VLOOKUP($A247,'WB005-C'!$P:$P,1,FALSE))),AND($B247=$B246,Y246="x")),"x","")</f>
        <v/>
      </c>
      <c r="Z247" s="993" t="str">
        <f>IF(OR(NOT(ISNA(VLOOKUP($A247,'WB005-D'!$P:$P,1,FALSE))),AND($B247=$B246,Z246="x")),"x","")</f>
        <v/>
      </c>
      <c r="AA247" s="993" t="str">
        <f>IF(OR(NOT(ISNA(VLOOKUP($A247,'WB005-E'!$P:$P,1,FALSE))),AND($B247=$B246,AA246="x")),"x","")</f>
        <v/>
      </c>
      <c r="AB247" s="994" t="str">
        <f>IF(OR(NOT(ISNA(VLOOKUP($A247,'WB005-F'!$P:$P,1,FALSE))),AND($B247=$B246,AB246="x")),"x","")</f>
        <v/>
      </c>
      <c r="AC247" s="989" t="str">
        <f>IF(OR(NOT(ISNA(VLOOKUP($A247,'WB006-A'!$P:$P,1,FALSE))),AND($B247=$B246,AC246="x")),"x","")</f>
        <v>x</v>
      </c>
      <c r="AD247" s="990" t="str">
        <f>IF(OR(NOT(ISNA(VLOOKUP($A247,'WB006-B'!$P:$P,1,FALSE))),AND($B247=$B246,AD246="x")),"x","")</f>
        <v/>
      </c>
      <c r="AE247" s="992" t="str">
        <f>IF(OR(NOT(ISNA(VLOOKUP($A247,'WB007-A'!$P:$P,1,FALSE))),AND($B247=$B246,AE246="x")),"x","")</f>
        <v>x</v>
      </c>
      <c r="AF247" s="994" t="str">
        <f>IF(OR(NOT(ISNA(VLOOKUP($A247,'WB007-B'!$P:$P,1,FALSE))),AND($B247=$B246,AF246="x")),"x","")</f>
        <v/>
      </c>
      <c r="AG247" s="998" t="b">
        <f t="shared" si="3"/>
        <v>1</v>
      </c>
      <c r="AI247" s="708"/>
    </row>
    <row r="248" spans="1:35" x14ac:dyDescent="0.2">
      <c r="A248" s="927" t="s">
        <v>21</v>
      </c>
      <c r="B248" s="928" t="s">
        <v>22</v>
      </c>
      <c r="C248" s="929" t="s">
        <v>23</v>
      </c>
      <c r="D248" s="1021">
        <v>757.68914157902987</v>
      </c>
      <c r="E248" s="930" t="s">
        <v>25</v>
      </c>
      <c r="F248" s="988" t="str">
        <f>IF(OR(NOT(ISNA(VLOOKUP($A248,'WB001-A'!$P:$P,1,FALSE))),AND($B248=$B247,F247="x")),"x","")</f>
        <v/>
      </c>
      <c r="G248" s="989" t="str">
        <f>IF(OR(NOT(ISNA(VLOOKUP($A248,'WB002-A'!$P:$P,1,FALSE))),AND($B248=$B247,G247="x")),"x","")</f>
        <v/>
      </c>
      <c r="H248" s="990" t="str">
        <f>IF(OR(NOT(ISNA(VLOOKUP($A248,'WB002-B'!$P:$P,1,FALSE))),AND($B248=$B247,H247="x")),"x","")</f>
        <v/>
      </c>
      <c r="I248" s="990" t="str">
        <f>IF(OR(NOT(ISNA(VLOOKUP($A248,'WB002-C'!$P:$P,1,FALSE))),AND($B248=$B247,I247="x")),"x","")</f>
        <v/>
      </c>
      <c r="J248" s="990" t="str">
        <f>IF(OR(NOT(ISNA(VLOOKUP($A248,'WB002-D'!$P:$P,1,FALSE))),AND($B248=$B247,J247="x")),"x","")</f>
        <v/>
      </c>
      <c r="K248" s="990" t="str">
        <f>IF(OR(NOT(ISNA(VLOOKUP($A248,'WB002-E'!$P:$P,1,FALSE))),AND($B248=$B247,K247="x")),"x","")</f>
        <v/>
      </c>
      <c r="L248" s="991" t="str">
        <f>IF(OR(NOT(ISNA(VLOOKUP($A248,'WB002-F'!$P:$P,1,FALSE))),AND($B248=$B247,L247="x")),"x","")</f>
        <v/>
      </c>
      <c r="M248" s="992" t="str">
        <f>IF(OR(NOT(ISNA(VLOOKUP($A248,'WB003-A'!$P:$P,1,FALSE))),AND($B248=$B247,M247="x")),"x","")</f>
        <v/>
      </c>
      <c r="N248" s="993" t="str">
        <f>IF(OR(NOT(ISNA(VLOOKUP($A248,'WB003-B'!$P:$P,1,FALSE))),AND($B248=$B247,N247="x")),"x","")</f>
        <v/>
      </c>
      <c r="O248" s="993" t="str">
        <f>IF(OR(NOT(ISNA(VLOOKUP($A248,'WB003-C'!$P:$P,1,FALSE))),AND($B248=$B247,O247="x")),"x","")</f>
        <v/>
      </c>
      <c r="P248" s="993" t="str">
        <f>IF(OR(NOT(ISNA(VLOOKUP($A248,'WB003-D'!$P:$P,1,FALSE))),AND($B248=$B247,P247="x")),"x","")</f>
        <v/>
      </c>
      <c r="Q248" s="994" t="str">
        <f>IF(OR(NOT(ISNA(VLOOKUP($A248,'WB003-E'!$P:$P,1,FALSE))),AND($B248=$B247,Q247="x")),"x","")</f>
        <v/>
      </c>
      <c r="R248" s="995" t="str">
        <f>IF(OR(NOT(ISNA(VLOOKUP($A248,#REF!,1,FALSE))),AND($B248=$B247,R247="x")),"x","")</f>
        <v>x</v>
      </c>
      <c r="S248" s="990" t="str">
        <f>IF(OR(NOT(ISNA(VLOOKUP($A248,#REF!,1,FALSE))),AND($B248=$B247,S247="x")),"x","")</f>
        <v>x</v>
      </c>
      <c r="T248" s="990" t="str">
        <f>IF(OR(NOT(ISNA(VLOOKUP($A248,#REF!,1,FALSE))),AND($B248=$B247,T247="x")),"x","")</f>
        <v>x</v>
      </c>
      <c r="U248" s="990" t="str">
        <f>IF(OR(NOT(ISNA(VLOOKUP($A248,#REF!,1,FALSE))),AND($B248=$B247,U247="x")),"x","")</f>
        <v>x</v>
      </c>
      <c r="V248" s="991" t="str">
        <f>IF(OR(NOT(ISNA(VLOOKUP($A248,#REF!,1,FALSE))),AND($B248=$B247,V247="x")),"x","")</f>
        <v>x</v>
      </c>
      <c r="W248" s="996" t="str">
        <f>IF(OR(NOT(ISNA(VLOOKUP($A248,'WB005-A'!$P:$P,1,FALSE))),AND($B248=$B247,W247="x")),"x","")</f>
        <v/>
      </c>
      <c r="X248" s="993" t="str">
        <f>IF(OR(NOT(ISNA(VLOOKUP($A248,'WB005-B'!$P:$P,1,FALSE))),AND($B248=$B247,X247="x")),"x","")</f>
        <v/>
      </c>
      <c r="Y248" s="993" t="str">
        <f>IF(OR(NOT(ISNA(VLOOKUP($A248,'WB005-C'!$P:$P,1,FALSE))),AND($B248=$B247,Y247="x")),"x","")</f>
        <v/>
      </c>
      <c r="Z248" s="993" t="str">
        <f>IF(OR(NOT(ISNA(VLOOKUP($A248,'WB005-D'!$P:$P,1,FALSE))),AND($B248=$B247,Z247="x")),"x","")</f>
        <v/>
      </c>
      <c r="AA248" s="993" t="str">
        <f>IF(OR(NOT(ISNA(VLOOKUP($A248,'WB005-E'!$P:$P,1,FALSE))),AND($B248=$B247,AA247="x")),"x","")</f>
        <v/>
      </c>
      <c r="AB248" s="994" t="str">
        <f>IF(OR(NOT(ISNA(VLOOKUP($A248,'WB005-F'!$P:$P,1,FALSE))),AND($B248=$B247,AB247="x")),"x","")</f>
        <v/>
      </c>
      <c r="AC248" s="989" t="str">
        <f>IF(OR(NOT(ISNA(VLOOKUP($A248,'WB006-A'!$P:$P,1,FALSE))),AND($B248=$B247,AC247="x")),"x","")</f>
        <v>x</v>
      </c>
      <c r="AD248" s="990" t="str">
        <f>IF(OR(NOT(ISNA(VLOOKUP($A248,'WB006-B'!$P:$P,1,FALSE))),AND($B248=$B247,AD247="x")),"x","")</f>
        <v/>
      </c>
      <c r="AE248" s="992" t="str">
        <f>IF(OR(NOT(ISNA(VLOOKUP($A248,'WB007-A'!$P:$P,1,FALSE))),AND($B248=$B247,AE247="x")),"x","")</f>
        <v>x</v>
      </c>
      <c r="AF248" s="994" t="str">
        <f>IF(OR(NOT(ISNA(VLOOKUP($A248,'WB007-B'!$P:$P,1,FALSE))),AND($B248=$B247,AF247="x")),"x","")</f>
        <v/>
      </c>
      <c r="AG248" s="998" t="b">
        <f t="shared" si="3"/>
        <v>1</v>
      </c>
      <c r="AI248" s="708"/>
    </row>
    <row r="249" spans="1:35" ht="22.5" x14ac:dyDescent="0.2">
      <c r="A249" s="927" t="s">
        <v>614</v>
      </c>
      <c r="B249" s="928" t="s">
        <v>615</v>
      </c>
      <c r="C249" s="929"/>
      <c r="D249" s="1021">
        <v>2.5761430813687003</v>
      </c>
      <c r="E249" s="930" t="s">
        <v>377</v>
      </c>
      <c r="F249" s="988" t="str">
        <f>IF(OR(NOT(ISNA(VLOOKUP($A249,'WB001-A'!$P:$P,1,FALSE))),AND($B249=$B248,F248="x")),"x","")</f>
        <v>x</v>
      </c>
      <c r="G249" s="989" t="str">
        <f>IF(OR(NOT(ISNA(VLOOKUP($A249,'WB002-A'!$P:$P,1,FALSE))),AND($B249=$B248,G248="x")),"x","")</f>
        <v/>
      </c>
      <c r="H249" s="990" t="str">
        <f>IF(OR(NOT(ISNA(VLOOKUP($A249,'WB002-B'!$P:$P,1,FALSE))),AND($B249=$B248,H248="x")),"x","")</f>
        <v/>
      </c>
      <c r="I249" s="990" t="str">
        <f>IF(OR(NOT(ISNA(VLOOKUP($A249,'WB002-C'!$P:$P,1,FALSE))),AND($B249=$B248,I248="x")),"x","")</f>
        <v/>
      </c>
      <c r="J249" s="990" t="str">
        <f>IF(OR(NOT(ISNA(VLOOKUP($A249,'WB002-D'!$P:$P,1,FALSE))),AND($B249=$B248,J248="x")),"x","")</f>
        <v/>
      </c>
      <c r="K249" s="990" t="str">
        <f>IF(OR(NOT(ISNA(VLOOKUP($A249,'WB002-E'!$P:$P,1,FALSE))),AND($B249=$B248,K248="x")),"x","")</f>
        <v/>
      </c>
      <c r="L249" s="991" t="str">
        <f>IF(OR(NOT(ISNA(VLOOKUP($A249,'WB002-F'!$P:$P,1,FALSE))),AND($B249=$B248,L248="x")),"x","")</f>
        <v/>
      </c>
      <c r="M249" s="992" t="str">
        <f>IF(OR(NOT(ISNA(VLOOKUP($A249,'WB003-A'!$P:$P,1,FALSE))),AND($B249=$B248,M248="x")),"x","")</f>
        <v/>
      </c>
      <c r="N249" s="993" t="str">
        <f>IF(OR(NOT(ISNA(VLOOKUP($A249,'WB003-B'!$P:$P,1,FALSE))),AND($B249=$B248,N248="x")),"x","")</f>
        <v/>
      </c>
      <c r="O249" s="993" t="str">
        <f>IF(OR(NOT(ISNA(VLOOKUP($A249,'WB003-C'!$P:$P,1,FALSE))),AND($B249=$B248,O248="x")),"x","")</f>
        <v/>
      </c>
      <c r="P249" s="993" t="str">
        <f>IF(OR(NOT(ISNA(VLOOKUP($A249,'WB003-D'!$P:$P,1,FALSE))),AND($B249=$B248,P248="x")),"x","")</f>
        <v/>
      </c>
      <c r="Q249" s="994" t="str">
        <f>IF(OR(NOT(ISNA(VLOOKUP($A249,'WB003-E'!$P:$P,1,FALSE))),AND($B249=$B248,Q248="x")),"x","")</f>
        <v/>
      </c>
      <c r="R249" s="995" t="str">
        <f>IF(OR(NOT(ISNA(VLOOKUP($A249,#REF!,1,FALSE))),AND($B249=$B248,R248="x")),"x","")</f>
        <v>x</v>
      </c>
      <c r="S249" s="990" t="str">
        <f>IF(OR(NOT(ISNA(VLOOKUP($A249,#REF!,1,FALSE))),AND($B249=$B248,S248="x")),"x","")</f>
        <v>x</v>
      </c>
      <c r="T249" s="990" t="str">
        <f>IF(OR(NOT(ISNA(VLOOKUP($A249,#REF!,1,FALSE))),AND($B249=$B248,T248="x")),"x","")</f>
        <v>x</v>
      </c>
      <c r="U249" s="990" t="str">
        <f>IF(OR(NOT(ISNA(VLOOKUP($A249,#REF!,1,FALSE))),AND($B249=$B248,U248="x")),"x","")</f>
        <v>x</v>
      </c>
      <c r="V249" s="991" t="str">
        <f>IF(OR(NOT(ISNA(VLOOKUP($A249,#REF!,1,FALSE))),AND($B249=$B248,V248="x")),"x","")</f>
        <v>x</v>
      </c>
      <c r="W249" s="996" t="str">
        <f>IF(OR(NOT(ISNA(VLOOKUP($A249,'WB005-A'!$P:$P,1,FALSE))),AND($B249=$B248,W248="x")),"x","")</f>
        <v/>
      </c>
      <c r="X249" s="993" t="str">
        <f>IF(OR(NOT(ISNA(VLOOKUP($A249,'WB005-B'!$P:$P,1,FALSE))),AND($B249=$B248,X248="x")),"x","")</f>
        <v/>
      </c>
      <c r="Y249" s="993" t="str">
        <f>IF(OR(NOT(ISNA(VLOOKUP($A249,'WB005-C'!$P:$P,1,FALSE))),AND($B249=$B248,Y248="x")),"x","")</f>
        <v/>
      </c>
      <c r="Z249" s="993" t="str">
        <f>IF(OR(NOT(ISNA(VLOOKUP($A249,'WB005-D'!$P:$P,1,FALSE))),AND($B249=$B248,Z248="x")),"x","")</f>
        <v/>
      </c>
      <c r="AA249" s="993" t="str">
        <f>IF(OR(NOT(ISNA(VLOOKUP($A249,'WB005-E'!$P:$P,1,FALSE))),AND($B249=$B248,AA248="x")),"x","")</f>
        <v/>
      </c>
      <c r="AB249" s="994" t="str">
        <f>IF(OR(NOT(ISNA(VLOOKUP($A249,'WB005-F'!$P:$P,1,FALSE))),AND($B249=$B248,AB248="x")),"x","")</f>
        <v/>
      </c>
      <c r="AC249" s="989" t="str">
        <f>IF(OR(NOT(ISNA(VLOOKUP($A249,'WB006-A'!$P:$P,1,FALSE))),AND($B249=$B248,AC248="x")),"x","")</f>
        <v/>
      </c>
      <c r="AD249" s="990" t="str">
        <f>IF(OR(NOT(ISNA(VLOOKUP($A249,'WB006-B'!$P:$P,1,FALSE))),AND($B249=$B248,AD248="x")),"x","")</f>
        <v/>
      </c>
      <c r="AE249" s="992" t="str">
        <f>IF(OR(NOT(ISNA(VLOOKUP($A249,'WB007-A'!$P:$P,1,FALSE))),AND($B249=$B248,AE248="x")),"x","")</f>
        <v/>
      </c>
      <c r="AF249" s="994" t="str">
        <f>IF(OR(NOT(ISNA(VLOOKUP($A249,'WB007-B'!$P:$P,1,FALSE))),AND($B249=$B248,AF248="x")),"x","")</f>
        <v/>
      </c>
      <c r="AG249" s="998" t="b">
        <f t="shared" si="3"/>
        <v>1</v>
      </c>
      <c r="AI249" s="708"/>
    </row>
    <row r="250" spans="1:35" ht="22.5" x14ac:dyDescent="0.2">
      <c r="A250" s="927" t="s">
        <v>617</v>
      </c>
      <c r="B250" s="928" t="s">
        <v>779</v>
      </c>
      <c r="C250" s="929"/>
      <c r="D250" s="1021">
        <v>1.3638404548422538</v>
      </c>
      <c r="E250" s="930" t="s">
        <v>377</v>
      </c>
      <c r="F250" s="988" t="str">
        <f>IF(OR(NOT(ISNA(VLOOKUP($A250,'WB001-A'!$P:$P,1,FALSE))),AND($B250=$B249,F249="x")),"x","")</f>
        <v>x</v>
      </c>
      <c r="G250" s="989" t="str">
        <f>IF(OR(NOT(ISNA(VLOOKUP($A250,'WB002-A'!$P:$P,1,FALSE))),AND($B250=$B249,G249="x")),"x","")</f>
        <v/>
      </c>
      <c r="H250" s="990" t="str">
        <f>IF(OR(NOT(ISNA(VLOOKUP($A250,'WB002-B'!$P:$P,1,FALSE))),AND($B250=$B249,H249="x")),"x","")</f>
        <v/>
      </c>
      <c r="I250" s="990" t="str">
        <f>IF(OR(NOT(ISNA(VLOOKUP($A250,'WB002-C'!$P:$P,1,FALSE))),AND($B250=$B249,I249="x")),"x","")</f>
        <v/>
      </c>
      <c r="J250" s="990" t="str">
        <f>IF(OR(NOT(ISNA(VLOOKUP($A250,'WB002-D'!$P:$P,1,FALSE))),AND($B250=$B249,J249="x")),"x","")</f>
        <v/>
      </c>
      <c r="K250" s="990" t="str">
        <f>IF(OR(NOT(ISNA(VLOOKUP($A250,'WB002-E'!$P:$P,1,FALSE))),AND($B250=$B249,K249="x")),"x","")</f>
        <v/>
      </c>
      <c r="L250" s="991" t="str">
        <f>IF(OR(NOT(ISNA(VLOOKUP($A250,'WB002-F'!$P:$P,1,FALSE))),AND($B250=$B249,L249="x")),"x","")</f>
        <v/>
      </c>
      <c r="M250" s="992" t="str">
        <f>IF(OR(NOT(ISNA(VLOOKUP($A250,'WB003-A'!$P:$P,1,FALSE))),AND($B250=$B249,M249="x")),"x","")</f>
        <v/>
      </c>
      <c r="N250" s="993" t="str">
        <f>IF(OR(NOT(ISNA(VLOOKUP($A250,'WB003-B'!$P:$P,1,FALSE))),AND($B250=$B249,N249="x")),"x","")</f>
        <v/>
      </c>
      <c r="O250" s="993" t="str">
        <f>IF(OR(NOT(ISNA(VLOOKUP($A250,'WB003-C'!$P:$P,1,FALSE))),AND($B250=$B249,O249="x")),"x","")</f>
        <v/>
      </c>
      <c r="P250" s="993" t="str">
        <f>IF(OR(NOT(ISNA(VLOOKUP($A250,'WB003-D'!$P:$P,1,FALSE))),AND($B250=$B249,P249="x")),"x","")</f>
        <v/>
      </c>
      <c r="Q250" s="994" t="str">
        <f>IF(OR(NOT(ISNA(VLOOKUP($A250,'WB003-E'!$P:$P,1,FALSE))),AND($B250=$B249,Q249="x")),"x","")</f>
        <v/>
      </c>
      <c r="R250" s="995" t="str">
        <f>IF(OR(NOT(ISNA(VLOOKUP($A250,#REF!,1,FALSE))),AND($B250=$B249,R249="x")),"x","")</f>
        <v>x</v>
      </c>
      <c r="S250" s="990" t="str">
        <f>IF(OR(NOT(ISNA(VLOOKUP($A250,#REF!,1,FALSE))),AND($B250=$B249,S249="x")),"x","")</f>
        <v>x</v>
      </c>
      <c r="T250" s="990" t="str">
        <f>IF(OR(NOT(ISNA(VLOOKUP($A250,#REF!,1,FALSE))),AND($B250=$B249,T249="x")),"x","")</f>
        <v>x</v>
      </c>
      <c r="U250" s="990" t="str">
        <f>IF(OR(NOT(ISNA(VLOOKUP($A250,#REF!,1,FALSE))),AND($B250=$B249,U249="x")),"x","")</f>
        <v>x</v>
      </c>
      <c r="V250" s="991" t="str">
        <f>IF(OR(NOT(ISNA(VLOOKUP($A250,#REF!,1,FALSE))),AND($B250=$B249,V249="x")),"x","")</f>
        <v>x</v>
      </c>
      <c r="W250" s="996" t="str">
        <f>IF(OR(NOT(ISNA(VLOOKUP($A250,'WB005-A'!$P:$P,1,FALSE))),AND($B250=$B249,W249="x")),"x","")</f>
        <v/>
      </c>
      <c r="X250" s="993" t="str">
        <f>IF(OR(NOT(ISNA(VLOOKUP($A250,'WB005-B'!$P:$P,1,FALSE))),AND($B250=$B249,X249="x")),"x","")</f>
        <v/>
      </c>
      <c r="Y250" s="993" t="str">
        <f>IF(OR(NOT(ISNA(VLOOKUP($A250,'WB005-C'!$P:$P,1,FALSE))),AND($B250=$B249,Y249="x")),"x","")</f>
        <v/>
      </c>
      <c r="Z250" s="993" t="str">
        <f>IF(OR(NOT(ISNA(VLOOKUP($A250,'WB005-D'!$P:$P,1,FALSE))),AND($B250=$B249,Z249="x")),"x","")</f>
        <v/>
      </c>
      <c r="AA250" s="993" t="str">
        <f>IF(OR(NOT(ISNA(VLOOKUP($A250,'WB005-E'!$P:$P,1,FALSE))),AND($B250=$B249,AA249="x")),"x","")</f>
        <v/>
      </c>
      <c r="AB250" s="994" t="str">
        <f>IF(OR(NOT(ISNA(VLOOKUP($A250,'WB005-F'!$P:$P,1,FALSE))),AND($B250=$B249,AB249="x")),"x","")</f>
        <v/>
      </c>
      <c r="AC250" s="989" t="str">
        <f>IF(OR(NOT(ISNA(VLOOKUP($A250,'WB006-A'!$P:$P,1,FALSE))),AND($B250=$B249,AC249="x")),"x","")</f>
        <v>x</v>
      </c>
      <c r="AD250" s="990" t="str">
        <f>IF(OR(NOT(ISNA(VLOOKUP($A250,'WB006-B'!$P:$P,1,FALSE))),AND($B250=$B249,AD249="x")),"x","")</f>
        <v/>
      </c>
      <c r="AE250" s="992" t="str">
        <f>IF(OR(NOT(ISNA(VLOOKUP($A250,'WB007-A'!$P:$P,1,FALSE))),AND($B250=$B249,AE249="x")),"x","")</f>
        <v/>
      </c>
      <c r="AF250" s="994" t="str">
        <f>IF(OR(NOT(ISNA(VLOOKUP($A250,'WB007-B'!$P:$P,1,FALSE))),AND($B250=$B249,AF249="x")),"x","")</f>
        <v/>
      </c>
      <c r="AG250" s="1002" t="b">
        <f t="shared" si="3"/>
        <v>1</v>
      </c>
      <c r="AI250" s="708"/>
    </row>
    <row r="251" spans="1:35" x14ac:dyDescent="0.2">
      <c r="A251" s="927" t="s">
        <v>620</v>
      </c>
      <c r="B251" s="928" t="s">
        <v>518</v>
      </c>
      <c r="C251" s="929"/>
      <c r="D251" s="1021">
        <v>757.68914157902987</v>
      </c>
      <c r="E251" s="930" t="s">
        <v>25</v>
      </c>
      <c r="F251" s="988" t="str">
        <f>IF(OR(NOT(ISNA(VLOOKUP($A251,'WB001-A'!$P:$P,1,FALSE))),AND($B251=$B250,F250="x")),"x","")</f>
        <v/>
      </c>
      <c r="G251" s="989" t="str">
        <f>IF(OR(NOT(ISNA(VLOOKUP($A251,'WB002-A'!$P:$P,1,FALSE))),AND($B251=$B250,G250="x")),"x","")</f>
        <v/>
      </c>
      <c r="H251" s="990" t="str">
        <f>IF(OR(NOT(ISNA(VLOOKUP($A251,'WB002-B'!$P:$P,1,FALSE))),AND($B251=$B250,H250="x")),"x","")</f>
        <v/>
      </c>
      <c r="I251" s="990" t="str">
        <f>IF(OR(NOT(ISNA(VLOOKUP($A251,'WB002-C'!$P:$P,1,FALSE))),AND($B251=$B250,I250="x")),"x","")</f>
        <v/>
      </c>
      <c r="J251" s="990" t="str">
        <f>IF(OR(NOT(ISNA(VLOOKUP($A251,'WB002-D'!$P:$P,1,FALSE))),AND($B251=$B250,J250="x")),"x","")</f>
        <v/>
      </c>
      <c r="K251" s="990" t="str">
        <f>IF(OR(NOT(ISNA(VLOOKUP($A251,'WB002-E'!$P:$P,1,FALSE))),AND($B251=$B250,K250="x")),"x","")</f>
        <v/>
      </c>
      <c r="L251" s="991" t="str">
        <f>IF(OR(NOT(ISNA(VLOOKUP($A251,'WB002-F'!$P:$P,1,FALSE))),AND($B251=$B250,L250="x")),"x","")</f>
        <v/>
      </c>
      <c r="M251" s="992" t="str">
        <f>IF(OR(NOT(ISNA(VLOOKUP($A251,'WB003-A'!$P:$P,1,FALSE))),AND($B251=$B250,M250="x")),"x","")</f>
        <v/>
      </c>
      <c r="N251" s="993" t="str">
        <f>IF(OR(NOT(ISNA(VLOOKUP($A251,'WB003-B'!$P:$P,1,FALSE))),AND($B251=$B250,N250="x")),"x","")</f>
        <v/>
      </c>
      <c r="O251" s="993" t="str">
        <f>IF(OR(NOT(ISNA(VLOOKUP($A251,'WB003-C'!$P:$P,1,FALSE))),AND($B251=$B250,O250="x")),"x","")</f>
        <v/>
      </c>
      <c r="P251" s="993" t="str">
        <f>IF(OR(NOT(ISNA(VLOOKUP($A251,'WB003-D'!$P:$P,1,FALSE))),AND($B251=$B250,P250="x")),"x","")</f>
        <v/>
      </c>
      <c r="Q251" s="994" t="str">
        <f>IF(OR(NOT(ISNA(VLOOKUP($A251,'WB003-E'!$P:$P,1,FALSE))),AND($B251=$B250,Q250="x")),"x","")</f>
        <v/>
      </c>
      <c r="R251" s="995" t="str">
        <f>IF(OR(NOT(ISNA(VLOOKUP($A251,#REF!,1,FALSE))),AND($B251=$B250,R250="x")),"x","")</f>
        <v>x</v>
      </c>
      <c r="S251" s="990" t="str">
        <f>IF(OR(NOT(ISNA(VLOOKUP($A251,#REF!,1,FALSE))),AND($B251=$B250,S250="x")),"x","")</f>
        <v>x</v>
      </c>
      <c r="T251" s="990" t="str">
        <f>IF(OR(NOT(ISNA(VLOOKUP($A251,#REF!,1,FALSE))),AND($B251=$B250,T250="x")),"x","")</f>
        <v>x</v>
      </c>
      <c r="U251" s="990" t="str">
        <f>IF(OR(NOT(ISNA(VLOOKUP($A251,#REF!,1,FALSE))),AND($B251=$B250,U250="x")),"x","")</f>
        <v>x</v>
      </c>
      <c r="V251" s="991" t="str">
        <f>IF(OR(NOT(ISNA(VLOOKUP($A251,#REF!,1,FALSE))),AND($B251=$B250,V250="x")),"x","")</f>
        <v>x</v>
      </c>
      <c r="W251" s="996" t="str">
        <f>IF(OR(NOT(ISNA(VLOOKUP($A251,'WB005-A'!$P:$P,1,FALSE))),AND($B251=$B250,W250="x")),"x","")</f>
        <v/>
      </c>
      <c r="X251" s="993" t="str">
        <f>IF(OR(NOT(ISNA(VLOOKUP($A251,'WB005-B'!$P:$P,1,FALSE))),AND($B251=$B250,X250="x")),"x","")</f>
        <v/>
      </c>
      <c r="Y251" s="993" t="str">
        <f>IF(OR(NOT(ISNA(VLOOKUP($A251,'WB005-C'!$P:$P,1,FALSE))),AND($B251=$B250,Y250="x")),"x","")</f>
        <v/>
      </c>
      <c r="Z251" s="993" t="str">
        <f>IF(OR(NOT(ISNA(VLOOKUP($A251,'WB005-D'!$P:$P,1,FALSE))),AND($B251=$B250,Z250="x")),"x","")</f>
        <v/>
      </c>
      <c r="AA251" s="993" t="str">
        <f>IF(OR(NOT(ISNA(VLOOKUP($A251,'WB005-E'!$P:$P,1,FALSE))),AND($B251=$B250,AA250="x")),"x","")</f>
        <v/>
      </c>
      <c r="AB251" s="994" t="str">
        <f>IF(OR(NOT(ISNA(VLOOKUP($A251,'WB005-F'!$P:$P,1,FALSE))),AND($B251=$B250,AB250="x")),"x","")</f>
        <v/>
      </c>
      <c r="AC251" s="989" t="str">
        <f>IF(OR(NOT(ISNA(VLOOKUP($A251,'WB006-A'!$P:$P,1,FALSE))),AND($B251=$B250,AC250="x")),"x","")</f>
        <v/>
      </c>
      <c r="AD251" s="990" t="str">
        <f>IF(OR(NOT(ISNA(VLOOKUP($A251,'WB006-B'!$P:$P,1,FALSE))),AND($B251=$B250,AD250="x")),"x","")</f>
        <v/>
      </c>
      <c r="AE251" s="992" t="str">
        <f>IF(OR(NOT(ISNA(VLOOKUP($A251,'WB007-A'!$P:$P,1,FALSE))),AND($B251=$B250,AE250="x")),"x","")</f>
        <v/>
      </c>
      <c r="AF251" s="994" t="str">
        <f>IF(OR(NOT(ISNA(VLOOKUP($A251,'WB007-B'!$P:$P,1,FALSE))),AND($B251=$B250,AF250="x")),"x","")</f>
        <v/>
      </c>
      <c r="AG251" s="1002" t="b">
        <f t="shared" si="3"/>
        <v>1</v>
      </c>
      <c r="AI251" s="708"/>
    </row>
    <row r="252" spans="1:35" ht="22.5" x14ac:dyDescent="0.2">
      <c r="A252" s="927" t="s">
        <v>621</v>
      </c>
      <c r="B252" s="928" t="s">
        <v>780</v>
      </c>
      <c r="C252" s="929"/>
      <c r="D252" s="1021">
        <v>6.0615131326322373</v>
      </c>
      <c r="E252" s="930" t="s">
        <v>377</v>
      </c>
      <c r="F252" s="988" t="str">
        <f>IF(OR(NOT(ISNA(VLOOKUP($A252,'WB001-A'!$P:$P,1,FALSE))),AND($B252=$B251,F251="x")),"x","")</f>
        <v/>
      </c>
      <c r="G252" s="989" t="str">
        <f>IF(OR(NOT(ISNA(VLOOKUP($A252,'WB002-A'!$P:$P,1,FALSE))),AND($B252=$B251,G251="x")),"x","")</f>
        <v/>
      </c>
      <c r="H252" s="990" t="str">
        <f>IF(OR(NOT(ISNA(VLOOKUP($A252,'WB002-B'!$P:$P,1,FALSE))),AND($B252=$B251,H251="x")),"x","")</f>
        <v/>
      </c>
      <c r="I252" s="990" t="str">
        <f>IF(OR(NOT(ISNA(VLOOKUP($A252,'WB002-C'!$P:$P,1,FALSE))),AND($B252=$B251,I251="x")),"x","")</f>
        <v/>
      </c>
      <c r="J252" s="990" t="str">
        <f>IF(OR(NOT(ISNA(VLOOKUP($A252,'WB002-D'!$P:$P,1,FALSE))),AND($B252=$B251,J251="x")),"x","")</f>
        <v/>
      </c>
      <c r="K252" s="990" t="str">
        <f>IF(OR(NOT(ISNA(VLOOKUP($A252,'WB002-E'!$P:$P,1,FALSE))),AND($B252=$B251,K251="x")),"x","")</f>
        <v>x</v>
      </c>
      <c r="L252" s="991" t="str">
        <f>IF(OR(NOT(ISNA(VLOOKUP($A252,'WB002-F'!$P:$P,1,FALSE))),AND($B252=$B251,L251="x")),"x","")</f>
        <v/>
      </c>
      <c r="M252" s="992" t="str">
        <f>IF(OR(NOT(ISNA(VLOOKUP($A252,'WB003-A'!$P:$P,1,FALSE))),AND($B252=$B251,M251="x")),"x","")</f>
        <v/>
      </c>
      <c r="N252" s="993" t="str">
        <f>IF(OR(NOT(ISNA(VLOOKUP($A252,'WB003-B'!$P:$P,1,FALSE))),AND($B252=$B251,N251="x")),"x","")</f>
        <v/>
      </c>
      <c r="O252" s="993" t="str">
        <f>IF(OR(NOT(ISNA(VLOOKUP($A252,'WB003-C'!$P:$P,1,FALSE))),AND($B252=$B251,O251="x")),"x","")</f>
        <v/>
      </c>
      <c r="P252" s="993" t="str">
        <f>IF(OR(NOT(ISNA(VLOOKUP($A252,'WB003-D'!$P:$P,1,FALSE))),AND($B252=$B251,P251="x")),"x","")</f>
        <v/>
      </c>
      <c r="Q252" s="994" t="str">
        <f>IF(OR(NOT(ISNA(VLOOKUP($A252,'WB003-E'!$P:$P,1,FALSE))),AND($B252=$B251,Q251="x")),"x","")</f>
        <v/>
      </c>
      <c r="R252" s="995" t="str">
        <f>IF(OR(NOT(ISNA(VLOOKUP($A252,#REF!,1,FALSE))),AND($B252=$B251,R251="x")),"x","")</f>
        <v>x</v>
      </c>
      <c r="S252" s="990" t="str">
        <f>IF(OR(NOT(ISNA(VLOOKUP($A252,#REF!,1,FALSE))),AND($B252=$B251,S251="x")),"x","")</f>
        <v>x</v>
      </c>
      <c r="T252" s="990" t="str">
        <f>IF(OR(NOT(ISNA(VLOOKUP($A252,#REF!,1,FALSE))),AND($B252=$B251,T251="x")),"x","")</f>
        <v>x</v>
      </c>
      <c r="U252" s="990" t="str">
        <f>IF(OR(NOT(ISNA(VLOOKUP($A252,#REF!,1,FALSE))),AND($B252=$B251,U251="x")),"x","")</f>
        <v>x</v>
      </c>
      <c r="V252" s="991" t="str">
        <f>IF(OR(NOT(ISNA(VLOOKUP($A252,#REF!,1,FALSE))),AND($B252=$B251,V251="x")),"x","")</f>
        <v>x</v>
      </c>
      <c r="W252" s="996" t="str">
        <f>IF(OR(NOT(ISNA(VLOOKUP($A252,'WB005-A'!$P:$P,1,FALSE))),AND($B252=$B251,W251="x")),"x","")</f>
        <v/>
      </c>
      <c r="X252" s="993" t="str">
        <f>IF(OR(NOT(ISNA(VLOOKUP($A252,'WB005-B'!$P:$P,1,FALSE))),AND($B252=$B251,X251="x")),"x","")</f>
        <v/>
      </c>
      <c r="Y252" s="993" t="str">
        <f>IF(OR(NOT(ISNA(VLOOKUP($A252,'WB005-C'!$P:$P,1,FALSE))),AND($B252=$B251,Y251="x")),"x","")</f>
        <v/>
      </c>
      <c r="Z252" s="993" t="str">
        <f>IF(OR(NOT(ISNA(VLOOKUP($A252,'WB005-D'!$P:$P,1,FALSE))),AND($B252=$B251,Z251="x")),"x","")</f>
        <v/>
      </c>
      <c r="AA252" s="993" t="str">
        <f>IF(OR(NOT(ISNA(VLOOKUP($A252,'WB005-E'!$P:$P,1,FALSE))),AND($B252=$B251,AA251="x")),"x","")</f>
        <v>x</v>
      </c>
      <c r="AB252" s="994" t="str">
        <f>IF(OR(NOT(ISNA(VLOOKUP($A252,'WB005-F'!$P:$P,1,FALSE))),AND($B252=$B251,AB251="x")),"x","")</f>
        <v/>
      </c>
      <c r="AC252" s="989" t="str">
        <f>IF(OR(NOT(ISNA(VLOOKUP($A252,'WB006-A'!$P:$P,1,FALSE))),AND($B252=$B251,AC251="x")),"x","")</f>
        <v/>
      </c>
      <c r="AD252" s="990" t="str">
        <f>IF(OR(NOT(ISNA(VLOOKUP($A252,'WB006-B'!$P:$P,1,FALSE))),AND($B252=$B251,AD251="x")),"x","")</f>
        <v/>
      </c>
      <c r="AE252" s="992" t="str">
        <f>IF(OR(NOT(ISNA(VLOOKUP($A252,'WB007-A'!$P:$P,1,FALSE))),AND($B252=$B251,AE251="x")),"x","")</f>
        <v/>
      </c>
      <c r="AF252" s="994" t="str">
        <f>IF(OR(NOT(ISNA(VLOOKUP($A252,'WB007-B'!$P:$P,1,FALSE))),AND($B252=$B251,AF251="x")),"x","")</f>
        <v/>
      </c>
      <c r="AG252" s="1000" t="b">
        <f t="shared" si="3"/>
        <v>1</v>
      </c>
      <c r="AI252" s="708"/>
    </row>
    <row r="253" spans="1:35" ht="22.5" x14ac:dyDescent="0.2">
      <c r="A253" s="927" t="s">
        <v>622</v>
      </c>
      <c r="B253" s="928" t="s">
        <v>781</v>
      </c>
      <c r="C253" s="929"/>
      <c r="D253" s="1021">
        <v>4.2430591928425665</v>
      </c>
      <c r="E253" s="930" t="s">
        <v>377</v>
      </c>
      <c r="F253" s="988" t="str">
        <f>IF(OR(NOT(ISNA(VLOOKUP($A253,'WB001-A'!$P:$P,1,FALSE))),AND($B253=$B252,F252="x")),"x","")</f>
        <v/>
      </c>
      <c r="G253" s="989" t="str">
        <f>IF(OR(NOT(ISNA(VLOOKUP($A253,'WB002-A'!$P:$P,1,FALSE))),AND($B253=$B252,G252="x")),"x","")</f>
        <v/>
      </c>
      <c r="H253" s="990" t="str">
        <f>IF(OR(NOT(ISNA(VLOOKUP($A253,'WB002-B'!$P:$P,1,FALSE))),AND($B253=$B252,H252="x")),"x","")</f>
        <v/>
      </c>
      <c r="I253" s="990" t="str">
        <f>IF(OR(NOT(ISNA(VLOOKUP($A253,'WB002-C'!$P:$P,1,FALSE))),AND($B253=$B252,I252="x")),"x","")</f>
        <v/>
      </c>
      <c r="J253" s="990" t="str">
        <f>IF(OR(NOT(ISNA(VLOOKUP($A253,'WB002-D'!$P:$P,1,FALSE))),AND($B253=$B252,J252="x")),"x","")</f>
        <v/>
      </c>
      <c r="K253" s="990" t="str">
        <f>IF(OR(NOT(ISNA(VLOOKUP($A253,'WB002-E'!$P:$P,1,FALSE))),AND($B253=$B252,K252="x")),"x","")</f>
        <v>x</v>
      </c>
      <c r="L253" s="991" t="str">
        <f>IF(OR(NOT(ISNA(VLOOKUP($A253,'WB002-F'!$P:$P,1,FALSE))),AND($B253=$B252,L252="x")),"x","")</f>
        <v/>
      </c>
      <c r="M253" s="992" t="str">
        <f>IF(OR(NOT(ISNA(VLOOKUP($A253,'WB003-A'!$P:$P,1,FALSE))),AND($B253=$B252,M252="x")),"x","")</f>
        <v/>
      </c>
      <c r="N253" s="993" t="str">
        <f>IF(OR(NOT(ISNA(VLOOKUP($A253,'WB003-B'!$P:$P,1,FALSE))),AND($B253=$B252,N252="x")),"x","")</f>
        <v/>
      </c>
      <c r="O253" s="993" t="str">
        <f>IF(OR(NOT(ISNA(VLOOKUP($A253,'WB003-C'!$P:$P,1,FALSE))),AND($B253=$B252,O252="x")),"x","")</f>
        <v/>
      </c>
      <c r="P253" s="993" t="str">
        <f>IF(OR(NOT(ISNA(VLOOKUP($A253,'WB003-D'!$P:$P,1,FALSE))),AND($B253=$B252,P252="x")),"x","")</f>
        <v/>
      </c>
      <c r="Q253" s="994" t="str">
        <f>IF(OR(NOT(ISNA(VLOOKUP($A253,'WB003-E'!$P:$P,1,FALSE))),AND($B253=$B252,Q252="x")),"x","")</f>
        <v/>
      </c>
      <c r="R253" s="995" t="str">
        <f>IF(OR(NOT(ISNA(VLOOKUP($A253,#REF!,1,FALSE))),AND($B253=$B252,R252="x")),"x","")</f>
        <v>x</v>
      </c>
      <c r="S253" s="990" t="str">
        <f>IF(OR(NOT(ISNA(VLOOKUP($A253,#REF!,1,FALSE))),AND($B253=$B252,S252="x")),"x","")</f>
        <v>x</v>
      </c>
      <c r="T253" s="990" t="str">
        <f>IF(OR(NOT(ISNA(VLOOKUP($A253,#REF!,1,FALSE))),AND($B253=$B252,T252="x")),"x","")</f>
        <v>x</v>
      </c>
      <c r="U253" s="990" t="str">
        <f>IF(OR(NOT(ISNA(VLOOKUP($A253,#REF!,1,FALSE))),AND($B253=$B252,U252="x")),"x","")</f>
        <v>x</v>
      </c>
      <c r="V253" s="991" t="str">
        <f>IF(OR(NOT(ISNA(VLOOKUP($A253,#REF!,1,FALSE))),AND($B253=$B252,V252="x")),"x","")</f>
        <v>x</v>
      </c>
      <c r="W253" s="996" t="str">
        <f>IF(OR(NOT(ISNA(VLOOKUP($A253,'WB005-A'!$P:$P,1,FALSE))),AND($B253=$B252,W252="x")),"x","")</f>
        <v/>
      </c>
      <c r="X253" s="993" t="str">
        <f>IF(OR(NOT(ISNA(VLOOKUP($A253,'WB005-B'!$P:$P,1,FALSE))),AND($B253=$B252,X252="x")),"x","")</f>
        <v/>
      </c>
      <c r="Y253" s="993" t="str">
        <f>IF(OR(NOT(ISNA(VLOOKUP($A253,'WB005-C'!$P:$P,1,FALSE))),AND($B253=$B252,Y252="x")),"x","")</f>
        <v/>
      </c>
      <c r="Z253" s="993" t="str">
        <f>IF(OR(NOT(ISNA(VLOOKUP($A253,'WB005-D'!$P:$P,1,FALSE))),AND($B253=$B252,Z252="x")),"x","")</f>
        <v/>
      </c>
      <c r="AA253" s="993" t="str">
        <f>IF(OR(NOT(ISNA(VLOOKUP($A253,'WB005-E'!$P:$P,1,FALSE))),AND($B253=$B252,AA252="x")),"x","")</f>
        <v>x</v>
      </c>
      <c r="AB253" s="994" t="str">
        <f>IF(OR(NOT(ISNA(VLOOKUP($A253,'WB005-F'!$P:$P,1,FALSE))),AND($B253=$B252,AB252="x")),"x","")</f>
        <v/>
      </c>
      <c r="AC253" s="989" t="str">
        <f>IF(OR(NOT(ISNA(VLOOKUP($A253,'WB006-A'!$P:$P,1,FALSE))),AND($B253=$B252,AC252="x")),"x","")</f>
        <v/>
      </c>
      <c r="AD253" s="990" t="str">
        <f>IF(OR(NOT(ISNA(VLOOKUP($A253,'WB006-B'!$P:$P,1,FALSE))),AND($B253=$B252,AD252="x")),"x","")</f>
        <v/>
      </c>
      <c r="AE253" s="992" t="str">
        <f>IF(OR(NOT(ISNA(VLOOKUP($A253,'WB007-A'!$P:$P,1,FALSE))),AND($B253=$B252,AE252="x")),"x","")</f>
        <v/>
      </c>
      <c r="AF253" s="994" t="str">
        <f>IF(OR(NOT(ISNA(VLOOKUP($A253,'WB007-B'!$P:$P,1,FALSE))),AND($B253=$B252,AF252="x")),"x","")</f>
        <v/>
      </c>
      <c r="AG253" s="1000" t="b">
        <f t="shared" si="3"/>
        <v>1</v>
      </c>
      <c r="AI253" s="708"/>
    </row>
    <row r="254" spans="1:35" x14ac:dyDescent="0.2">
      <c r="A254" s="927" t="s">
        <v>310</v>
      </c>
      <c r="B254" s="928" t="s">
        <v>311</v>
      </c>
      <c r="C254" s="929"/>
      <c r="D254" s="1021">
        <v>12.880715406843505</v>
      </c>
      <c r="E254" s="930" t="s">
        <v>388</v>
      </c>
      <c r="F254" s="988" t="str">
        <f>IF(OR(NOT(ISNA(VLOOKUP($A254,'WB001-A'!$P:$P,1,FALSE))),AND($B254=$B253,F253="x")),"x","")</f>
        <v>x</v>
      </c>
      <c r="G254" s="989" t="str">
        <f>IF(OR(NOT(ISNA(VLOOKUP($A254,'WB002-A'!$P:$P,1,FALSE))),AND($B254=$B253,G253="x")),"x","")</f>
        <v/>
      </c>
      <c r="H254" s="990" t="str">
        <f>IF(OR(NOT(ISNA(VLOOKUP($A254,'WB002-B'!$P:$P,1,FALSE))),AND($B254=$B253,H253="x")),"x","")</f>
        <v/>
      </c>
      <c r="I254" s="990" t="str">
        <f>IF(OR(NOT(ISNA(VLOOKUP($A254,'WB002-C'!$P:$P,1,FALSE))),AND($B254=$B253,I253="x")),"x","")</f>
        <v/>
      </c>
      <c r="J254" s="990" t="str">
        <f>IF(OR(NOT(ISNA(VLOOKUP($A254,'WB002-D'!$P:$P,1,FALSE))),AND($B254=$B253,J253="x")),"x","")</f>
        <v/>
      </c>
      <c r="K254" s="990" t="str">
        <f>IF(OR(NOT(ISNA(VLOOKUP($A254,'WB002-E'!$P:$P,1,FALSE))),AND($B254=$B253,K253="x")),"x","")</f>
        <v/>
      </c>
      <c r="L254" s="991" t="str">
        <f>IF(OR(NOT(ISNA(VLOOKUP($A254,'WB002-F'!$P:$P,1,FALSE))),AND($B254=$B253,L253="x")),"x","")</f>
        <v>x</v>
      </c>
      <c r="M254" s="992" t="str">
        <f>IF(OR(NOT(ISNA(VLOOKUP($A254,'WB003-A'!$P:$P,1,FALSE))),AND($B254=$B253,M253="x")),"x","")</f>
        <v/>
      </c>
      <c r="N254" s="993" t="str">
        <f>IF(OR(NOT(ISNA(VLOOKUP($A254,'WB003-B'!$P:$P,1,FALSE))),AND($B254=$B253,N253="x")),"x","")</f>
        <v/>
      </c>
      <c r="O254" s="993" t="str">
        <f>IF(OR(NOT(ISNA(VLOOKUP($A254,'WB003-C'!$P:$P,1,FALSE))),AND($B254=$B253,O253="x")),"x","")</f>
        <v/>
      </c>
      <c r="P254" s="993" t="str">
        <f>IF(OR(NOT(ISNA(VLOOKUP($A254,'WB003-D'!$P:$P,1,FALSE))),AND($B254=$B253,P253="x")),"x","")</f>
        <v/>
      </c>
      <c r="Q254" s="994" t="str">
        <f>IF(OR(NOT(ISNA(VLOOKUP($A254,'WB003-E'!$P:$P,1,FALSE))),AND($B254=$B253,Q253="x")),"x","")</f>
        <v>x</v>
      </c>
      <c r="R254" s="995" t="str">
        <f>IF(OR(NOT(ISNA(VLOOKUP($A254,#REF!,1,FALSE))),AND($B254=$B253,R253="x")),"x","")</f>
        <v>x</v>
      </c>
      <c r="S254" s="990" t="str">
        <f>IF(OR(NOT(ISNA(VLOOKUP($A254,#REF!,1,FALSE))),AND($B254=$B253,S253="x")),"x","")</f>
        <v>x</v>
      </c>
      <c r="T254" s="990" t="str">
        <f>IF(OR(NOT(ISNA(VLOOKUP($A254,#REF!,1,FALSE))),AND($B254=$B253,T253="x")),"x","")</f>
        <v>x</v>
      </c>
      <c r="U254" s="990" t="str">
        <f>IF(OR(NOT(ISNA(VLOOKUP($A254,#REF!,1,FALSE))),AND($B254=$B253,U253="x")),"x","")</f>
        <v>x</v>
      </c>
      <c r="V254" s="991" t="str">
        <f>IF(OR(NOT(ISNA(VLOOKUP($A254,#REF!,1,FALSE))),AND($B254=$B253,V253="x")),"x","")</f>
        <v>x</v>
      </c>
      <c r="W254" s="996" t="str">
        <f>IF(OR(NOT(ISNA(VLOOKUP($A254,'WB005-A'!$P:$P,1,FALSE))),AND($B254=$B253,W253="x")),"x","")</f>
        <v/>
      </c>
      <c r="X254" s="993" t="str">
        <f>IF(OR(NOT(ISNA(VLOOKUP($A254,'WB005-B'!$P:$P,1,FALSE))),AND($B254=$B253,X253="x")),"x","")</f>
        <v/>
      </c>
      <c r="Y254" s="993" t="str">
        <f>IF(OR(NOT(ISNA(VLOOKUP($A254,'WB005-C'!$P:$P,1,FALSE))),AND($B254=$B253,Y253="x")),"x","")</f>
        <v/>
      </c>
      <c r="Z254" s="993" t="str">
        <f>IF(OR(NOT(ISNA(VLOOKUP($A254,'WB005-D'!$P:$P,1,FALSE))),AND($B254=$B253,Z253="x")),"x","")</f>
        <v/>
      </c>
      <c r="AA254" s="993" t="str">
        <f>IF(OR(NOT(ISNA(VLOOKUP($A254,'WB005-E'!$P:$P,1,FALSE))),AND($B254=$B253,AA253="x")),"x","")</f>
        <v/>
      </c>
      <c r="AB254" s="994" t="str">
        <f>IF(OR(NOT(ISNA(VLOOKUP($A254,'WB005-F'!$P:$P,1,FALSE))),AND($B254=$B253,AB253="x")),"x","")</f>
        <v>x</v>
      </c>
      <c r="AC254" s="989" t="str">
        <f>IF(OR(NOT(ISNA(VLOOKUP($A254,'WB006-A'!$P:$P,1,FALSE))),AND($B254=$B253,AC253="x")),"x","")</f>
        <v>x</v>
      </c>
      <c r="AD254" s="990" t="str">
        <f>IF(OR(NOT(ISNA(VLOOKUP($A254,'WB006-B'!$P:$P,1,FALSE))),AND($B254=$B253,AD253="x")),"x","")</f>
        <v/>
      </c>
      <c r="AE254" s="992" t="str">
        <f>IF(OR(NOT(ISNA(VLOOKUP($A254,'WB007-A'!$P:$P,1,FALSE))),AND($B254=$B253,AE253="x")),"x","")</f>
        <v>x</v>
      </c>
      <c r="AF254" s="994" t="str">
        <f>IF(OR(NOT(ISNA(VLOOKUP($A254,'WB007-B'!$P:$P,1,FALSE))),AND($B254=$B253,AF253="x")),"x","")</f>
        <v/>
      </c>
      <c r="AG254" s="1000" t="b">
        <f t="shared" si="3"/>
        <v>1</v>
      </c>
      <c r="AI254" s="708"/>
    </row>
    <row r="255" spans="1:35" x14ac:dyDescent="0.2">
      <c r="A255" s="927" t="s">
        <v>519</v>
      </c>
      <c r="B255" s="928" t="s">
        <v>520</v>
      </c>
      <c r="C255" s="929"/>
      <c r="D255" s="1021">
        <v>0.95032197418386777</v>
      </c>
      <c r="E255" s="930" t="s">
        <v>377</v>
      </c>
      <c r="F255" s="988" t="str">
        <f>IF(OR(NOT(ISNA(VLOOKUP($A255,'WB001-A'!$P:$P,1,FALSE))),AND($B255=$B254,F254="x")),"x","")</f>
        <v>x</v>
      </c>
      <c r="G255" s="989" t="str">
        <f>IF(OR(NOT(ISNA(VLOOKUP($A255,'WB002-A'!$P:$P,1,FALSE))),AND($B255=$B254,G254="x")),"x","")</f>
        <v/>
      </c>
      <c r="H255" s="990" t="str">
        <f>IF(OR(NOT(ISNA(VLOOKUP($A255,'WB002-B'!$P:$P,1,FALSE))),AND($B255=$B254,H254="x")),"x","")</f>
        <v/>
      </c>
      <c r="I255" s="990" t="str">
        <f>IF(OR(NOT(ISNA(VLOOKUP($A255,'WB002-C'!$P:$P,1,FALSE))),AND($B255=$B254,I254="x")),"x","")</f>
        <v/>
      </c>
      <c r="J255" s="990" t="str">
        <f>IF(OR(NOT(ISNA(VLOOKUP($A255,'WB002-D'!$P:$P,1,FALSE))),AND($B255=$B254,J254="x")),"x","")</f>
        <v/>
      </c>
      <c r="K255" s="990" t="str">
        <f>IF(OR(NOT(ISNA(VLOOKUP($A255,'WB002-E'!$P:$P,1,FALSE))),AND($B255=$B254,K254="x")),"x","")</f>
        <v/>
      </c>
      <c r="L255" s="991" t="str">
        <f>IF(OR(NOT(ISNA(VLOOKUP($A255,'WB002-F'!$P:$P,1,FALSE))),AND($B255=$B254,L254="x")),"x","")</f>
        <v/>
      </c>
      <c r="M255" s="992" t="str">
        <f>IF(OR(NOT(ISNA(VLOOKUP($A255,'WB003-A'!$P:$P,1,FALSE))),AND($B255=$B254,M254="x")),"x","")</f>
        <v/>
      </c>
      <c r="N255" s="993" t="str">
        <f>IF(OR(NOT(ISNA(VLOOKUP($A255,'WB003-B'!$P:$P,1,FALSE))),AND($B255=$B254,N254="x")),"x","")</f>
        <v/>
      </c>
      <c r="O255" s="993" t="str">
        <f>IF(OR(NOT(ISNA(VLOOKUP($A255,'WB003-C'!$P:$P,1,FALSE))),AND($B255=$B254,O254="x")),"x","")</f>
        <v/>
      </c>
      <c r="P255" s="993" t="str">
        <f>IF(OR(NOT(ISNA(VLOOKUP($A255,'WB003-D'!$P:$P,1,FALSE))),AND($B255=$B254,P254="x")),"x","")</f>
        <v/>
      </c>
      <c r="Q255" s="994" t="str">
        <f>IF(OR(NOT(ISNA(VLOOKUP($A255,'WB003-E'!$P:$P,1,FALSE))),AND($B255=$B254,Q254="x")),"x","")</f>
        <v/>
      </c>
      <c r="R255" s="995" t="str">
        <f>IF(OR(NOT(ISNA(VLOOKUP($A255,#REF!,1,FALSE))),AND($B255=$B254,R254="x")),"x","")</f>
        <v>x</v>
      </c>
      <c r="S255" s="990" t="str">
        <f>IF(OR(NOT(ISNA(VLOOKUP($A255,#REF!,1,FALSE))),AND($B255=$B254,S254="x")),"x","")</f>
        <v>x</v>
      </c>
      <c r="T255" s="990" t="str">
        <f>IF(OR(NOT(ISNA(VLOOKUP($A255,#REF!,1,FALSE))),AND($B255=$B254,T254="x")),"x","")</f>
        <v>x</v>
      </c>
      <c r="U255" s="990" t="str">
        <f>IF(OR(NOT(ISNA(VLOOKUP($A255,#REF!,1,FALSE))),AND($B255=$B254,U254="x")),"x","")</f>
        <v>x</v>
      </c>
      <c r="V255" s="991" t="str">
        <f>IF(OR(NOT(ISNA(VLOOKUP($A255,#REF!,1,FALSE))),AND($B255=$B254,V254="x")),"x","")</f>
        <v>x</v>
      </c>
      <c r="W255" s="996" t="str">
        <f>IF(OR(NOT(ISNA(VLOOKUP($A255,'WB005-A'!$P:$P,1,FALSE))),AND($B255=$B254,W254="x")),"x","")</f>
        <v/>
      </c>
      <c r="X255" s="993" t="str">
        <f>IF(OR(NOT(ISNA(VLOOKUP($A255,'WB005-B'!$P:$P,1,FALSE))),AND($B255=$B254,X254="x")),"x","")</f>
        <v/>
      </c>
      <c r="Y255" s="993" t="str">
        <f>IF(OR(NOT(ISNA(VLOOKUP($A255,'WB005-C'!$P:$P,1,FALSE))),AND($B255=$B254,Y254="x")),"x","")</f>
        <v/>
      </c>
      <c r="Z255" s="993" t="str">
        <f>IF(OR(NOT(ISNA(VLOOKUP($A255,'WB005-D'!$P:$P,1,FALSE))),AND($B255=$B254,Z254="x")),"x","")</f>
        <v/>
      </c>
      <c r="AA255" s="993" t="str">
        <f>IF(OR(NOT(ISNA(VLOOKUP($A255,'WB005-E'!$P:$P,1,FALSE))),AND($B255=$B254,AA254="x")),"x","")</f>
        <v/>
      </c>
      <c r="AB255" s="994" t="str">
        <f>IF(OR(NOT(ISNA(VLOOKUP($A255,'WB005-F'!$P:$P,1,FALSE))),AND($B255=$B254,AB254="x")),"x","")</f>
        <v/>
      </c>
      <c r="AC255" s="989" t="str">
        <f>IF(OR(NOT(ISNA(VLOOKUP($A255,'WB006-A'!$P:$P,1,FALSE))),AND($B255=$B254,AC254="x")),"x","")</f>
        <v/>
      </c>
      <c r="AD255" s="990" t="str">
        <f>IF(OR(NOT(ISNA(VLOOKUP($A255,'WB006-B'!$P:$P,1,FALSE))),AND($B255=$B254,AD254="x")),"x","")</f>
        <v/>
      </c>
      <c r="AE255" s="992" t="str">
        <f>IF(OR(NOT(ISNA(VLOOKUP($A255,'WB007-A'!$P:$P,1,FALSE))),AND($B255=$B254,AE254="x")),"x","")</f>
        <v/>
      </c>
      <c r="AF255" s="994" t="str">
        <f>IF(OR(NOT(ISNA(VLOOKUP($A255,'WB007-B'!$P:$P,1,FALSE))),AND($B255=$B254,AF254="x")),"x","")</f>
        <v/>
      </c>
      <c r="AG255" s="998" t="b">
        <f t="shared" si="3"/>
        <v>1</v>
      </c>
      <c r="AI255" s="708"/>
    </row>
    <row r="256" spans="1:35" x14ac:dyDescent="0.2">
      <c r="A256" s="927" t="s">
        <v>521</v>
      </c>
      <c r="B256" s="928" t="s">
        <v>522</v>
      </c>
      <c r="C256" s="929" t="s">
        <v>306</v>
      </c>
      <c r="D256" s="1021">
        <v>0.95032197418386777</v>
      </c>
      <c r="E256" s="930" t="s">
        <v>377</v>
      </c>
      <c r="F256" s="988" t="str">
        <f>IF(OR(NOT(ISNA(VLOOKUP($A256,'WB001-A'!$P:$P,1,FALSE))),AND($B256=$B255,F255="x")),"x","")</f>
        <v/>
      </c>
      <c r="G256" s="989" t="str">
        <f>IF(OR(NOT(ISNA(VLOOKUP($A256,'WB002-A'!$P:$P,1,FALSE))),AND($B256=$B255,G255="x")),"x","")</f>
        <v>x</v>
      </c>
      <c r="H256" s="990" t="str">
        <f>IF(OR(NOT(ISNA(VLOOKUP($A256,'WB002-B'!$P:$P,1,FALSE))),AND($B256=$B255,H255="x")),"x","")</f>
        <v>x</v>
      </c>
      <c r="I256" s="990" t="str">
        <f>IF(OR(NOT(ISNA(VLOOKUP($A256,'WB002-C'!$P:$P,1,FALSE))),AND($B256=$B255,I255="x")),"x","")</f>
        <v>x</v>
      </c>
      <c r="J256" s="990" t="str">
        <f>IF(OR(NOT(ISNA(VLOOKUP($A256,'WB002-D'!$P:$P,1,FALSE))),AND($B256=$B255,J255="x")),"x","")</f>
        <v>x</v>
      </c>
      <c r="K256" s="990" t="str">
        <f>IF(OR(NOT(ISNA(VLOOKUP($A256,'WB002-E'!$P:$P,1,FALSE))),AND($B256=$B255,K255="x")),"x","")</f>
        <v>x</v>
      </c>
      <c r="L256" s="991" t="str">
        <f>IF(OR(NOT(ISNA(VLOOKUP($A256,'WB002-F'!$P:$P,1,FALSE))),AND($B256=$B255,L255="x")),"x","")</f>
        <v/>
      </c>
      <c r="M256" s="992" t="str">
        <f>IF(OR(NOT(ISNA(VLOOKUP($A256,'WB003-A'!$P:$P,1,FALSE))),AND($B256=$B255,M255="x")),"x","")</f>
        <v>x</v>
      </c>
      <c r="N256" s="993" t="str">
        <f>IF(OR(NOT(ISNA(VLOOKUP($A256,'WB003-B'!$P:$P,1,FALSE))),AND($B256=$B255,N255="x")),"x","")</f>
        <v>x</v>
      </c>
      <c r="O256" s="993" t="str">
        <f>IF(OR(NOT(ISNA(VLOOKUP($A256,'WB003-C'!$P:$P,1,FALSE))),AND($B256=$B255,O255="x")),"x","")</f>
        <v>x</v>
      </c>
      <c r="P256" s="993" t="str">
        <f>IF(OR(NOT(ISNA(VLOOKUP($A256,'WB003-D'!$P:$P,1,FALSE))),AND($B256=$B255,P255="x")),"x","")</f>
        <v>x</v>
      </c>
      <c r="Q256" s="994" t="str">
        <f>IF(OR(NOT(ISNA(VLOOKUP($A256,'WB003-E'!$P:$P,1,FALSE))),AND($B256=$B255,Q255="x")),"x","")</f>
        <v/>
      </c>
      <c r="R256" s="995" t="str">
        <f>IF(OR(NOT(ISNA(VLOOKUP($A256,#REF!,1,FALSE))),AND($B256=$B255,R255="x")),"x","")</f>
        <v>x</v>
      </c>
      <c r="S256" s="990" t="str">
        <f>IF(OR(NOT(ISNA(VLOOKUP($A256,#REF!,1,FALSE))),AND($B256=$B255,S255="x")),"x","")</f>
        <v>x</v>
      </c>
      <c r="T256" s="990" t="str">
        <f>IF(OR(NOT(ISNA(VLOOKUP($A256,#REF!,1,FALSE))),AND($B256=$B255,T255="x")),"x","")</f>
        <v>x</v>
      </c>
      <c r="U256" s="990" t="str">
        <f>IF(OR(NOT(ISNA(VLOOKUP($A256,#REF!,1,FALSE))),AND($B256=$B255,U255="x")),"x","")</f>
        <v>x</v>
      </c>
      <c r="V256" s="991" t="str">
        <f>IF(OR(NOT(ISNA(VLOOKUP($A256,#REF!,1,FALSE))),AND($B256=$B255,V255="x")),"x","")</f>
        <v>x</v>
      </c>
      <c r="W256" s="996" t="str">
        <f>IF(OR(NOT(ISNA(VLOOKUP($A256,'WB005-A'!$P:$P,1,FALSE))),AND($B256=$B255,W255="x")),"x","")</f>
        <v>x</v>
      </c>
      <c r="X256" s="993" t="str">
        <f>IF(OR(NOT(ISNA(VLOOKUP($A256,'WB005-B'!$P:$P,1,FALSE))),AND($B256=$B255,X255="x")),"x","")</f>
        <v>x</v>
      </c>
      <c r="Y256" s="993" t="str">
        <f>IF(OR(NOT(ISNA(VLOOKUP($A256,'WB005-C'!$P:$P,1,FALSE))),AND($B256=$B255,Y255="x")),"x","")</f>
        <v>x</v>
      </c>
      <c r="Z256" s="993" t="str">
        <f>IF(OR(NOT(ISNA(VLOOKUP($A256,'WB005-D'!$P:$P,1,FALSE))),AND($B256=$B255,Z255="x")),"x","")</f>
        <v>x</v>
      </c>
      <c r="AA256" s="993" t="str">
        <f>IF(OR(NOT(ISNA(VLOOKUP($A256,'WB005-E'!$P:$P,1,FALSE))),AND($B256=$B255,AA255="x")),"x","")</f>
        <v>x</v>
      </c>
      <c r="AB256" s="994" t="str">
        <f>IF(OR(NOT(ISNA(VLOOKUP($A256,'WB005-F'!$P:$P,1,FALSE))),AND($B256=$B255,AB255="x")),"x","")</f>
        <v/>
      </c>
      <c r="AC256" s="989" t="str">
        <f>IF(OR(NOT(ISNA(VLOOKUP($A256,'WB006-A'!$P:$P,1,FALSE))),AND($B256=$B255,AC255="x")),"x","")</f>
        <v/>
      </c>
      <c r="AD256" s="990" t="str">
        <f>IF(OR(NOT(ISNA(VLOOKUP($A256,'WB006-B'!$P:$P,1,FALSE))),AND($B256=$B255,AD255="x")),"x","")</f>
        <v>x</v>
      </c>
      <c r="AE256" s="992" t="str">
        <f>IF(OR(NOT(ISNA(VLOOKUP($A256,'WB007-A'!$P:$P,1,FALSE))),AND($B256=$B255,AE255="x")),"x","")</f>
        <v/>
      </c>
      <c r="AF256" s="994" t="str">
        <f>IF(OR(NOT(ISNA(VLOOKUP($A256,'WB007-B'!$P:$P,1,FALSE))),AND($B256=$B255,AF255="x")),"x","")</f>
        <v>x</v>
      </c>
      <c r="AG256" s="998" t="b">
        <f t="shared" si="3"/>
        <v>1</v>
      </c>
      <c r="AI256" s="708"/>
    </row>
    <row r="257" spans="1:35" ht="22.5" x14ac:dyDescent="0.2">
      <c r="A257" s="973" t="s">
        <v>787</v>
      </c>
      <c r="B257" s="974" t="s">
        <v>788</v>
      </c>
      <c r="C257" s="929"/>
      <c r="D257" s="1021" t="s">
        <v>786</v>
      </c>
      <c r="E257" s="930"/>
      <c r="F257" s="988" t="str">
        <f>IF(OR(NOT(ISNA(VLOOKUP($A257,'WB001-A'!$P:$P,1,FALSE))),AND($B257=$B256,F256="x")),"x","")</f>
        <v>x</v>
      </c>
      <c r="G257" s="989" t="str">
        <f>IF(OR(NOT(ISNA(VLOOKUP($A257,'WB002-A'!$P:$P,1,FALSE))),AND($B257=$B256,G256="x")),"x","")</f>
        <v/>
      </c>
      <c r="H257" s="990" t="str">
        <f>IF(OR(NOT(ISNA(VLOOKUP($A257,'WB002-B'!$P:$P,1,FALSE))),AND($B257=$B256,H256="x")),"x","")</f>
        <v/>
      </c>
      <c r="I257" s="990" t="str">
        <f>IF(OR(NOT(ISNA(VLOOKUP($A257,'WB002-C'!$P:$P,1,FALSE))),AND($B257=$B256,I256="x")),"x","")</f>
        <v/>
      </c>
      <c r="J257" s="990" t="str">
        <f>IF(OR(NOT(ISNA(VLOOKUP($A257,'WB002-D'!$P:$P,1,FALSE))),AND($B257=$B256,J256="x")),"x","")</f>
        <v/>
      </c>
      <c r="K257" s="990" t="str">
        <f>IF(OR(NOT(ISNA(VLOOKUP($A257,'WB002-E'!$P:$P,1,FALSE))),AND($B257=$B256,K256="x")),"x","")</f>
        <v/>
      </c>
      <c r="L257" s="991" t="str">
        <f>IF(OR(NOT(ISNA(VLOOKUP($A257,'WB002-F'!$P:$P,1,FALSE))),AND($B257=$B256,L256="x")),"x","")</f>
        <v>x</v>
      </c>
      <c r="M257" s="992" t="str">
        <f>IF(OR(NOT(ISNA(VLOOKUP($A257,'WB003-A'!$P:$P,1,FALSE))),AND($B257=$B256,M256="x")),"x","")</f>
        <v/>
      </c>
      <c r="N257" s="993" t="str">
        <f>IF(OR(NOT(ISNA(VLOOKUP($A257,'WB003-B'!$P:$P,1,FALSE))),AND($B257=$B256,N256="x")),"x","")</f>
        <v/>
      </c>
      <c r="O257" s="993" t="str">
        <f>IF(OR(NOT(ISNA(VLOOKUP($A257,'WB003-C'!$P:$P,1,FALSE))),AND($B257=$B256,O256="x")),"x","")</f>
        <v/>
      </c>
      <c r="P257" s="993" t="str">
        <f>IF(OR(NOT(ISNA(VLOOKUP($A257,'WB003-D'!$P:$P,1,FALSE))),AND($B257=$B256,P256="x")),"x","")</f>
        <v/>
      </c>
      <c r="Q257" s="994" t="str">
        <f>IF(OR(NOT(ISNA(VLOOKUP($A257,'WB003-E'!$P:$P,1,FALSE))),AND($B257=$B256,Q256="x")),"x","")</f>
        <v>x</v>
      </c>
      <c r="R257" s="995" t="str">
        <f>IF(OR(NOT(ISNA(VLOOKUP($A257,#REF!,1,FALSE))),AND($B257=$B256,R256="x")),"x","")</f>
        <v>x</v>
      </c>
      <c r="S257" s="990" t="str">
        <f>IF(OR(NOT(ISNA(VLOOKUP($A257,#REF!,1,FALSE))),AND($B257=$B256,S256="x")),"x","")</f>
        <v>x</v>
      </c>
      <c r="T257" s="990" t="str">
        <f>IF(OR(NOT(ISNA(VLOOKUP($A257,#REF!,1,FALSE))),AND($B257=$B256,T256="x")),"x","")</f>
        <v>x</v>
      </c>
      <c r="U257" s="990" t="str">
        <f>IF(OR(NOT(ISNA(VLOOKUP($A257,#REF!,1,FALSE))),AND($B257=$B256,U256="x")),"x","")</f>
        <v>x</v>
      </c>
      <c r="V257" s="991" t="str">
        <f>IF(OR(NOT(ISNA(VLOOKUP($A257,#REF!,1,FALSE))),AND($B257=$B256,V256="x")),"x","")</f>
        <v>x</v>
      </c>
      <c r="W257" s="996" t="str">
        <f>IF(OR(NOT(ISNA(VLOOKUP($A257,'WB005-A'!$P:$P,1,FALSE))),AND($B257=$B256,W256="x")),"x","")</f>
        <v/>
      </c>
      <c r="X257" s="993" t="str">
        <f>IF(OR(NOT(ISNA(VLOOKUP($A257,'WB005-B'!$P:$P,1,FALSE))),AND($B257=$B256,X256="x")),"x","")</f>
        <v/>
      </c>
      <c r="Y257" s="993" t="str">
        <f>IF(OR(NOT(ISNA(VLOOKUP($A257,'WB005-C'!$P:$P,1,FALSE))),AND($B257=$B256,Y256="x")),"x","")</f>
        <v/>
      </c>
      <c r="Z257" s="993" t="str">
        <f>IF(OR(NOT(ISNA(VLOOKUP($A257,'WB005-D'!$P:$P,1,FALSE))),AND($B257=$B256,Z256="x")),"x","")</f>
        <v/>
      </c>
      <c r="AA257" s="993" t="str">
        <f>IF(OR(NOT(ISNA(VLOOKUP($A257,'WB005-E'!$P:$P,1,FALSE))),AND($B257=$B256,AA256="x")),"x","")</f>
        <v/>
      </c>
      <c r="AB257" s="994" t="str">
        <f>IF(OR(NOT(ISNA(VLOOKUP($A257,'WB005-F'!$P:$P,1,FALSE))),AND($B257=$B256,AB256="x")),"x","")</f>
        <v>x</v>
      </c>
      <c r="AC257" s="989" t="str">
        <f>IF(OR(NOT(ISNA(VLOOKUP($A257,'WB006-A'!$P:$P,1,FALSE))),AND($B257=$B256,AC256="x")),"x","")</f>
        <v>x</v>
      </c>
      <c r="AD257" s="990" t="str">
        <f>IF(OR(NOT(ISNA(VLOOKUP($A257,'WB006-B'!$P:$P,1,FALSE))),AND($B257=$B256,AD256="x")),"x","")</f>
        <v/>
      </c>
      <c r="AE257" s="992" t="str">
        <f>IF(OR(NOT(ISNA(VLOOKUP($A257,'WB007-A'!$P:$P,1,FALSE))),AND($B257=$B256,AE256="x")),"x","")</f>
        <v>x</v>
      </c>
      <c r="AF257" s="994" t="str">
        <f>IF(OR(NOT(ISNA(VLOOKUP($A257,'WB007-B'!$P:$P,1,FALSE))),AND($B257=$B256,AF256="x")),"x","")</f>
        <v/>
      </c>
      <c r="AG257" s="998" t="b">
        <f t="shared" ref="AG257:AG262" si="4">IF(COUNTIF(F257:AF257,"x")&gt;0,TRUE,FALSE)</f>
        <v>1</v>
      </c>
      <c r="AI257" s="708"/>
    </row>
    <row r="258" spans="1:35" ht="33.75" x14ac:dyDescent="0.2">
      <c r="A258" s="973" t="s">
        <v>789</v>
      </c>
      <c r="B258" s="974" t="s">
        <v>792</v>
      </c>
      <c r="C258" s="929"/>
      <c r="D258" s="1021" t="s">
        <v>786</v>
      </c>
      <c r="E258" s="930"/>
      <c r="F258" s="988" t="str">
        <f>IF(OR(NOT(ISNA(VLOOKUP($A258,'WB001-A'!$P:$P,1,FALSE))),AND($B258=$B257,F257="x")),"x","")</f>
        <v>x</v>
      </c>
      <c r="G258" s="989" t="str">
        <f>IF(OR(NOT(ISNA(VLOOKUP($A258,'WB002-A'!$P:$P,1,FALSE))),AND($B258=$B257,G257="x")),"x","")</f>
        <v/>
      </c>
      <c r="H258" s="990" t="str">
        <f>IF(OR(NOT(ISNA(VLOOKUP($A258,'WB002-B'!$P:$P,1,FALSE))),AND($B258=$B257,H257="x")),"x","")</f>
        <v/>
      </c>
      <c r="I258" s="990" t="str">
        <f>IF(OR(NOT(ISNA(VLOOKUP($A258,'WB002-C'!$P:$P,1,FALSE))),AND($B258=$B257,I257="x")),"x","")</f>
        <v/>
      </c>
      <c r="J258" s="990" t="str">
        <f>IF(OR(NOT(ISNA(VLOOKUP($A258,'WB002-D'!$P:$P,1,FALSE))),AND($B258=$B257,J257="x")),"x","")</f>
        <v/>
      </c>
      <c r="K258" s="990" t="str">
        <f>IF(OR(NOT(ISNA(VLOOKUP($A258,'WB002-E'!$P:$P,1,FALSE))),AND($B258=$B257,K257="x")),"x","")</f>
        <v/>
      </c>
      <c r="L258" s="991" t="str">
        <f>IF(OR(NOT(ISNA(VLOOKUP($A258,'WB002-F'!$P:$P,1,FALSE))),AND($B258=$B257,L257="x")),"x","")</f>
        <v>x</v>
      </c>
      <c r="M258" s="992" t="str">
        <f>IF(OR(NOT(ISNA(VLOOKUP($A258,'WB003-A'!$P:$P,1,FALSE))),AND($B258=$B257,M257="x")),"x","")</f>
        <v/>
      </c>
      <c r="N258" s="993" t="str">
        <f>IF(OR(NOT(ISNA(VLOOKUP($A258,'WB003-B'!$P:$P,1,FALSE))),AND($B258=$B257,N257="x")),"x","")</f>
        <v/>
      </c>
      <c r="O258" s="993" t="str">
        <f>IF(OR(NOT(ISNA(VLOOKUP($A258,'WB003-C'!$P:$P,1,FALSE))),AND($B258=$B257,O257="x")),"x","")</f>
        <v/>
      </c>
      <c r="P258" s="993" t="str">
        <f>IF(OR(NOT(ISNA(VLOOKUP($A258,'WB003-D'!$P:$P,1,FALSE))),AND($B258=$B257,P257="x")),"x","")</f>
        <v/>
      </c>
      <c r="Q258" s="994" t="str">
        <f>IF(OR(NOT(ISNA(VLOOKUP($A258,'WB003-E'!$P:$P,1,FALSE))),AND($B258=$B257,Q257="x")),"x","")</f>
        <v>x</v>
      </c>
      <c r="R258" s="995" t="str">
        <f>IF(OR(NOT(ISNA(VLOOKUP($A258,#REF!,1,FALSE))),AND($B258=$B257,R257="x")),"x","")</f>
        <v>x</v>
      </c>
      <c r="S258" s="990" t="str">
        <f>IF(OR(NOT(ISNA(VLOOKUP($A258,#REF!,1,FALSE))),AND($B258=$B257,S257="x")),"x","")</f>
        <v>x</v>
      </c>
      <c r="T258" s="990" t="str">
        <f>IF(OR(NOT(ISNA(VLOOKUP($A258,#REF!,1,FALSE))),AND($B258=$B257,T257="x")),"x","")</f>
        <v>x</v>
      </c>
      <c r="U258" s="990" t="str">
        <f>IF(OR(NOT(ISNA(VLOOKUP($A258,#REF!,1,FALSE))),AND($B258=$B257,U257="x")),"x","")</f>
        <v>x</v>
      </c>
      <c r="V258" s="991" t="str">
        <f>IF(OR(NOT(ISNA(VLOOKUP($A258,#REF!,1,FALSE))),AND($B258=$B257,V257="x")),"x","")</f>
        <v>x</v>
      </c>
      <c r="W258" s="996" t="str">
        <f>IF(OR(NOT(ISNA(VLOOKUP($A258,'WB005-A'!$P:$P,1,FALSE))),AND($B258=$B257,W257="x")),"x","")</f>
        <v/>
      </c>
      <c r="X258" s="993" t="str">
        <f>IF(OR(NOT(ISNA(VLOOKUP($A258,'WB005-B'!$P:$P,1,FALSE))),AND($B258=$B257,X257="x")),"x","")</f>
        <v/>
      </c>
      <c r="Y258" s="993" t="str">
        <f>IF(OR(NOT(ISNA(VLOOKUP($A258,'WB005-C'!$P:$P,1,FALSE))),AND($B258=$B257,Y257="x")),"x","")</f>
        <v/>
      </c>
      <c r="Z258" s="993" t="str">
        <f>IF(OR(NOT(ISNA(VLOOKUP($A258,'WB005-D'!$P:$P,1,FALSE))),AND($B258=$B257,Z257="x")),"x","")</f>
        <v/>
      </c>
      <c r="AA258" s="993" t="str">
        <f>IF(OR(NOT(ISNA(VLOOKUP($A258,'WB005-E'!$P:$P,1,FALSE))),AND($B258=$B257,AA257="x")),"x","")</f>
        <v/>
      </c>
      <c r="AB258" s="994" t="str">
        <f>IF(OR(NOT(ISNA(VLOOKUP($A258,'WB005-F'!$P:$P,1,FALSE))),AND($B258=$B257,AB257="x")),"x","")</f>
        <v>x</v>
      </c>
      <c r="AC258" s="989" t="str">
        <f>IF(OR(NOT(ISNA(VLOOKUP($A258,'WB006-A'!$P:$P,1,FALSE))),AND($B258=$B257,AC257="x")),"x","")</f>
        <v>x</v>
      </c>
      <c r="AD258" s="990" t="str">
        <f>IF(OR(NOT(ISNA(VLOOKUP($A258,'WB006-B'!$P:$P,1,FALSE))),AND($B258=$B257,AD257="x")),"x","")</f>
        <v/>
      </c>
      <c r="AE258" s="992" t="str">
        <f>IF(OR(NOT(ISNA(VLOOKUP($A258,'WB007-A'!$P:$P,1,FALSE))),AND($B258=$B257,AE257="x")),"x","")</f>
        <v>x</v>
      </c>
      <c r="AF258" s="994" t="str">
        <f>IF(OR(NOT(ISNA(VLOOKUP($A258,'WB007-B'!$P:$P,1,FALSE))),AND($B258=$B257,AF257="x")),"x","")</f>
        <v/>
      </c>
      <c r="AG258" s="998" t="b">
        <f t="shared" si="4"/>
        <v>1</v>
      </c>
      <c r="AI258" s="708"/>
    </row>
    <row r="259" spans="1:35" ht="33.75" x14ac:dyDescent="0.2">
      <c r="A259" s="973" t="s">
        <v>796</v>
      </c>
      <c r="B259" s="974" t="s">
        <v>799</v>
      </c>
      <c r="C259" s="929"/>
      <c r="D259" s="1021" t="s">
        <v>786</v>
      </c>
      <c r="E259" s="930"/>
      <c r="F259" s="988" t="str">
        <f>IF(OR(NOT(ISNA(VLOOKUP($A259,'WB001-A'!$P:$P,1,FALSE))),AND($B259=$B258,F258="x")),"x","")</f>
        <v/>
      </c>
      <c r="G259" s="989" t="str">
        <f>IF(OR(NOT(ISNA(VLOOKUP($A259,'WB002-A'!$P:$P,1,FALSE))),AND($B259=$B258,G258="x")),"x","")</f>
        <v/>
      </c>
      <c r="H259" s="990" t="str">
        <f>IF(OR(NOT(ISNA(VLOOKUP($A259,'WB002-B'!$P:$P,1,FALSE))),AND($B259=$B258,H258="x")),"x","")</f>
        <v/>
      </c>
      <c r="I259" s="990" t="str">
        <f>IF(OR(NOT(ISNA(VLOOKUP($A259,'WB002-C'!$P:$P,1,FALSE))),AND($B259=$B258,I258="x")),"x","")</f>
        <v/>
      </c>
      <c r="J259" s="990" t="str">
        <f>IF(OR(NOT(ISNA(VLOOKUP($A259,'WB002-D'!$P:$P,1,FALSE))),AND($B259=$B258,J258="x")),"x","")</f>
        <v/>
      </c>
      <c r="K259" s="990" t="str">
        <f>IF(OR(NOT(ISNA(VLOOKUP($A259,'WB002-E'!$P:$P,1,FALSE))),AND($B259=$B258,K258="x")),"x","")</f>
        <v/>
      </c>
      <c r="L259" s="991" t="str">
        <f>IF(OR(NOT(ISNA(VLOOKUP($A259,'WB002-F'!$P:$P,1,FALSE))),AND($B259=$B258,L258="x")),"x","")</f>
        <v>x</v>
      </c>
      <c r="M259" s="992" t="str">
        <f>IF(OR(NOT(ISNA(VLOOKUP($A259,'WB003-A'!$P:$P,1,FALSE))),AND($B259=$B258,M258="x")),"x","")</f>
        <v/>
      </c>
      <c r="N259" s="993" t="str">
        <f>IF(OR(NOT(ISNA(VLOOKUP($A259,'WB003-B'!$P:$P,1,FALSE))),AND($B259=$B258,N258="x")),"x","")</f>
        <v/>
      </c>
      <c r="O259" s="993" t="str">
        <f>IF(OR(NOT(ISNA(VLOOKUP($A259,'WB003-C'!$P:$P,1,FALSE))),AND($B259=$B258,O258="x")),"x","")</f>
        <v/>
      </c>
      <c r="P259" s="993" t="str">
        <f>IF(OR(NOT(ISNA(VLOOKUP($A259,'WB003-D'!$P:$P,1,FALSE))),AND($B259=$B258,P258="x")),"x","")</f>
        <v/>
      </c>
      <c r="Q259" s="994" t="str">
        <f>IF(OR(NOT(ISNA(VLOOKUP($A259,'WB003-E'!$P:$P,1,FALSE))),AND($B259=$B258,Q258="x")),"x","")</f>
        <v>x</v>
      </c>
      <c r="R259" s="995" t="str">
        <f>IF(OR(NOT(ISNA(VLOOKUP($A259,#REF!,1,FALSE))),AND($B259=$B258,R258="x")),"x","")</f>
        <v>x</v>
      </c>
      <c r="S259" s="990" t="str">
        <f>IF(OR(NOT(ISNA(VLOOKUP($A259,#REF!,1,FALSE))),AND($B259=$B258,S258="x")),"x","")</f>
        <v>x</v>
      </c>
      <c r="T259" s="990" t="str">
        <f>IF(OR(NOT(ISNA(VLOOKUP($A259,#REF!,1,FALSE))),AND($B259=$B258,T258="x")),"x","")</f>
        <v>x</v>
      </c>
      <c r="U259" s="990" t="str">
        <f>IF(OR(NOT(ISNA(VLOOKUP($A259,#REF!,1,FALSE))),AND($B259=$B258,U258="x")),"x","")</f>
        <v>x</v>
      </c>
      <c r="V259" s="991" t="str">
        <f>IF(OR(NOT(ISNA(VLOOKUP($A259,#REF!,1,FALSE))),AND($B259=$B258,V258="x")),"x","")</f>
        <v>x</v>
      </c>
      <c r="W259" s="996" t="str">
        <f>IF(OR(NOT(ISNA(VLOOKUP($A259,'WB005-A'!$P:$P,1,FALSE))),AND($B259=$B258,W258="x")),"x","")</f>
        <v/>
      </c>
      <c r="X259" s="993" t="str">
        <f>IF(OR(NOT(ISNA(VLOOKUP($A259,'WB005-B'!$P:$P,1,FALSE))),AND($B259=$B258,X258="x")),"x","")</f>
        <v/>
      </c>
      <c r="Y259" s="993" t="str">
        <f>IF(OR(NOT(ISNA(VLOOKUP($A259,'WB005-C'!$P:$P,1,FALSE))),AND($B259=$B258,Y258="x")),"x","")</f>
        <v/>
      </c>
      <c r="Z259" s="993" t="str">
        <f>IF(OR(NOT(ISNA(VLOOKUP($A259,'WB005-D'!$P:$P,1,FALSE))),AND($B259=$B258,Z258="x")),"x","")</f>
        <v/>
      </c>
      <c r="AA259" s="993" t="str">
        <f>IF(OR(NOT(ISNA(VLOOKUP($A259,'WB005-E'!$P:$P,1,FALSE))),AND($B259=$B258,AA258="x")),"x","")</f>
        <v/>
      </c>
      <c r="AB259" s="994" t="str">
        <f>IF(OR(NOT(ISNA(VLOOKUP($A259,'WB005-F'!$P:$P,1,FALSE))),AND($B259=$B258,AB258="x")),"x","")</f>
        <v>x</v>
      </c>
      <c r="AC259" s="989" t="str">
        <f>IF(OR(NOT(ISNA(VLOOKUP($A259,'WB006-A'!$P:$P,1,FALSE))),AND($B259=$B258,AC258="x")),"x","")</f>
        <v>x</v>
      </c>
      <c r="AD259" s="990" t="str">
        <f>IF(OR(NOT(ISNA(VLOOKUP($A259,'WB006-B'!$P:$P,1,FALSE))),AND($B259=$B258,AD258="x")),"x","")</f>
        <v/>
      </c>
      <c r="AE259" s="992" t="str">
        <f>IF(OR(NOT(ISNA(VLOOKUP($A259,'WB007-A'!$P:$P,1,FALSE))),AND($B259=$B258,AE258="x")),"x","")</f>
        <v>x</v>
      </c>
      <c r="AF259" s="994" t="str">
        <f>IF(OR(NOT(ISNA(VLOOKUP($A259,'WB007-B'!$P:$P,1,FALSE))),AND($B259=$B258,AF258="x")),"x","")</f>
        <v/>
      </c>
      <c r="AG259" s="998" t="b">
        <f t="shared" si="4"/>
        <v>1</v>
      </c>
      <c r="AI259" s="708"/>
    </row>
    <row r="260" spans="1:35" ht="22.5" x14ac:dyDescent="0.2">
      <c r="A260" s="973" t="s">
        <v>797</v>
      </c>
      <c r="B260" s="974" t="s">
        <v>804</v>
      </c>
      <c r="C260" s="929"/>
      <c r="D260" s="1021" t="s">
        <v>786</v>
      </c>
      <c r="E260" s="930"/>
      <c r="F260" s="988" t="str">
        <f>IF(OR(NOT(ISNA(VLOOKUP($A260,'WB001-A'!$P:$P,1,FALSE))),AND($B260=$B259,F259="x")),"x","")</f>
        <v>x</v>
      </c>
      <c r="G260" s="989" t="str">
        <f>IF(OR(NOT(ISNA(VLOOKUP($A260,'WB002-A'!$P:$P,1,FALSE))),AND($B260=$B259,G259="x")),"x","")</f>
        <v/>
      </c>
      <c r="H260" s="990" t="str">
        <f>IF(OR(NOT(ISNA(VLOOKUP($A260,'WB002-B'!$P:$P,1,FALSE))),AND($B260=$B259,H259="x")),"x","")</f>
        <v/>
      </c>
      <c r="I260" s="990" t="str">
        <f>IF(OR(NOT(ISNA(VLOOKUP($A260,'WB002-C'!$P:$P,1,FALSE))),AND($B260=$B259,I259="x")),"x","")</f>
        <v/>
      </c>
      <c r="J260" s="990" t="str">
        <f>IF(OR(NOT(ISNA(VLOOKUP($A260,'WB002-D'!$P:$P,1,FALSE))),AND($B260=$B259,J259="x")),"x","")</f>
        <v/>
      </c>
      <c r="K260" s="990" t="str">
        <f>IF(OR(NOT(ISNA(VLOOKUP($A260,'WB002-E'!$P:$P,1,FALSE))),AND($B260=$B259,K259="x")),"x","")</f>
        <v/>
      </c>
      <c r="L260" s="991" t="str">
        <f>IF(OR(NOT(ISNA(VLOOKUP($A260,'WB002-F'!$P:$P,1,FALSE))),AND($B260=$B259,L259="x")),"x","")</f>
        <v>x</v>
      </c>
      <c r="M260" s="992" t="str">
        <f>IF(OR(NOT(ISNA(VLOOKUP($A260,'WB003-A'!$P:$P,1,FALSE))),AND($B260=$B259,M259="x")),"x","")</f>
        <v/>
      </c>
      <c r="N260" s="993" t="str">
        <f>IF(OR(NOT(ISNA(VLOOKUP($A260,'WB003-B'!$P:$P,1,FALSE))),AND($B260=$B259,N259="x")),"x","")</f>
        <v/>
      </c>
      <c r="O260" s="993" t="str">
        <f>IF(OR(NOT(ISNA(VLOOKUP($A260,'WB003-C'!$P:$P,1,FALSE))),AND($B260=$B259,O259="x")),"x","")</f>
        <v/>
      </c>
      <c r="P260" s="993" t="str">
        <f>IF(OR(NOT(ISNA(VLOOKUP($A260,'WB003-D'!$P:$P,1,FALSE))),AND($B260=$B259,P259="x")),"x","")</f>
        <v/>
      </c>
      <c r="Q260" s="994" t="str">
        <f>IF(OR(NOT(ISNA(VLOOKUP($A260,'WB003-E'!$P:$P,1,FALSE))),AND($B260=$B259,Q259="x")),"x","")</f>
        <v>x</v>
      </c>
      <c r="R260" s="995" t="str">
        <f>IF(OR(NOT(ISNA(VLOOKUP($A260,#REF!,1,FALSE))),AND($B260=$B259,R259="x")),"x","")</f>
        <v>x</v>
      </c>
      <c r="S260" s="990" t="str">
        <f>IF(OR(NOT(ISNA(VLOOKUP($A260,#REF!,1,FALSE))),AND($B260=$B259,S259="x")),"x","")</f>
        <v>x</v>
      </c>
      <c r="T260" s="990" t="str">
        <f>IF(OR(NOT(ISNA(VLOOKUP($A260,#REF!,1,FALSE))),AND($B260=$B259,T259="x")),"x","")</f>
        <v>x</v>
      </c>
      <c r="U260" s="990" t="str">
        <f>IF(OR(NOT(ISNA(VLOOKUP($A260,#REF!,1,FALSE))),AND($B260=$B259,U259="x")),"x","")</f>
        <v>x</v>
      </c>
      <c r="V260" s="991" t="str">
        <f>IF(OR(NOT(ISNA(VLOOKUP($A260,#REF!,1,FALSE))),AND($B260=$B259,V259="x")),"x","")</f>
        <v>x</v>
      </c>
      <c r="W260" s="996" t="str">
        <f>IF(OR(NOT(ISNA(VLOOKUP($A260,'WB005-A'!$P:$P,1,FALSE))),AND($B260=$B259,W259="x")),"x","")</f>
        <v/>
      </c>
      <c r="X260" s="993" t="str">
        <f>IF(OR(NOT(ISNA(VLOOKUP($A260,'WB005-B'!$P:$P,1,FALSE))),AND($B260=$B259,X259="x")),"x","")</f>
        <v/>
      </c>
      <c r="Y260" s="993" t="str">
        <f>IF(OR(NOT(ISNA(VLOOKUP($A260,'WB005-C'!$P:$P,1,FALSE))),AND($B260=$B259,Y259="x")),"x","")</f>
        <v/>
      </c>
      <c r="Z260" s="993" t="str">
        <f>IF(OR(NOT(ISNA(VLOOKUP($A260,'WB005-D'!$P:$P,1,FALSE))),AND($B260=$B259,Z259="x")),"x","")</f>
        <v/>
      </c>
      <c r="AA260" s="993" t="str">
        <f>IF(OR(NOT(ISNA(VLOOKUP($A260,'WB005-E'!$P:$P,1,FALSE))),AND($B260=$B259,AA259="x")),"x","")</f>
        <v/>
      </c>
      <c r="AB260" s="994" t="str">
        <f>IF(OR(NOT(ISNA(VLOOKUP($A260,'WB005-F'!$P:$P,1,FALSE))),AND($B260=$B259,AB259="x")),"x","")</f>
        <v>x</v>
      </c>
      <c r="AC260" s="989" t="str">
        <f>IF(OR(NOT(ISNA(VLOOKUP($A260,'WB006-A'!$P:$P,1,FALSE))),AND($B260=$B259,AC259="x")),"x","")</f>
        <v>x</v>
      </c>
      <c r="AD260" s="990" t="str">
        <f>IF(OR(NOT(ISNA(VLOOKUP($A260,'WB006-B'!$P:$P,1,FALSE))),AND($B260=$B259,AD259="x")),"x","")</f>
        <v/>
      </c>
      <c r="AE260" s="992" t="str">
        <f>IF(OR(NOT(ISNA(VLOOKUP($A260,'WB007-A'!$P:$P,1,FALSE))),AND($B260=$B259,AE259="x")),"x","")</f>
        <v>x</v>
      </c>
      <c r="AF260" s="994" t="str">
        <f>IF(OR(NOT(ISNA(VLOOKUP($A260,'WB007-B'!$P:$P,1,FALSE))),AND($B260=$B259,AF259="x")),"x","")</f>
        <v/>
      </c>
      <c r="AG260" s="998" t="b">
        <f t="shared" si="4"/>
        <v>1</v>
      </c>
      <c r="AI260" s="708"/>
    </row>
    <row r="261" spans="1:35" x14ac:dyDescent="0.2">
      <c r="A261" s="973" t="s">
        <v>798</v>
      </c>
      <c r="B261" s="974" t="s">
        <v>800</v>
      </c>
      <c r="C261" s="929"/>
      <c r="D261" s="1021" t="s">
        <v>786</v>
      </c>
      <c r="E261" s="930"/>
      <c r="F261" s="988" t="str">
        <f>IF(OR(NOT(ISNA(VLOOKUP($A261,'WB001-A'!$P:$P,1,FALSE))),AND($B261=$B260,F260="x")),"x","")</f>
        <v>x</v>
      </c>
      <c r="G261" s="989" t="str">
        <f>IF(OR(NOT(ISNA(VLOOKUP($A261,'WB002-A'!$P:$P,1,FALSE))),AND($B261=$B260,G260="x")),"x","")</f>
        <v/>
      </c>
      <c r="H261" s="990" t="str">
        <f>IF(OR(NOT(ISNA(VLOOKUP($A261,'WB002-B'!$P:$P,1,FALSE))),AND($B261=$B260,H260="x")),"x","")</f>
        <v/>
      </c>
      <c r="I261" s="990" t="str">
        <f>IF(OR(NOT(ISNA(VLOOKUP($A261,'WB002-C'!$P:$P,1,FALSE))),AND($B261=$B260,I260="x")),"x","")</f>
        <v/>
      </c>
      <c r="J261" s="990" t="str">
        <f>IF(OR(NOT(ISNA(VLOOKUP($A261,'WB002-D'!$P:$P,1,FALSE))),AND($B261=$B260,J260="x")),"x","")</f>
        <v/>
      </c>
      <c r="K261" s="990" t="str">
        <f>IF(OR(NOT(ISNA(VLOOKUP($A261,'WB002-E'!$P:$P,1,FALSE))),AND($B261=$B260,K260="x")),"x","")</f>
        <v/>
      </c>
      <c r="L261" s="991" t="str">
        <f>IF(OR(NOT(ISNA(VLOOKUP($A261,'WB002-F'!$P:$P,1,FALSE))),AND($B261=$B260,L260="x")),"x","")</f>
        <v>x</v>
      </c>
      <c r="M261" s="992" t="str">
        <f>IF(OR(NOT(ISNA(VLOOKUP($A261,'WB003-A'!$P:$P,1,FALSE))),AND($B261=$B260,M260="x")),"x","")</f>
        <v/>
      </c>
      <c r="N261" s="993" t="str">
        <f>IF(OR(NOT(ISNA(VLOOKUP($A261,'WB003-B'!$P:$P,1,FALSE))),AND($B261=$B260,N260="x")),"x","")</f>
        <v/>
      </c>
      <c r="O261" s="993" t="str">
        <f>IF(OR(NOT(ISNA(VLOOKUP($A261,'WB003-C'!$P:$P,1,FALSE))),AND($B261=$B260,O260="x")),"x","")</f>
        <v/>
      </c>
      <c r="P261" s="993" t="str">
        <f>IF(OR(NOT(ISNA(VLOOKUP($A261,'WB003-D'!$P:$P,1,FALSE))),AND($B261=$B260,P260="x")),"x","")</f>
        <v/>
      </c>
      <c r="Q261" s="994" t="str">
        <f>IF(OR(NOT(ISNA(VLOOKUP($A261,'WB003-E'!$P:$P,1,FALSE))),AND($B261=$B260,Q260="x")),"x","")</f>
        <v>x</v>
      </c>
      <c r="R261" s="995" t="str">
        <f>IF(OR(NOT(ISNA(VLOOKUP($A261,#REF!,1,FALSE))),AND($B261=$B260,R260="x")),"x","")</f>
        <v>x</v>
      </c>
      <c r="S261" s="990" t="str">
        <f>IF(OR(NOT(ISNA(VLOOKUP($A261,#REF!,1,FALSE))),AND($B261=$B260,S260="x")),"x","")</f>
        <v>x</v>
      </c>
      <c r="T261" s="990" t="str">
        <f>IF(OR(NOT(ISNA(VLOOKUP($A261,#REF!,1,FALSE))),AND($B261=$B260,T260="x")),"x","")</f>
        <v>x</v>
      </c>
      <c r="U261" s="990" t="str">
        <f>IF(OR(NOT(ISNA(VLOOKUP($A261,#REF!,1,FALSE))),AND($B261=$B260,U260="x")),"x","")</f>
        <v>x</v>
      </c>
      <c r="V261" s="991" t="str">
        <f>IF(OR(NOT(ISNA(VLOOKUP($A261,#REF!,1,FALSE))),AND($B261=$B260,V260="x")),"x","")</f>
        <v>x</v>
      </c>
      <c r="W261" s="996" t="str">
        <f>IF(OR(NOT(ISNA(VLOOKUP($A261,'WB005-A'!$P:$P,1,FALSE))),AND($B261=$B260,W260="x")),"x","")</f>
        <v/>
      </c>
      <c r="X261" s="993" t="str">
        <f>IF(OR(NOT(ISNA(VLOOKUP($A261,'WB005-B'!$P:$P,1,FALSE))),AND($B261=$B260,X260="x")),"x","")</f>
        <v/>
      </c>
      <c r="Y261" s="993" t="str">
        <f>IF(OR(NOT(ISNA(VLOOKUP($A261,'WB005-C'!$P:$P,1,FALSE))),AND($B261=$B260,Y260="x")),"x","")</f>
        <v/>
      </c>
      <c r="Z261" s="993" t="str">
        <f>IF(OR(NOT(ISNA(VLOOKUP($A261,'WB005-D'!$P:$P,1,FALSE))),AND($B261=$B260,Z260="x")),"x","")</f>
        <v/>
      </c>
      <c r="AA261" s="993" t="str">
        <f>IF(OR(NOT(ISNA(VLOOKUP($A261,'WB005-E'!$P:$P,1,FALSE))),AND($B261=$B260,AA260="x")),"x","")</f>
        <v/>
      </c>
      <c r="AB261" s="994" t="str">
        <f>IF(OR(NOT(ISNA(VLOOKUP($A261,'WB005-F'!$P:$P,1,FALSE))),AND($B261=$B260,AB260="x")),"x","")</f>
        <v>x</v>
      </c>
      <c r="AC261" s="989" t="str">
        <f>IF(OR(NOT(ISNA(VLOOKUP($A261,'WB006-A'!$P:$P,1,FALSE))),AND($B261=$B260,AC260="x")),"x","")</f>
        <v>x</v>
      </c>
      <c r="AD261" s="990" t="str">
        <f>IF(OR(NOT(ISNA(VLOOKUP($A261,'WB006-B'!$P:$P,1,FALSE))),AND($B261=$B260,AD260="x")),"x","")</f>
        <v/>
      </c>
      <c r="AE261" s="992" t="str">
        <f>IF(OR(NOT(ISNA(VLOOKUP($A261,'WB007-A'!$P:$P,1,FALSE))),AND($B261=$B260,AE260="x")),"x","")</f>
        <v>x</v>
      </c>
      <c r="AF261" s="994" t="str">
        <f>IF(OR(NOT(ISNA(VLOOKUP($A261,'WB007-B'!$P:$P,1,FALSE))),AND($B261=$B260,AF260="x")),"x","")</f>
        <v/>
      </c>
      <c r="AG261" s="998" t="b">
        <f t="shared" si="4"/>
        <v>1</v>
      </c>
      <c r="AI261" s="708"/>
    </row>
    <row r="262" spans="1:35" x14ac:dyDescent="0.2">
      <c r="A262" s="973" t="s">
        <v>809</v>
      </c>
      <c r="B262" s="974" t="s">
        <v>810</v>
      </c>
      <c r="C262" s="929"/>
      <c r="D262" s="1021">
        <v>51.34028202108</v>
      </c>
      <c r="E262" s="930" t="s">
        <v>377</v>
      </c>
      <c r="F262" s="988" t="s">
        <v>811</v>
      </c>
      <c r="G262" s="989" t="str">
        <f>IF(OR(NOT(ISNA(VLOOKUP($A262,'WB002-A'!$P:$P,1,FALSE))),AND($B262=$B261,G261="x")),"x","")</f>
        <v>x</v>
      </c>
      <c r="H262" s="990" t="str">
        <f>IF(OR(NOT(ISNA(VLOOKUP($A262,'WB002-B'!$P:$P,1,FALSE))),AND($B262=$B261,H261="x")),"x","")</f>
        <v>x</v>
      </c>
      <c r="I262" s="990" t="str">
        <f>IF(OR(NOT(ISNA(VLOOKUP($A262,'WB002-C'!$P:$P,1,FALSE))),AND($B262=$B261,I261="x")),"x","")</f>
        <v>x</v>
      </c>
      <c r="J262" s="990" t="str">
        <f>IF(OR(NOT(ISNA(VLOOKUP($A262,'WB002-D'!$P:$P,1,FALSE))),AND($B262=$B261,J261="x")),"x","")</f>
        <v>x</v>
      </c>
      <c r="K262" s="990" t="str">
        <f>IF(OR(NOT(ISNA(VLOOKUP($A262,'WB002-D'!$P:$P,1,FALSE))),AND($B262=$B261,K261="x")),"x","")</f>
        <v>x</v>
      </c>
      <c r="L262" s="990" t="str">
        <f>IF(OR(NOT(ISNA(VLOOKUP($A262,'WB002-D'!$P:$P,1,FALSE))),AND($B262=$B261,L261="x")),"x","")</f>
        <v>x</v>
      </c>
      <c r="M262" s="992" t="str">
        <f>IF(OR(NOT(ISNA(VLOOKUP($A262,'WB003-A'!$P:$P,1,FALSE))),AND($B262=$B261,M261="x")),"x","")</f>
        <v>x</v>
      </c>
      <c r="N262" s="993" t="str">
        <f>IF(OR(NOT(ISNA(VLOOKUP($A262,'WB003-B'!$P:$P,1,FALSE))),AND($B262=$B261,N261="x")),"x","")</f>
        <v>x</v>
      </c>
      <c r="O262" s="993" t="str">
        <f>IF(OR(NOT(ISNA(VLOOKUP($A262,'WB003-C'!$P:$P,1,FALSE))),AND($B262=$B261,O261="x")),"x","")</f>
        <v>x</v>
      </c>
      <c r="P262" s="993" t="str">
        <f>IF(OR(NOT(ISNA(VLOOKUP($A262,'WB003-D'!$P:$P,1,FALSE))),AND($B262=$B261,P261="x")),"x","")</f>
        <v>x</v>
      </c>
      <c r="Q262" s="994" t="str">
        <f>IF(OR(NOT(ISNA(VLOOKUP($A262,'WB003-E'!$P:$P,1,FALSE))),AND($B262=$B261,Q261="x")),"x","")</f>
        <v/>
      </c>
      <c r="R262" s="995" t="str">
        <f>IF(OR(NOT(ISNA(VLOOKUP($A262,#REF!,1,FALSE))),AND($B262=$B261,R261="x")),"x","")</f>
        <v>x</v>
      </c>
      <c r="S262" s="990" t="str">
        <f>IF(OR(NOT(ISNA(VLOOKUP($A262,#REF!,1,FALSE))),AND($B262=$B261,S261="x")),"x","")</f>
        <v>x</v>
      </c>
      <c r="T262" s="990" t="str">
        <f>IF(OR(NOT(ISNA(VLOOKUP($A262,#REF!,1,FALSE))),AND($B262=$B261,T261="x")),"x","")</f>
        <v>x</v>
      </c>
      <c r="U262" s="990" t="str">
        <f>IF(OR(NOT(ISNA(VLOOKUP($A262,#REF!,1,FALSE))),AND($B262=$B261,U261="x")),"x","")</f>
        <v>x</v>
      </c>
      <c r="V262" s="991" t="str">
        <f>IF(OR(NOT(ISNA(VLOOKUP($A262,#REF!,1,FALSE))),AND($B262=$B261,V261="x")),"x","")</f>
        <v>x</v>
      </c>
      <c r="W262" s="996" t="str">
        <f>IF(OR(NOT(ISNA(VLOOKUP($A262,'WB005-A'!$P:$P,1,FALSE))),AND($B262=$B261,W261="x")),"x","")</f>
        <v>x</v>
      </c>
      <c r="X262" s="993" t="str">
        <f>IF(OR(NOT(ISNA(VLOOKUP($A262,'WB005-B'!$P:$P,1,FALSE))),AND($B262=$B261,X261="x")),"x","")</f>
        <v>x</v>
      </c>
      <c r="Y262" s="993" t="str">
        <f>IF(OR(NOT(ISNA(VLOOKUP($A262,'WB005-C'!$P:$P,1,FALSE))),AND($B262=$B261,Y261="x")),"x","")</f>
        <v>x</v>
      </c>
      <c r="Z262" s="993" t="str">
        <f>IF(OR(NOT(ISNA(VLOOKUP($A262,'WB005-D'!$P:$P,1,FALSE))),AND($B262=$B261,Z261="x")),"x","")</f>
        <v>x</v>
      </c>
      <c r="AA262" s="993" t="str">
        <f>IF(OR(NOT(ISNA(VLOOKUP($A262,'WB005-E'!$P:$P,1,FALSE))),AND($B262=$B261,AA261="x")),"x","")</f>
        <v>x</v>
      </c>
      <c r="AB262" s="994" t="str">
        <f>IF(OR(NOT(ISNA(VLOOKUP($A262,'WB005-F'!$P:$P,1,FALSE))),AND($B262=$B261,AB261="x")),"x","")</f>
        <v/>
      </c>
      <c r="AC262" s="989" t="str">
        <f>IF(OR(NOT(ISNA(VLOOKUP($A262,'WB006-A'!$P:$P,1,FALSE))),AND($B262=$B261,AC261="x")),"x","")</f>
        <v>x</v>
      </c>
      <c r="AD262" s="990" t="str">
        <f>IF(OR(NOT(ISNA(VLOOKUP($A262,'WB006-B'!$P:$P,1,FALSE))),AND($B262=$B261,AD261="x")),"x","")</f>
        <v>x</v>
      </c>
      <c r="AE262" s="992" t="str">
        <f>IF(OR(NOT(ISNA(VLOOKUP($A262,'WB007-A'!$P:$P,1,FALSE))),AND($B262=$B261,AE261="x")),"x","")</f>
        <v>x</v>
      </c>
      <c r="AF262" s="994" t="str">
        <f>IF(OR(NOT(ISNA(VLOOKUP($A262,'WB007-B'!$P:$P,1,FALSE))),AND($B262=$B261,AF261="x")),"x","")</f>
        <v>x</v>
      </c>
      <c r="AG262" s="998" t="b">
        <f t="shared" si="4"/>
        <v>1</v>
      </c>
      <c r="AI262" s="708"/>
    </row>
    <row r="263" spans="1:35" x14ac:dyDescent="0.2">
      <c r="A263" s="973" t="s">
        <v>814</v>
      </c>
      <c r="B263" s="974" t="s">
        <v>813</v>
      </c>
      <c r="C263" s="929"/>
      <c r="D263" s="1021">
        <v>33002.10972</v>
      </c>
      <c r="E263" s="978" t="s">
        <v>808</v>
      </c>
      <c r="F263" s="988"/>
      <c r="G263" s="989" t="str">
        <f>IF(OR(NOT(ISNA(VLOOKUP($A263,'WB002-A'!$P:$P,1,FALSE))),AND($B263=$B262,G262="x")),"x","")</f>
        <v>x</v>
      </c>
      <c r="H263" s="990" t="str">
        <f>IF(OR(NOT(ISNA(VLOOKUP($A263,'WB002-B'!$P:$P,1,FALSE))),AND($B263=$B262,H262="x")),"x","")</f>
        <v/>
      </c>
      <c r="I263" s="990" t="str">
        <f>IF(OR(NOT(ISNA(VLOOKUP($A263,'WB002-C'!$P:$P,1,FALSE))),AND($B263=$B262,I262="x")),"x","")</f>
        <v/>
      </c>
      <c r="J263" s="990" t="str">
        <f>IF(OR(NOT(ISNA(VLOOKUP($A263,'WB002-D'!$P:$P,1,FALSE))),AND($B263=$B262,J262="x")),"x","")</f>
        <v/>
      </c>
      <c r="K263" s="990" t="str">
        <f>IF(OR(NOT(ISNA(VLOOKUP($A263,'WB002-E'!$P:$P,1,FALSE))),AND($B263=$B262,K262="x")),"x","")</f>
        <v/>
      </c>
      <c r="L263" s="991" t="str">
        <f>IF(OR(NOT(ISNA(VLOOKUP($A263,'WB002-F'!$P:$P,1,FALSE))),AND($B263=$B262,L262="x")),"x","")</f>
        <v/>
      </c>
      <c r="M263" s="992" t="str">
        <f>IF(OR(NOT(ISNA(VLOOKUP($A263,'WB003-A'!$P:$P,1,FALSE))),AND($B263=$B262,M262="x")),"x","")</f>
        <v>x</v>
      </c>
      <c r="N263" s="993" t="str">
        <f>IF(OR(NOT(ISNA(VLOOKUP($A263,'WB003-B'!$P:$P,1,FALSE))),AND($B263=$B262,N262="x")),"x","")</f>
        <v/>
      </c>
      <c r="O263" s="993" t="str">
        <f>IF(OR(NOT(ISNA(VLOOKUP($A263,'WB003-C'!$P:$P,1,FALSE))),AND($B263=$B262,O262="x")),"x","")</f>
        <v/>
      </c>
      <c r="P263" s="993" t="str">
        <f>IF(OR(NOT(ISNA(VLOOKUP($A263,'WB003-D'!$P:$P,1,FALSE))),AND($B263=$B262,P262="x")),"x","")</f>
        <v/>
      </c>
      <c r="Q263" s="994" t="str">
        <f>IF(OR(NOT(ISNA(VLOOKUP($A263,'WB003-E'!$P:$P,1,FALSE))),AND($B263=$B262,Q262="x")),"x","")</f>
        <v/>
      </c>
      <c r="R263" s="995" t="str">
        <f>IF(OR(NOT(ISNA(VLOOKUP($A263,#REF!,1,FALSE))),AND($B263=$B262,R262="x")),"x","")</f>
        <v>x</v>
      </c>
      <c r="S263" s="990" t="str">
        <f>IF(OR(NOT(ISNA(VLOOKUP($A263,#REF!,1,FALSE))),AND($B263=$B262,S262="x")),"x","")</f>
        <v>x</v>
      </c>
      <c r="T263" s="990" t="str">
        <f>IF(OR(NOT(ISNA(VLOOKUP($A263,#REF!,1,FALSE))),AND($B263=$B262,T262="x")),"x","")</f>
        <v>x</v>
      </c>
      <c r="U263" s="990" t="str">
        <f>IF(OR(NOT(ISNA(VLOOKUP($A263,#REF!,1,FALSE))),AND($B263=$B262,U262="x")),"x","")</f>
        <v>x</v>
      </c>
      <c r="V263" s="991" t="str">
        <f>IF(OR(NOT(ISNA(VLOOKUP($A263,#REF!,1,FALSE))),AND($B263=$B262,V262="x")),"x","")</f>
        <v>x</v>
      </c>
      <c r="W263" s="996" t="str">
        <f>IF(OR(NOT(ISNA(VLOOKUP($A263,'WB005-A'!$P:$P,1,FALSE))),AND($B263=$B262,W262="x")),"x","")</f>
        <v>x</v>
      </c>
      <c r="X263" s="993" t="str">
        <f>IF(OR(NOT(ISNA(VLOOKUP($A263,'WB005-B'!$P:$P,1,FALSE))),AND($B263=$B262,X262="x")),"x","")</f>
        <v/>
      </c>
      <c r="Y263" s="993" t="str">
        <f>IF(OR(NOT(ISNA(VLOOKUP($A263,'WB005-C'!$P:$P,1,FALSE))),AND($B263=$B262,Y262="x")),"x","")</f>
        <v/>
      </c>
      <c r="Z263" s="993" t="str">
        <f>IF(OR(NOT(ISNA(VLOOKUP($A263,'WB005-D'!$P:$P,1,FALSE))),AND($B263=$B262,Z262="x")),"x","")</f>
        <v/>
      </c>
      <c r="AA263" s="993" t="str">
        <f>IF(OR(NOT(ISNA(VLOOKUP($A263,'WB005-E'!$P:$P,1,FALSE))),AND($B263=$B262,AA262="x")),"x","")</f>
        <v/>
      </c>
      <c r="AB263" s="994" t="str">
        <f>IF(OR(NOT(ISNA(VLOOKUP($A263,'WB005-F'!$P:$P,1,FALSE))),AND($B263=$B262,AB262="x")),"x","")</f>
        <v/>
      </c>
      <c r="AC263" s="989" t="str">
        <f>IF(OR(NOT(ISNA(VLOOKUP($A263,'WB006-A'!$P:$P,1,FALSE))),AND($B263=$B262,AC262="x")),"x","")</f>
        <v>x</v>
      </c>
      <c r="AD263" s="990" t="str">
        <f>IF(OR(NOT(ISNA(VLOOKUP($A263,'WB006-B'!$P:$P,1,FALSE))),AND($B263=$B262,AD262="x")),"x","")</f>
        <v/>
      </c>
      <c r="AE263" s="992" t="str">
        <f>IF(OR(NOT(ISNA(VLOOKUP($A263,'WB007-A'!$P:$P,1,FALSE))),AND($B263=$B262,AE262="x")),"x","")</f>
        <v/>
      </c>
      <c r="AF263" s="994" t="str">
        <f>IF(OR(NOT(ISNA(VLOOKUP($A263,'WB007-B'!$P:$P,1,FALSE))),AND($B263=$B262,AF262="x")),"x","")</f>
        <v/>
      </c>
      <c r="AG263" s="998" t="b">
        <f t="shared" ref="AG263" si="5">IF(COUNTIF(F263:AF263,"x")&gt;0,TRUE,FALSE)</f>
        <v>1</v>
      </c>
      <c r="AI263" s="708"/>
    </row>
    <row r="264" spans="1:35" x14ac:dyDescent="0.2">
      <c r="A264" s="973" t="s">
        <v>816</v>
      </c>
      <c r="B264" s="974" t="s">
        <v>817</v>
      </c>
      <c r="C264" s="929"/>
      <c r="D264" s="1021">
        <v>9900.6329159999987</v>
      </c>
      <c r="E264" s="978" t="s">
        <v>808</v>
      </c>
      <c r="F264" s="988"/>
      <c r="G264" s="989" t="str">
        <f>IF(OR(NOT(ISNA(VLOOKUP($A264,'WB002-A'!$P:$P,1,FALSE))),AND($B264=$B263,G263="x")),"x","")</f>
        <v>x</v>
      </c>
      <c r="H264" s="990" t="str">
        <f>IF(OR(NOT(ISNA(VLOOKUP($A264,'WB002-B'!$P:$P,1,FALSE))),AND($B264=$B263,H263="x")),"x","")</f>
        <v/>
      </c>
      <c r="I264" s="990" t="str">
        <f>IF(OR(NOT(ISNA(VLOOKUP($A264,'WB002-C'!$P:$P,1,FALSE))),AND($B264=$B263,I263="x")),"x","")</f>
        <v/>
      </c>
      <c r="J264" s="990" t="str">
        <f>IF(OR(NOT(ISNA(VLOOKUP($A264,'WB002-D'!$P:$P,1,FALSE))),AND($B264=$B263,J263="x")),"x","")</f>
        <v/>
      </c>
      <c r="K264" s="990" t="str">
        <f>IF(OR(NOT(ISNA(VLOOKUP($A264,'WB002-E'!$P:$P,1,FALSE))),AND($B264=$B263,K263="x")),"x","")</f>
        <v/>
      </c>
      <c r="L264" s="991" t="str">
        <f>IF(OR(NOT(ISNA(VLOOKUP($A264,'WB002-F'!$P:$P,1,FALSE))),AND($B264=$B263,L263="x")),"x","")</f>
        <v/>
      </c>
      <c r="M264" s="992" t="str">
        <f>IF(OR(NOT(ISNA(VLOOKUP($A264,'WB003-A'!$P:$P,1,FALSE))),AND($B264=$B263,M263="x")),"x","")</f>
        <v>x</v>
      </c>
      <c r="N264" s="993" t="str">
        <f>IF(OR(NOT(ISNA(VLOOKUP($A264,'WB003-B'!$P:$P,1,FALSE))),AND($B264=$B263,N263="x")),"x","")</f>
        <v/>
      </c>
      <c r="O264" s="993" t="str">
        <f>IF(OR(NOT(ISNA(VLOOKUP($A264,'WB003-C'!$P:$P,1,FALSE))),AND($B264=$B263,O263="x")),"x","")</f>
        <v/>
      </c>
      <c r="P264" s="993" t="str">
        <f>IF(OR(NOT(ISNA(VLOOKUP($A264,'WB003-D'!$P:$P,1,FALSE))),AND($B264=$B263,P263="x")),"x","")</f>
        <v/>
      </c>
      <c r="Q264" s="994" t="str">
        <f>IF(OR(NOT(ISNA(VLOOKUP($A264,'WB003-E'!$P:$P,1,FALSE))),AND($B264=$B263,Q263="x")),"x","")</f>
        <v/>
      </c>
      <c r="R264" s="995" t="str">
        <f>IF(OR(NOT(ISNA(VLOOKUP($A264,#REF!,1,FALSE))),AND($B264=$B263,R263="x")),"x","")</f>
        <v>x</v>
      </c>
      <c r="S264" s="990" t="str">
        <f>IF(OR(NOT(ISNA(VLOOKUP($A264,#REF!,1,FALSE))),AND($B264=$B263,S263="x")),"x","")</f>
        <v>x</v>
      </c>
      <c r="T264" s="990" t="str">
        <f>IF(OR(NOT(ISNA(VLOOKUP($A264,#REF!,1,FALSE))),AND($B264=$B263,T263="x")),"x","")</f>
        <v>x</v>
      </c>
      <c r="U264" s="990" t="str">
        <f>IF(OR(NOT(ISNA(VLOOKUP($A264,#REF!,1,FALSE))),AND($B264=$B263,U263="x")),"x","")</f>
        <v>x</v>
      </c>
      <c r="V264" s="991" t="str">
        <f>IF(OR(NOT(ISNA(VLOOKUP($A264,#REF!,1,FALSE))),AND($B264=$B263,V263="x")),"x","")</f>
        <v>x</v>
      </c>
      <c r="W264" s="996" t="str">
        <f>IF(OR(NOT(ISNA(VLOOKUP($A264,'WB005-A'!$P:$P,1,FALSE))),AND($B264=$B263,W263="x")),"x","")</f>
        <v>x</v>
      </c>
      <c r="X264" s="993" t="str">
        <f>IF(OR(NOT(ISNA(VLOOKUP($A264,'WB005-B'!$P:$P,1,FALSE))),AND($B264=$B263,X263="x")),"x","")</f>
        <v/>
      </c>
      <c r="Y264" s="993" t="str">
        <f>IF(OR(NOT(ISNA(VLOOKUP($A264,'WB005-C'!$P:$P,1,FALSE))),AND($B264=$B263,Y263="x")),"x","")</f>
        <v/>
      </c>
      <c r="Z264" s="993" t="str">
        <f>IF(OR(NOT(ISNA(VLOOKUP($A264,'WB005-D'!$P:$P,1,FALSE))),AND($B264=$B263,Z263="x")),"x","")</f>
        <v/>
      </c>
      <c r="AA264" s="993" t="str">
        <f>IF(OR(NOT(ISNA(VLOOKUP($A264,'WB005-E'!$P:$P,1,FALSE))),AND($B264=$B263,AA263="x")),"x","")</f>
        <v/>
      </c>
      <c r="AB264" s="994" t="str">
        <f>IF(OR(NOT(ISNA(VLOOKUP($A264,'WB005-F'!$P:$P,1,FALSE))),AND($B264=$B263,AB263="x")),"x","")</f>
        <v/>
      </c>
      <c r="AC264" s="989" t="str">
        <f>IF(OR(NOT(ISNA(VLOOKUP($A264,'WB006-A'!$P:$P,1,FALSE))),AND($B264=$B263,AC263="x")),"x","")</f>
        <v>x</v>
      </c>
      <c r="AD264" s="990" t="str">
        <f>IF(OR(NOT(ISNA(VLOOKUP($A264,'WB006-B'!$P:$P,1,FALSE))),AND($B264=$B263,AD263="x")),"x","")</f>
        <v/>
      </c>
      <c r="AE264" s="992" t="str">
        <f>IF(OR(NOT(ISNA(VLOOKUP($A264,'WB007-A'!$P:$P,1,FALSE))),AND($B264=$B263,AE263="x")),"x","")</f>
        <v>x</v>
      </c>
      <c r="AF264" s="994" t="str">
        <f>IF(OR(NOT(ISNA(VLOOKUP($A264,'WB007-B'!$P:$P,1,FALSE))),AND($B264=$B263,AF263="x")),"x","")</f>
        <v/>
      </c>
      <c r="AG264" s="998" t="b">
        <f t="shared" ref="AG264" si="6">IF(COUNTIF(F264:AF264,"x")&gt;0,TRUE,FALSE)</f>
        <v>1</v>
      </c>
      <c r="AI264" s="708"/>
    </row>
    <row r="265" spans="1:35" ht="22.5" x14ac:dyDescent="0.2">
      <c r="A265" s="973" t="s">
        <v>819</v>
      </c>
      <c r="B265" s="974" t="s">
        <v>820</v>
      </c>
      <c r="C265" s="929"/>
      <c r="D265" s="1021">
        <v>22001.406480000001</v>
      </c>
      <c r="E265" s="978" t="s">
        <v>808</v>
      </c>
      <c r="F265" s="988"/>
      <c r="G265" s="989" t="str">
        <f>IF(OR(NOT(ISNA(VLOOKUP($A265,'WB002-A'!$P:$P,1,FALSE))),AND($B265=$B264,G264="x")),"x","")</f>
        <v>x</v>
      </c>
      <c r="H265" s="990" t="str">
        <f>IF(OR(NOT(ISNA(VLOOKUP($A265,'WB002-B'!$P:$P,1,FALSE))),AND($B265=$B264,H264="x")),"x","")</f>
        <v/>
      </c>
      <c r="I265" s="990" t="str">
        <f>IF(OR(NOT(ISNA(VLOOKUP($A265,'WB002-C'!$P:$P,1,FALSE))),AND($B265=$B264,I264="x")),"x","")</f>
        <v/>
      </c>
      <c r="J265" s="990" t="str">
        <f>IF(OR(NOT(ISNA(VLOOKUP($A265,'WB002-D'!$P:$P,1,FALSE))),AND($B265=$B264,J264="x")),"x","")</f>
        <v/>
      </c>
      <c r="K265" s="990" t="str">
        <f>IF(OR(NOT(ISNA(VLOOKUP($A265,'WB002-E'!$P:$P,1,FALSE))),AND($B265=$B264,K264="x")),"x","")</f>
        <v/>
      </c>
      <c r="L265" s="991" t="str">
        <f>IF(OR(NOT(ISNA(VLOOKUP($A265,'WB002-F'!$P:$P,1,FALSE))),AND($B265=$B264,L264="x")),"x","")</f>
        <v/>
      </c>
      <c r="M265" s="992" t="str">
        <f>IF(OR(NOT(ISNA(VLOOKUP($A265,'WB003-A'!$P:$P,1,FALSE))),AND($B265=$B264,M264="x")),"x","")</f>
        <v>x</v>
      </c>
      <c r="N265" s="993" t="str">
        <f>IF(OR(NOT(ISNA(VLOOKUP($A265,'WB003-B'!$P:$P,1,FALSE))),AND($B265=$B264,N264="x")),"x","")</f>
        <v/>
      </c>
      <c r="O265" s="993" t="str">
        <f>IF(OR(NOT(ISNA(VLOOKUP($A265,'WB003-C'!$P:$P,1,FALSE))),AND($B265=$B264,O264="x")),"x","")</f>
        <v/>
      </c>
      <c r="P265" s="993" t="str">
        <f>IF(OR(NOT(ISNA(VLOOKUP($A265,'WB003-D'!$P:$P,1,FALSE))),AND($B265=$B264,P264="x")),"x","")</f>
        <v/>
      </c>
      <c r="Q265" s="994" t="str">
        <f>IF(OR(NOT(ISNA(VLOOKUP($A265,'WB003-E'!$P:$P,1,FALSE))),AND($B265=$B264,Q264="x")),"x","")</f>
        <v/>
      </c>
      <c r="R265" s="995" t="str">
        <f>IF(OR(NOT(ISNA(VLOOKUP($A265,#REF!,1,FALSE))),AND($B265=$B264,R264="x")),"x","")</f>
        <v>x</v>
      </c>
      <c r="S265" s="990" t="str">
        <f>IF(OR(NOT(ISNA(VLOOKUP($A265,#REF!,1,FALSE))),AND($B265=$B264,S264="x")),"x","")</f>
        <v>x</v>
      </c>
      <c r="T265" s="990" t="str">
        <f>IF(OR(NOT(ISNA(VLOOKUP($A265,#REF!,1,FALSE))),AND($B265=$B264,T264="x")),"x","")</f>
        <v>x</v>
      </c>
      <c r="U265" s="990" t="str">
        <f>IF(OR(NOT(ISNA(VLOOKUP($A265,#REF!,1,FALSE))),AND($B265=$B264,U264="x")),"x","")</f>
        <v>x</v>
      </c>
      <c r="V265" s="991" t="str">
        <f>IF(OR(NOT(ISNA(VLOOKUP($A265,#REF!,1,FALSE))),AND($B265=$B264,V264="x")),"x","")</f>
        <v>x</v>
      </c>
      <c r="W265" s="996" t="str">
        <f>IF(OR(NOT(ISNA(VLOOKUP($A265,'WB005-A'!$P:$P,1,FALSE))),AND($B265=$B264,W264="x")),"x","")</f>
        <v>x</v>
      </c>
      <c r="X265" s="993" t="str">
        <f>IF(OR(NOT(ISNA(VLOOKUP($A265,'WB005-B'!$P:$P,1,FALSE))),AND($B265=$B264,X264="x")),"x","")</f>
        <v/>
      </c>
      <c r="Y265" s="993" t="str">
        <f>IF(OR(NOT(ISNA(VLOOKUP($A265,'WB005-C'!$P:$P,1,FALSE))),AND($B265=$B264,Y264="x")),"x","")</f>
        <v/>
      </c>
      <c r="Z265" s="993" t="str">
        <f>IF(OR(NOT(ISNA(VLOOKUP($A265,'WB005-D'!$P:$P,1,FALSE))),AND($B265=$B264,Z264="x")),"x","")</f>
        <v/>
      </c>
      <c r="AA265" s="993" t="str">
        <f>IF(OR(NOT(ISNA(VLOOKUP($A265,'WB005-E'!$P:$P,1,FALSE))),AND($B265=$B264,AA264="x")),"x","")</f>
        <v/>
      </c>
      <c r="AB265" s="994" t="str">
        <f>IF(OR(NOT(ISNA(VLOOKUP($A265,'WB005-F'!$P:$P,1,FALSE))),AND($B265=$B264,AB264="x")),"x","")</f>
        <v/>
      </c>
      <c r="AC265" s="989" t="str">
        <f>IF(OR(NOT(ISNA(VLOOKUP($A265,'WB006-A'!$P:$P,1,FALSE))),AND($B265=$B264,AC264="x")),"x","")</f>
        <v>x</v>
      </c>
      <c r="AD265" s="990" t="str">
        <f>IF(OR(NOT(ISNA(VLOOKUP($A265,'WB006-B'!$P:$P,1,FALSE))),AND($B265=$B264,AD264="x")),"x","")</f>
        <v/>
      </c>
      <c r="AE265" s="992" t="str">
        <f>IF(OR(NOT(ISNA(VLOOKUP($A265,'WB007-A'!$P:$P,1,FALSE))),AND($B265=$B264,AE264="x")),"x","")</f>
        <v>x</v>
      </c>
      <c r="AF265" s="994" t="str">
        <f>IF(OR(NOT(ISNA(VLOOKUP($A265,'WB007-B'!$P:$P,1,FALSE))),AND($B265=$B264,AF264="x")),"x","")</f>
        <v/>
      </c>
      <c r="AG265" s="998" t="b">
        <f t="shared" ref="AG265" si="7">IF(COUNTIF(F265:AF265,"x")&gt;0,TRUE,FALSE)</f>
        <v>1</v>
      </c>
      <c r="AI265" s="708"/>
    </row>
    <row r="266" spans="1:35" x14ac:dyDescent="0.2">
      <c r="A266" s="973" t="s">
        <v>821</v>
      </c>
      <c r="B266" s="974" t="s">
        <v>869</v>
      </c>
      <c r="C266" s="929"/>
      <c r="D266" s="1021">
        <v>1100.070324</v>
      </c>
      <c r="E266" s="978" t="s">
        <v>808</v>
      </c>
      <c r="F266" s="988"/>
      <c r="G266" s="989" t="str">
        <f>IF(OR(NOT(ISNA(VLOOKUP($A266,'WB002-A'!$P:$P,1,FALSE))),AND($B266=$B265,G265="x")),"x","")</f>
        <v>x</v>
      </c>
      <c r="H266" s="990" t="str">
        <f>IF(OR(NOT(ISNA(VLOOKUP($A266,'WB002-B'!$P:$P,1,FALSE))),AND($B266=$B265,H265="x")),"x","")</f>
        <v/>
      </c>
      <c r="I266" s="990" t="str">
        <f>IF(OR(NOT(ISNA(VLOOKUP($A266,'WB002-C'!$P:$P,1,FALSE))),AND($B266=$B265,I265="x")),"x","")</f>
        <v/>
      </c>
      <c r="J266" s="990" t="str">
        <f>IF(OR(NOT(ISNA(VLOOKUP($A266,'WB002-D'!$P:$P,1,FALSE))),AND($B266=$B265,J265="x")),"x","")</f>
        <v/>
      </c>
      <c r="K266" s="990" t="str">
        <f>IF(OR(NOT(ISNA(VLOOKUP($A266,'WB002-E'!$P:$P,1,FALSE))),AND($B266=$B265,K265="x")),"x","")</f>
        <v/>
      </c>
      <c r="L266" s="991" t="str">
        <f>IF(OR(NOT(ISNA(VLOOKUP($A266,'WB002-F'!$P:$P,1,FALSE))),AND($B266=$B265,L265="x")),"x","")</f>
        <v/>
      </c>
      <c r="M266" s="992" t="str">
        <f>IF(OR(NOT(ISNA(VLOOKUP($A266,'WB003-A'!$P:$P,1,FALSE))),AND($B266=$B265,M265="x")),"x","")</f>
        <v>x</v>
      </c>
      <c r="N266" s="993" t="str">
        <f>IF(OR(NOT(ISNA(VLOOKUP($A266,'WB003-B'!$P:$P,1,FALSE))),AND($B266=$B265,N265="x")),"x","")</f>
        <v/>
      </c>
      <c r="O266" s="993" t="str">
        <f>IF(OR(NOT(ISNA(VLOOKUP($A266,'WB003-C'!$P:$P,1,FALSE))),AND($B266=$B265,O265="x")),"x","")</f>
        <v/>
      </c>
      <c r="P266" s="993" t="str">
        <f>IF(OR(NOT(ISNA(VLOOKUP($A266,'WB003-D'!$P:$P,1,FALSE))),AND($B266=$B265,P265="x")),"x","")</f>
        <v/>
      </c>
      <c r="Q266" s="994" t="str">
        <f>IF(OR(NOT(ISNA(VLOOKUP($A266,'WB003-E'!$P:$P,1,FALSE))),AND($B266=$B265,Q265="x")),"x","")</f>
        <v/>
      </c>
      <c r="R266" s="995" t="str">
        <f>IF(OR(NOT(ISNA(VLOOKUP($A266,#REF!,1,FALSE))),AND($B266=$B265,R265="x")),"x","")</f>
        <v>x</v>
      </c>
      <c r="S266" s="990" t="str">
        <f>IF(OR(NOT(ISNA(VLOOKUP($A266,#REF!,1,FALSE))),AND($B266=$B265,S265="x")),"x","")</f>
        <v>x</v>
      </c>
      <c r="T266" s="990" t="str">
        <f>IF(OR(NOT(ISNA(VLOOKUP($A266,#REF!,1,FALSE))),AND($B266=$B265,T265="x")),"x","")</f>
        <v>x</v>
      </c>
      <c r="U266" s="990" t="str">
        <f>IF(OR(NOT(ISNA(VLOOKUP($A266,#REF!,1,FALSE))),AND($B266=$B265,U265="x")),"x","")</f>
        <v>x</v>
      </c>
      <c r="V266" s="991" t="str">
        <f>IF(OR(NOT(ISNA(VLOOKUP($A266,#REF!,1,FALSE))),AND($B266=$B265,V265="x")),"x","")</f>
        <v>x</v>
      </c>
      <c r="W266" s="996" t="str">
        <f>IF(OR(NOT(ISNA(VLOOKUP($A266,'WB005-A'!$P:$P,1,FALSE))),AND($B266=$B265,W265="x")),"x","")</f>
        <v>x</v>
      </c>
      <c r="X266" s="993" t="str">
        <f>IF(OR(NOT(ISNA(VLOOKUP($A266,'WB005-B'!$P:$P,1,FALSE))),AND($B266=$B265,X265="x")),"x","")</f>
        <v/>
      </c>
      <c r="Y266" s="993" t="str">
        <f>IF(OR(NOT(ISNA(VLOOKUP($A266,'WB005-C'!$P:$P,1,FALSE))),AND($B266=$B265,Y265="x")),"x","")</f>
        <v/>
      </c>
      <c r="Z266" s="993" t="str">
        <f>IF(OR(NOT(ISNA(VLOOKUP($A266,'WB005-D'!$P:$P,1,FALSE))),AND($B266=$B265,Z265="x")),"x","")</f>
        <v/>
      </c>
      <c r="AA266" s="993" t="str">
        <f>IF(OR(NOT(ISNA(VLOOKUP($A266,'WB005-E'!$P:$P,1,FALSE))),AND($B266=$B265,AA265="x")),"x","")</f>
        <v/>
      </c>
      <c r="AB266" s="994" t="str">
        <f>IF(OR(NOT(ISNA(VLOOKUP($A266,'WB005-F'!$P:$P,1,FALSE))),AND($B266=$B265,AB265="x")),"x","")</f>
        <v/>
      </c>
      <c r="AC266" s="989" t="str">
        <f>IF(OR(NOT(ISNA(VLOOKUP($A266,'WB006-A'!$P:$P,1,FALSE))),AND($B266=$B265,AC265="x")),"x","")</f>
        <v>x</v>
      </c>
      <c r="AD266" s="990" t="str">
        <f>IF(OR(NOT(ISNA(VLOOKUP($A266,'WB006-B'!$P:$P,1,FALSE))),AND($B266=$B265,AD265="x")),"x","")</f>
        <v/>
      </c>
      <c r="AE266" s="992" t="str">
        <f>IF(OR(NOT(ISNA(VLOOKUP($A266,'WB007-A'!$P:$P,1,FALSE))),AND($B266=$B265,AE265="x")),"x","")</f>
        <v>x</v>
      </c>
      <c r="AF266" s="994" t="str">
        <f>IF(OR(NOT(ISNA(VLOOKUP($A266,'WB007-B'!$P:$P,1,FALSE))),AND($B266=$B265,AF265="x")),"x","")</f>
        <v/>
      </c>
      <c r="AG266" s="998" t="b">
        <f t="shared" ref="AG266" si="8">IF(COUNTIF(F266:AF266,"x")&gt;0,TRUE,FALSE)</f>
        <v>1</v>
      </c>
      <c r="AI266" s="708"/>
    </row>
    <row r="267" spans="1:35" ht="22.5" x14ac:dyDescent="0.2">
      <c r="A267" s="973" t="s">
        <v>823</v>
      </c>
      <c r="B267" s="974" t="s">
        <v>824</v>
      </c>
      <c r="C267" s="929"/>
      <c r="D267" s="1021">
        <v>6.4354113954000001</v>
      </c>
      <c r="E267" s="978" t="s">
        <v>388</v>
      </c>
      <c r="F267" s="988"/>
      <c r="G267" s="989" t="str">
        <f>IF(OR(NOT(ISNA(VLOOKUP($A267,'WB002-A'!$P:$P,1,FALSE))),AND($B267=$B266,G266="x")),"x","")</f>
        <v>x</v>
      </c>
      <c r="H267" s="990" t="str">
        <f>IF(OR(NOT(ISNA(VLOOKUP($A267,'WB002-B'!$P:$P,1,FALSE))),AND($B267=$B266,H266="x")),"x","")</f>
        <v/>
      </c>
      <c r="I267" s="990" t="str">
        <f>IF(OR(NOT(ISNA(VLOOKUP($A267,'WB002-C'!$P:$P,1,FALSE))),AND($B267=$B266,I266="x")),"x","")</f>
        <v/>
      </c>
      <c r="J267" s="990" t="str">
        <f>IF(OR(NOT(ISNA(VLOOKUP($A267,'WB002-D'!$P:$P,1,FALSE))),AND($B267=$B266,J266="x")),"x","")</f>
        <v/>
      </c>
      <c r="K267" s="990" t="str">
        <f>IF(OR(NOT(ISNA(VLOOKUP($A267,'WB002-E'!$P:$P,1,FALSE))),AND($B267=$B266,K266="x")),"x","")</f>
        <v/>
      </c>
      <c r="L267" s="991" t="str">
        <f>IF(OR(NOT(ISNA(VLOOKUP($A267,'WB002-F'!$P:$P,1,FALSE))),AND($B267=$B266,L266="x")),"x","")</f>
        <v/>
      </c>
      <c r="M267" s="992" t="str">
        <f>IF(OR(NOT(ISNA(VLOOKUP($A267,'WB003-A'!$P:$P,1,FALSE))),AND($B267=$B266,M266="x")),"x","")</f>
        <v>x</v>
      </c>
      <c r="N267" s="993" t="str">
        <f>IF(OR(NOT(ISNA(VLOOKUP($A267,'WB003-B'!$P:$P,1,FALSE))),AND($B267=$B266,N266="x")),"x","")</f>
        <v/>
      </c>
      <c r="O267" s="993" t="str">
        <f>IF(OR(NOT(ISNA(VLOOKUP($A267,'WB003-C'!$P:$P,1,FALSE))),AND($B267=$B266,O266="x")),"x","")</f>
        <v/>
      </c>
      <c r="P267" s="993" t="str">
        <f>IF(OR(NOT(ISNA(VLOOKUP($A267,'WB003-D'!$P:$P,1,FALSE))),AND($B267=$B266,P266="x")),"x","")</f>
        <v/>
      </c>
      <c r="Q267" s="994" t="str">
        <f>IF(OR(NOT(ISNA(VLOOKUP($A267,'WB003-E'!$P:$P,1,FALSE))),AND($B267=$B266,Q266="x")),"x","")</f>
        <v/>
      </c>
      <c r="R267" s="995" t="str">
        <f>IF(OR(NOT(ISNA(VLOOKUP($A267,#REF!,1,FALSE))),AND($B267=$B266,R266="x")),"x","")</f>
        <v>x</v>
      </c>
      <c r="S267" s="990" t="str">
        <f>IF(OR(NOT(ISNA(VLOOKUP($A267,#REF!,1,FALSE))),AND($B267=$B266,S266="x")),"x","")</f>
        <v>x</v>
      </c>
      <c r="T267" s="990" t="str">
        <f>IF(OR(NOT(ISNA(VLOOKUP($A267,#REF!,1,FALSE))),AND($B267=$B266,T266="x")),"x","")</f>
        <v>x</v>
      </c>
      <c r="U267" s="990" t="str">
        <f>IF(OR(NOT(ISNA(VLOOKUP($A267,#REF!,1,FALSE))),AND($B267=$B266,U266="x")),"x","")</f>
        <v>x</v>
      </c>
      <c r="V267" s="991" t="str">
        <f>IF(OR(NOT(ISNA(VLOOKUP($A267,#REF!,1,FALSE))),AND($B267=$B266,V266="x")),"x","")</f>
        <v>x</v>
      </c>
      <c r="W267" s="996" t="str">
        <f>IF(OR(NOT(ISNA(VLOOKUP($A267,'WB005-A'!$P:$P,1,FALSE))),AND($B267=$B266,W266="x")),"x","")</f>
        <v>x</v>
      </c>
      <c r="X267" s="993" t="str">
        <f>IF(OR(NOT(ISNA(VLOOKUP($A267,'WB005-B'!$P:$P,1,FALSE))),AND($B267=$B266,X266="x")),"x","")</f>
        <v/>
      </c>
      <c r="Y267" s="993" t="str">
        <f>IF(OR(NOT(ISNA(VLOOKUP($A267,'WB005-C'!$P:$P,1,FALSE))),AND($B267=$B266,Y266="x")),"x","")</f>
        <v/>
      </c>
      <c r="Z267" s="993" t="str">
        <f>IF(OR(NOT(ISNA(VLOOKUP($A267,'WB005-D'!$P:$P,1,FALSE))),AND($B267=$B266,Z266="x")),"x","")</f>
        <v/>
      </c>
      <c r="AA267" s="993" t="str">
        <f>IF(OR(NOT(ISNA(VLOOKUP($A267,'WB005-E'!$P:$P,1,FALSE))),AND($B267=$B266,AA266="x")),"x","")</f>
        <v/>
      </c>
      <c r="AB267" s="994" t="str">
        <f>IF(OR(NOT(ISNA(VLOOKUP($A267,'WB005-F'!$P:$P,1,FALSE))),AND($B267=$B266,AB266="x")),"x","")</f>
        <v/>
      </c>
      <c r="AC267" s="989" t="str">
        <f>IF(OR(NOT(ISNA(VLOOKUP($A267,'WB006-A'!$P:$P,1,FALSE))),AND($B267=$B266,AC266="x")),"x","")</f>
        <v>x</v>
      </c>
      <c r="AD267" s="990" t="str">
        <f>IF(OR(NOT(ISNA(VLOOKUP($A267,'WB006-B'!$P:$P,1,FALSE))),AND($B267=$B266,AD266="x")),"x","")</f>
        <v/>
      </c>
      <c r="AE267" s="992" t="str">
        <f>IF(OR(NOT(ISNA(VLOOKUP($A267,'WB007-A'!$P:$P,1,FALSE))),AND($B267=$B266,AE266="x")),"x","")</f>
        <v>x</v>
      </c>
      <c r="AF267" s="994" t="str">
        <f>IF(OR(NOT(ISNA(VLOOKUP($A267,'WB007-B'!$P:$P,1,FALSE))),AND($B267=$B266,AF266="x")),"x","")</f>
        <v/>
      </c>
      <c r="AG267" s="998" t="b">
        <f t="shared" ref="AG267" si="9">IF(COUNTIF(F267:AF267,"x")&gt;0,TRUE,FALSE)</f>
        <v>1</v>
      </c>
      <c r="AI267" s="708"/>
    </row>
    <row r="268" spans="1:35" x14ac:dyDescent="0.2">
      <c r="A268" s="973" t="s">
        <v>826</v>
      </c>
      <c r="B268" s="974" t="s">
        <v>827</v>
      </c>
      <c r="C268" s="929"/>
      <c r="D268" s="1021">
        <v>93.505977540000004</v>
      </c>
      <c r="E268" s="978" t="s">
        <v>829</v>
      </c>
      <c r="F268" s="988"/>
      <c r="G268" s="989" t="str">
        <f>IF(OR(NOT(ISNA(VLOOKUP($A268,'WB002-A'!$P:$P,1,FALSE))),AND($B268=$B267,G267="x")),"x","")</f>
        <v>x</v>
      </c>
      <c r="H268" s="990" t="str">
        <f>IF(OR(NOT(ISNA(VLOOKUP($A268,'WB002-B'!$P:$P,1,FALSE))),AND($B268=$B267,H267="x")),"x","")</f>
        <v/>
      </c>
      <c r="I268" s="990" t="str">
        <f>IF(OR(NOT(ISNA(VLOOKUP($A268,'WB002-C'!$P:$P,1,FALSE))),AND($B268=$B267,I267="x")),"x","")</f>
        <v/>
      </c>
      <c r="J268" s="990" t="str">
        <f>IF(OR(NOT(ISNA(VLOOKUP($A268,'WB002-D'!$P:$P,1,FALSE))),AND($B268=$B267,J267="x")),"x","")</f>
        <v/>
      </c>
      <c r="K268" s="990" t="str">
        <f>IF(OR(NOT(ISNA(VLOOKUP($A268,'WB002-E'!$P:$P,1,FALSE))),AND($B268=$B267,K267="x")),"x","")</f>
        <v/>
      </c>
      <c r="L268" s="991" t="str">
        <f>IF(OR(NOT(ISNA(VLOOKUP($A268,'WB002-F'!$P:$P,1,FALSE))),AND($B268=$B267,L267="x")),"x","")</f>
        <v/>
      </c>
      <c r="M268" s="992" t="str">
        <f>IF(OR(NOT(ISNA(VLOOKUP($A268,'WB003-A'!$P:$P,1,FALSE))),AND($B268=$B267,M267="x")),"x","")</f>
        <v>x</v>
      </c>
      <c r="N268" s="993" t="str">
        <f>IF(OR(NOT(ISNA(VLOOKUP($A268,'WB003-B'!$P:$P,1,FALSE))),AND($B268=$B267,N267="x")),"x","")</f>
        <v/>
      </c>
      <c r="O268" s="993" t="str">
        <f>IF(OR(NOT(ISNA(VLOOKUP($A268,'WB003-C'!$P:$P,1,FALSE))),AND($B268=$B267,O267="x")),"x","")</f>
        <v/>
      </c>
      <c r="P268" s="993" t="str">
        <f>IF(OR(NOT(ISNA(VLOOKUP($A268,'WB003-D'!$P:$P,1,FALSE))),AND($B268=$B267,P267="x")),"x","")</f>
        <v/>
      </c>
      <c r="Q268" s="994" t="str">
        <f>IF(OR(NOT(ISNA(VLOOKUP($A268,'WB003-E'!$P:$P,1,FALSE))),AND($B268=$B267,Q267="x")),"x","")</f>
        <v/>
      </c>
      <c r="R268" s="995" t="str">
        <f>IF(OR(NOT(ISNA(VLOOKUP($A268,#REF!,1,FALSE))),AND($B268=$B267,R267="x")),"x","")</f>
        <v>x</v>
      </c>
      <c r="S268" s="990" t="str">
        <f>IF(OR(NOT(ISNA(VLOOKUP($A268,#REF!,1,FALSE))),AND($B268=$B267,S267="x")),"x","")</f>
        <v>x</v>
      </c>
      <c r="T268" s="990" t="str">
        <f>IF(OR(NOT(ISNA(VLOOKUP($A268,#REF!,1,FALSE))),AND($B268=$B267,T267="x")),"x","")</f>
        <v>x</v>
      </c>
      <c r="U268" s="990" t="str">
        <f>IF(OR(NOT(ISNA(VLOOKUP($A268,#REF!,1,FALSE))),AND($B268=$B267,U267="x")),"x","")</f>
        <v>x</v>
      </c>
      <c r="V268" s="991" t="str">
        <f>IF(OR(NOT(ISNA(VLOOKUP($A268,#REF!,1,FALSE))),AND($B268=$B267,V267="x")),"x","")</f>
        <v>x</v>
      </c>
      <c r="W268" s="996" t="str">
        <f>IF(OR(NOT(ISNA(VLOOKUP($A268,'WB005-A'!$P:$P,1,FALSE))),AND($B268=$B267,W267="x")),"x","")</f>
        <v>x</v>
      </c>
      <c r="X268" s="993" t="str">
        <f>IF(OR(NOT(ISNA(VLOOKUP($A268,'WB005-B'!$P:$P,1,FALSE))),AND($B268=$B267,X267="x")),"x","")</f>
        <v/>
      </c>
      <c r="Y268" s="993" t="str">
        <f>IF(OR(NOT(ISNA(VLOOKUP($A268,'WB005-C'!$P:$P,1,FALSE))),AND($B268=$B267,Y267="x")),"x","")</f>
        <v/>
      </c>
      <c r="Z268" s="993" t="str">
        <f>IF(OR(NOT(ISNA(VLOOKUP($A268,'WB005-D'!$P:$P,1,FALSE))),AND($B268=$B267,Z267="x")),"x","")</f>
        <v/>
      </c>
      <c r="AA268" s="993" t="str">
        <f>IF(OR(NOT(ISNA(VLOOKUP($A268,'WB005-E'!$P:$P,1,FALSE))),AND($B268=$B267,AA267="x")),"x","")</f>
        <v/>
      </c>
      <c r="AB268" s="994" t="str">
        <f>IF(OR(NOT(ISNA(VLOOKUP($A268,'WB005-F'!$P:$P,1,FALSE))),AND($B268=$B267,AB267="x")),"x","")</f>
        <v/>
      </c>
      <c r="AC268" s="989" t="str">
        <f>IF(OR(NOT(ISNA(VLOOKUP($A268,'WB006-A'!$P:$P,1,FALSE))),AND($B268=$B267,AC267="x")),"x","")</f>
        <v>x</v>
      </c>
      <c r="AD268" s="990" t="str">
        <f>IF(OR(NOT(ISNA(VLOOKUP($A268,'WB006-B'!$P:$P,1,FALSE))),AND($B268=$B267,AD267="x")),"x","")</f>
        <v/>
      </c>
      <c r="AE268" s="992" t="str">
        <f>IF(OR(NOT(ISNA(VLOOKUP($A268,'WB007-A'!$P:$P,1,FALSE))),AND($B268=$B267,AE267="x")),"x","")</f>
        <v>x</v>
      </c>
      <c r="AF268" s="994" t="str">
        <f>IF(OR(NOT(ISNA(VLOOKUP($A268,'WB007-B'!$P:$P,1,FALSE))),AND($B268=$B267,AF267="x")),"x","")</f>
        <v/>
      </c>
      <c r="AG268" s="998" t="b">
        <f t="shared" ref="AG268" si="10">IF(COUNTIF(F268:AF268,"x")&gt;0,TRUE,FALSE)</f>
        <v>1</v>
      </c>
      <c r="AI268" s="708"/>
    </row>
    <row r="269" spans="1:35" x14ac:dyDescent="0.2">
      <c r="A269" s="973" t="s">
        <v>830</v>
      </c>
      <c r="B269" s="974" t="s">
        <v>831</v>
      </c>
      <c r="C269" s="929"/>
      <c r="D269" s="1021">
        <v>4785.3059094</v>
      </c>
      <c r="E269" s="978" t="s">
        <v>25</v>
      </c>
      <c r="F269" s="988"/>
      <c r="G269" s="989" t="str">
        <f>IF(OR(NOT(ISNA(VLOOKUP($A269,'WB002-A'!$P:$P,1,FALSE))),AND($B269=$B268,G268="x")),"x","")</f>
        <v>x</v>
      </c>
      <c r="H269" s="990" t="str">
        <f>IF(OR(NOT(ISNA(VLOOKUP($A269,'WB002-B'!$P:$P,1,FALSE))),AND($B269=$B268,H268="x")),"x","")</f>
        <v>x</v>
      </c>
      <c r="I269" s="990" t="str">
        <f>IF(OR(NOT(ISNA(VLOOKUP($A269,'WB002-C'!$P:$P,1,FALSE))),AND($B269=$B268,I268="x")),"x","")</f>
        <v>x</v>
      </c>
      <c r="J269" s="990" t="str">
        <f>IF(OR(NOT(ISNA(VLOOKUP($A269,'WB002-D'!$P:$P,1,FALSE))),AND($B269=$B268,J268="x")),"x","")</f>
        <v>x</v>
      </c>
      <c r="K269" s="990" t="str">
        <f>IF(OR(NOT(ISNA(VLOOKUP($A269,'WB002-E'!$P:$P,1,FALSE))),AND($B269=$B268,K268="x")),"x","")</f>
        <v>x</v>
      </c>
      <c r="L269" s="991" t="str">
        <f>IF(OR(NOT(ISNA(VLOOKUP($A269,'WB002-F'!$P:$P,1,FALSE))),AND($B269=$B268,L268="x")),"x","")</f>
        <v/>
      </c>
      <c r="M269" s="992" t="str">
        <f>IF(OR(NOT(ISNA(VLOOKUP($A269,'WB003-A'!$P:$P,1,FALSE))),AND($B269=$B268,M268="x")),"x","")</f>
        <v>x</v>
      </c>
      <c r="N269" s="993" t="str">
        <f>IF(OR(NOT(ISNA(VLOOKUP($A269,'WB003-B'!$P:$P,1,FALSE))),AND($B269=$B268,N268="x")),"x","")</f>
        <v>x</v>
      </c>
      <c r="O269" s="993" t="str">
        <f>IF(OR(NOT(ISNA(VLOOKUP($A269,'WB003-C'!$P:$P,1,FALSE))),AND($B269=$B268,O268="x")),"x","")</f>
        <v>x</v>
      </c>
      <c r="P269" s="993" t="str">
        <f>IF(OR(NOT(ISNA(VLOOKUP($A269,'WB003-D'!$P:$P,1,FALSE))),AND($B269=$B268,P268="x")),"x","")</f>
        <v>x</v>
      </c>
      <c r="Q269" s="994" t="str">
        <f>IF(OR(NOT(ISNA(VLOOKUP($A269,'WB003-E'!$P:$P,1,FALSE))),AND($B269=$B268,Q268="x")),"x","")</f>
        <v/>
      </c>
      <c r="R269" s="995" t="str">
        <f>IF(OR(NOT(ISNA(VLOOKUP($A269,#REF!,1,FALSE))),AND($B269=$B268,R268="x")),"x","")</f>
        <v>x</v>
      </c>
      <c r="S269" s="990" t="str">
        <f>IF(OR(NOT(ISNA(VLOOKUP($A269,#REF!,1,FALSE))),AND($B269=$B268,S268="x")),"x","")</f>
        <v>x</v>
      </c>
      <c r="T269" s="990" t="str">
        <f>IF(OR(NOT(ISNA(VLOOKUP($A269,#REF!,1,FALSE))),AND($B269=$B268,T268="x")),"x","")</f>
        <v>x</v>
      </c>
      <c r="U269" s="990" t="str">
        <f>IF(OR(NOT(ISNA(VLOOKUP($A269,#REF!,1,FALSE))),AND($B269=$B268,U268="x")),"x","")</f>
        <v>x</v>
      </c>
      <c r="V269" s="991" t="str">
        <f>IF(OR(NOT(ISNA(VLOOKUP($A269,#REF!,1,FALSE))),AND($B269=$B268,V268="x")),"x","")</f>
        <v>x</v>
      </c>
      <c r="W269" s="996" t="str">
        <f>IF(OR(NOT(ISNA(VLOOKUP($A269,'WB005-A'!$P:$P,1,FALSE))),AND($B269=$B268,W268="x")),"x","")</f>
        <v>x</v>
      </c>
      <c r="X269" s="993" t="str">
        <f>IF(OR(NOT(ISNA(VLOOKUP($A269,'WB005-B'!$P:$P,1,FALSE))),AND($B269=$B268,X268="x")),"x","")</f>
        <v>x</v>
      </c>
      <c r="Y269" s="993" t="str">
        <f>IF(OR(NOT(ISNA(VLOOKUP($A269,'WB005-C'!$P:$P,1,FALSE))),AND($B269=$B268,Y268="x")),"x","")</f>
        <v>x</v>
      </c>
      <c r="Z269" s="993" t="str">
        <f>IF(OR(NOT(ISNA(VLOOKUP($A269,'WB005-D'!$P:$P,1,FALSE))),AND($B269=$B268,Z268="x")),"x","")</f>
        <v>x</v>
      </c>
      <c r="AA269" s="993" t="str">
        <f>IF(OR(NOT(ISNA(VLOOKUP($A269,'WB005-E'!$P:$P,1,FALSE))),AND($B269=$B268,AA268="x")),"x","")</f>
        <v>x</v>
      </c>
      <c r="AB269" s="994" t="str">
        <f>IF(OR(NOT(ISNA(VLOOKUP($A269,'WB005-F'!$P:$P,1,FALSE))),AND($B269=$B268,AB268="x")),"x","")</f>
        <v/>
      </c>
      <c r="AC269" s="989" t="str">
        <f>IF(OR(NOT(ISNA(VLOOKUP($A269,'WB006-A'!$P:$P,1,FALSE))),AND($B269=$B268,AC268="x")),"x","")</f>
        <v/>
      </c>
      <c r="AD269" s="990" t="str">
        <f>IF(OR(NOT(ISNA(VLOOKUP($A269,'WB006-B'!$P:$P,1,FALSE))),AND($B269=$B268,AD268="x")),"x","")</f>
        <v>x</v>
      </c>
      <c r="AE269" s="992" t="str">
        <f>IF(OR(NOT(ISNA(VLOOKUP($A269,'WB007-A'!$P:$P,1,FALSE))),AND($B269=$B268,AE268="x")),"x","")</f>
        <v/>
      </c>
      <c r="AF269" s="994" t="str">
        <f>IF(OR(NOT(ISNA(VLOOKUP($A269,'WB007-B'!$P:$P,1,FALSE))),AND($B269=$B268,AF268="x")),"x","")</f>
        <v>x</v>
      </c>
      <c r="AG269" s="998" t="b">
        <f t="shared" ref="AG269" si="11">IF(COUNTIF(F269:AF269,"x")&gt;0,TRUE,FALSE)</f>
        <v>1</v>
      </c>
      <c r="AI269" s="708"/>
    </row>
    <row r="270" spans="1:35" ht="22.5" x14ac:dyDescent="0.2">
      <c r="A270" s="973" t="s">
        <v>833</v>
      </c>
      <c r="B270" s="974" t="s">
        <v>834</v>
      </c>
      <c r="C270" s="929"/>
      <c r="D270" s="1021">
        <v>126.50808726</v>
      </c>
      <c r="E270" s="978" t="s">
        <v>835</v>
      </c>
      <c r="F270" s="988"/>
      <c r="G270" s="989" t="str">
        <f>IF(OR(NOT(ISNA(VLOOKUP($A270,'WB002-A'!$P:$P,1,FALSE))),AND($B270=$B269,G269="x")),"x","")</f>
        <v>x</v>
      </c>
      <c r="H270" s="990" t="str">
        <f>IF(OR(NOT(ISNA(VLOOKUP($A270,'WB002-B'!$P:$P,1,FALSE))),AND($B270=$B269,H269="x")),"x","")</f>
        <v>x</v>
      </c>
      <c r="I270" s="990" t="str">
        <f>IF(OR(NOT(ISNA(VLOOKUP($A270,'WB002-C'!$P:$P,1,FALSE))),AND($B270=$B269,I269="x")),"x","")</f>
        <v>x</v>
      </c>
      <c r="J270" s="990" t="str">
        <f>IF(OR(NOT(ISNA(VLOOKUP($A270,'WB002-D'!$P:$P,1,FALSE))),AND($B270=$B269,J269="x")),"x","")</f>
        <v>x</v>
      </c>
      <c r="K270" s="990" t="str">
        <f>IF(OR(NOT(ISNA(VLOOKUP($A270,'WB002-E'!$P:$P,1,FALSE))),AND($B270=$B269,K269="x")),"x","")</f>
        <v>x</v>
      </c>
      <c r="L270" s="991" t="str">
        <f>IF(OR(NOT(ISNA(VLOOKUP($A270,'WB002-F'!$P:$P,1,FALSE))),AND($B270=$B269,L269="x")),"x","")</f>
        <v/>
      </c>
      <c r="M270" s="992" t="str">
        <f>IF(OR(NOT(ISNA(VLOOKUP($A270,'WB003-A'!$P:$P,1,FALSE))),AND($B270=$B269,M269="x")),"x","")</f>
        <v>x</v>
      </c>
      <c r="N270" s="993" t="str">
        <f>IF(OR(NOT(ISNA(VLOOKUP($A270,'WB003-B'!$P:$P,1,FALSE))),AND($B270=$B269,N269="x")),"x","")</f>
        <v>x</v>
      </c>
      <c r="O270" s="993" t="str">
        <f>IF(OR(NOT(ISNA(VLOOKUP($A270,'WB003-C'!$P:$P,1,FALSE))),AND($B270=$B269,O269="x")),"x","")</f>
        <v>x</v>
      </c>
      <c r="P270" s="993" t="str">
        <f>IF(OR(NOT(ISNA(VLOOKUP($A270,'WB003-D'!$P:$P,1,FALSE))),AND($B270=$B269,P269="x")),"x","")</f>
        <v>x</v>
      </c>
      <c r="Q270" s="994" t="str">
        <f>IF(OR(NOT(ISNA(VLOOKUP($A270,'WB003-E'!$P:$P,1,FALSE))),AND($B270=$B269,Q269="x")),"x","")</f>
        <v/>
      </c>
      <c r="R270" s="995" t="str">
        <f>IF(OR(NOT(ISNA(VLOOKUP($A270,#REF!,1,FALSE))),AND($B270=$B269,R269="x")),"x","")</f>
        <v>x</v>
      </c>
      <c r="S270" s="990" t="str">
        <f>IF(OR(NOT(ISNA(VLOOKUP($A270,#REF!,1,FALSE))),AND($B270=$B269,S269="x")),"x","")</f>
        <v>x</v>
      </c>
      <c r="T270" s="990" t="str">
        <f>IF(OR(NOT(ISNA(VLOOKUP($A270,#REF!,1,FALSE))),AND($B270=$B269,T269="x")),"x","")</f>
        <v>x</v>
      </c>
      <c r="U270" s="990" t="str">
        <f>IF(OR(NOT(ISNA(VLOOKUP($A270,#REF!,1,FALSE))),AND($B270=$B269,U269="x")),"x","")</f>
        <v>x</v>
      </c>
      <c r="V270" s="991" t="str">
        <f>IF(OR(NOT(ISNA(VLOOKUP($A270,#REF!,1,FALSE))),AND($B270=$B269,V269="x")),"x","")</f>
        <v>x</v>
      </c>
      <c r="W270" s="996" t="str">
        <f>IF(OR(NOT(ISNA(VLOOKUP($A270,'WB005-A'!$P:$P,1,FALSE))),AND($B270=$B269,W269="x")),"x","")</f>
        <v>x</v>
      </c>
      <c r="X270" s="993" t="str">
        <f>IF(OR(NOT(ISNA(VLOOKUP($A270,'WB005-B'!$P:$P,1,FALSE))),AND($B270=$B269,X269="x")),"x","")</f>
        <v>x</v>
      </c>
      <c r="Y270" s="993" t="str">
        <f>IF(OR(NOT(ISNA(VLOOKUP($A270,'WB005-C'!$P:$P,1,FALSE))),AND($B270=$B269,Y269="x")),"x","")</f>
        <v>x</v>
      </c>
      <c r="Z270" s="993" t="str">
        <f>IF(OR(NOT(ISNA(VLOOKUP($A270,'WB005-D'!$P:$P,1,FALSE))),AND($B270=$B269,Z269="x")),"x","")</f>
        <v>x</v>
      </c>
      <c r="AA270" s="993" t="str">
        <f>IF(OR(NOT(ISNA(VLOOKUP($A270,'WB005-E'!$P:$P,1,FALSE))),AND($B270=$B269,AA269="x")),"x","")</f>
        <v>x</v>
      </c>
      <c r="AB270" s="994" t="str">
        <f>IF(OR(NOT(ISNA(VLOOKUP($A270,'WB005-F'!$P:$P,1,FALSE))),AND($B270=$B269,AB269="x")),"x","")</f>
        <v/>
      </c>
      <c r="AC270" s="989" t="str">
        <f>IF(OR(NOT(ISNA(VLOOKUP($A270,'WB006-A'!$P:$P,1,FALSE))),AND($B270=$B269,AC269="x")),"x","")</f>
        <v/>
      </c>
      <c r="AD270" s="990" t="str">
        <f>IF(OR(NOT(ISNA(VLOOKUP($A270,'WB006-B'!$P:$P,1,FALSE))),AND($B270=$B269,AD269="x")),"x","")</f>
        <v>x</v>
      </c>
      <c r="AE270" s="992" t="str">
        <f>IF(OR(NOT(ISNA(VLOOKUP($A270,'WB007-A'!$P:$P,1,FALSE))),AND($B270=$B269,AE269="x")),"x","")</f>
        <v/>
      </c>
      <c r="AF270" s="994" t="str">
        <f>IF(OR(NOT(ISNA(VLOOKUP($A270,'WB007-B'!$P:$P,1,FALSE))),AND($B270=$B269,AF269="x")),"x","")</f>
        <v>x</v>
      </c>
      <c r="AG270" s="998" t="b">
        <f t="shared" ref="AG270" si="12">IF(COUNTIF(F270:AF270,"x")&gt;0,TRUE,FALSE)</f>
        <v>1</v>
      </c>
      <c r="AI270" s="708"/>
    </row>
    <row r="271" spans="1:35" x14ac:dyDescent="0.2">
      <c r="A271" s="973" t="s">
        <v>838</v>
      </c>
      <c r="B271" s="974" t="s">
        <v>839</v>
      </c>
      <c r="C271" s="929"/>
      <c r="D271" s="1021">
        <v>5060.3234904000001</v>
      </c>
      <c r="E271" s="978" t="s">
        <v>363</v>
      </c>
      <c r="F271" s="988"/>
      <c r="G271" s="989" t="str">
        <f>IF(OR(NOT(ISNA(VLOOKUP($A271,'WB002-A'!$P:$P,1,FALSE))),AND($B271=$B270,G270="x")),"x","")</f>
        <v>x</v>
      </c>
      <c r="H271" s="990" t="str">
        <f>IF(OR(NOT(ISNA(VLOOKUP($A271,'WB002-B'!$P:$P,1,FALSE))),AND($B271=$B270,H270="x")),"x","")</f>
        <v>x</v>
      </c>
      <c r="I271" s="990" t="str">
        <f>IF(OR(NOT(ISNA(VLOOKUP($A271,'WB002-C'!$P:$P,1,FALSE))),AND($B271=$B270,I270="x")),"x","")</f>
        <v>x</v>
      </c>
      <c r="J271" s="990" t="str">
        <f>IF(OR(NOT(ISNA(VLOOKUP($A271,'WB002-C'!$P:$P,1,FALSE))),AND($B271=$B270,J270="x")),"x","")</f>
        <v>x</v>
      </c>
      <c r="K271" s="990" t="str">
        <f>IF(OR(NOT(ISNA(VLOOKUP($A271,'WB002-E'!$P:$P,1,FALSE))),AND($B271=$B270,K270="x")),"x","")</f>
        <v>x</v>
      </c>
      <c r="L271" s="991" t="str">
        <f>IF(OR(NOT(ISNA(VLOOKUP($A271,'WB002-F'!$P:$P,1,FALSE))),AND($B271=$B270,L270="x")),"x","")</f>
        <v/>
      </c>
      <c r="M271" s="992" t="str">
        <f>IF(OR(NOT(ISNA(VLOOKUP($A271,'WB003-A'!$P:$P,1,FALSE))),AND($B271=$B270,M270="x")),"x","")</f>
        <v>x</v>
      </c>
      <c r="N271" s="993" t="str">
        <f>IF(OR(NOT(ISNA(VLOOKUP($A271,'WB003-B'!$P:$P,1,FALSE))),AND($B271=$B270,N270="x")),"x","")</f>
        <v>x</v>
      </c>
      <c r="O271" s="993" t="str">
        <f>IF(OR(NOT(ISNA(VLOOKUP($A271,'WB003-C'!$P:$P,1,FALSE))),AND($B271=$B270,O270="x")),"x","")</f>
        <v>x</v>
      </c>
      <c r="P271" s="993" t="str">
        <f>IF(OR(NOT(ISNA(VLOOKUP($A271,'WB003-D'!$P:$P,1,FALSE))),AND($B271=$B270,P270="x")),"x","")</f>
        <v>x</v>
      </c>
      <c r="Q271" s="994" t="str">
        <f>IF(OR(NOT(ISNA(VLOOKUP($A271,'WB003-E'!$P:$P,1,FALSE))),AND($B271=$B270,Q270="x")),"x","")</f>
        <v/>
      </c>
      <c r="R271" s="995" t="str">
        <f>IF(OR(NOT(ISNA(VLOOKUP($A271,#REF!,1,FALSE))),AND($B271=$B270,R270="x")),"x","")</f>
        <v>x</v>
      </c>
      <c r="S271" s="990" t="str">
        <f>IF(OR(NOT(ISNA(VLOOKUP($A271,#REF!,1,FALSE))),AND($B271=$B270,S270="x")),"x","")</f>
        <v>x</v>
      </c>
      <c r="T271" s="990" t="str">
        <f>IF(OR(NOT(ISNA(VLOOKUP($A271,#REF!,1,FALSE))),AND($B271=$B270,T270="x")),"x","")</f>
        <v>x</v>
      </c>
      <c r="U271" s="990" t="str">
        <f>IF(OR(NOT(ISNA(VLOOKUP($A271,#REF!,1,FALSE))),AND($B271=$B270,U270="x")),"x","")</f>
        <v>x</v>
      </c>
      <c r="V271" s="991" t="str">
        <f>IF(OR(NOT(ISNA(VLOOKUP($A271,#REF!,1,FALSE))),AND($B271=$B270,V270="x")),"x","")</f>
        <v>x</v>
      </c>
      <c r="W271" s="996" t="str">
        <f>IF(OR(NOT(ISNA(VLOOKUP($A271,'WB005-A'!$P:$P,1,FALSE))),AND($B271=$B270,W270="x")),"x","")</f>
        <v>x</v>
      </c>
      <c r="X271" s="993" t="str">
        <f>IF(OR(NOT(ISNA(VLOOKUP($A271,'WB005-B'!$P:$P,1,FALSE))),AND($B271=$B270,X270="x")),"x","")</f>
        <v>x</v>
      </c>
      <c r="Y271" s="993" t="str">
        <f>IF(OR(NOT(ISNA(VLOOKUP($A271,'WB005-C'!$P:$P,1,FALSE))),AND($B271=$B270,Y270="x")),"x","")</f>
        <v>x</v>
      </c>
      <c r="Z271" s="993" t="str">
        <f>IF(OR(NOT(ISNA(VLOOKUP($A271,'WB005-D'!$P:$P,1,FALSE))),AND($B271=$B270,Z270="x")),"x","")</f>
        <v>x</v>
      </c>
      <c r="AA271" s="993" t="str">
        <f>IF(OR(NOT(ISNA(VLOOKUP($A271,'WB005-E'!$P:$P,1,FALSE))),AND($B271=$B270,AA270="x")),"x","")</f>
        <v>x</v>
      </c>
      <c r="AB271" s="994" t="str">
        <f>IF(OR(NOT(ISNA(VLOOKUP($A271,'WB005-F'!$P:$P,1,FALSE))),AND($B271=$B270,AB270="x")),"x","")</f>
        <v/>
      </c>
      <c r="AC271" s="989" t="str">
        <f>IF(OR(NOT(ISNA(VLOOKUP($A271,'WB006-A'!$P:$P,1,FALSE))),AND($B271=$B270,AC270="x")),"x","")</f>
        <v>x</v>
      </c>
      <c r="AD271" s="990" t="str">
        <f>IF(OR(NOT(ISNA(VLOOKUP($A271,'WB006-B'!$P:$P,1,FALSE))),AND($B271=$B270,AD270="x")),"x","")</f>
        <v/>
      </c>
      <c r="AE271" s="992" t="str">
        <f>IF(OR(NOT(ISNA(VLOOKUP($A271,'WB007-A'!$P:$P,1,FALSE))),AND($B271=$B270,AE270="x")),"x","")</f>
        <v>x</v>
      </c>
      <c r="AF271" s="994" t="str">
        <f>IF(OR(NOT(ISNA(VLOOKUP($A271,'WB007-B'!$P:$P,1,FALSE))),AND($B271=$B270,AF270="x")),"x","")</f>
        <v/>
      </c>
      <c r="AG271" s="998" t="b">
        <f t="shared" ref="AG271" si="13">IF(COUNTIF(F271:AF271,"x")&gt;0,TRUE,FALSE)</f>
        <v>1</v>
      </c>
      <c r="AI271" s="708"/>
    </row>
    <row r="272" spans="1:35" x14ac:dyDescent="0.2">
      <c r="A272" s="973" t="s">
        <v>843</v>
      </c>
      <c r="B272" s="974" t="s">
        <v>844</v>
      </c>
      <c r="C272" s="929"/>
      <c r="D272" s="1024">
        <v>303782.21983195201</v>
      </c>
      <c r="E272" s="978" t="s">
        <v>808</v>
      </c>
      <c r="F272" s="988"/>
      <c r="G272" s="989" t="str">
        <f>IF(OR(NOT(ISNA(VLOOKUP($A272,'WB002-A'!$P:$P,1,FALSE))),AND($B272=$B271,G271="x")),"x","")</f>
        <v/>
      </c>
      <c r="H272" s="990" t="str">
        <f>IF(OR(NOT(ISNA(VLOOKUP($A272,'WB002-B'!$P:$P,1,FALSE))),AND($B272=$B271,H271="x")),"x","")</f>
        <v>x</v>
      </c>
      <c r="I272" s="990" t="str">
        <f>IF(OR(NOT(ISNA(VLOOKUP($A272,'WB002-C'!$P:$P,1,FALSE))),AND($B272=$B271,I271="x")),"x","")</f>
        <v/>
      </c>
      <c r="J272" s="990" t="str">
        <f>IF(OR(NOT(ISNA(VLOOKUP($A272,'WB002-D'!$P:$P,1,FALSE))),AND($B272=$B271,J271="x")),"x","")</f>
        <v/>
      </c>
      <c r="K272" s="990" t="str">
        <f>IF(OR(NOT(ISNA(VLOOKUP($A272,'WB002-E'!$P:$P,1,FALSE))),AND($B272=$B271,K271="x")),"x","")</f>
        <v/>
      </c>
      <c r="L272" s="991" t="str">
        <f>IF(OR(NOT(ISNA(VLOOKUP($A272,'WB002-F'!$P:$P,1,FALSE))),AND($B272=$B271,L271="x")),"x","")</f>
        <v/>
      </c>
      <c r="M272" s="992" t="str">
        <f>IF(OR(NOT(ISNA(VLOOKUP($A272,'WB003-A'!$P:$P,1,FALSE))),AND($B272=$B271,M271="x")),"x","")</f>
        <v/>
      </c>
      <c r="N272" s="993" t="str">
        <f>IF(OR(NOT(ISNA(VLOOKUP($A272,'WB003-B'!$P:$P,1,FALSE))),AND($B272=$B271,N271="x")),"x","")</f>
        <v/>
      </c>
      <c r="O272" s="993" t="str">
        <f>IF(OR(NOT(ISNA(VLOOKUP($A272,'WB003-C'!$P:$P,1,FALSE))),AND($B272=$B271,O271="x")),"x","")</f>
        <v/>
      </c>
      <c r="P272" s="993" t="str">
        <f>IF(OR(NOT(ISNA(VLOOKUP($A272,'WB003-D'!$P:$P,1,FALSE))),AND($B272=$B271,P271="x")),"x","")</f>
        <v/>
      </c>
      <c r="Q272" s="994" t="str">
        <f>IF(OR(NOT(ISNA(VLOOKUP($A272,'WB003-E'!$P:$P,1,FALSE))),AND($B272=$B271,Q271="x")),"x","")</f>
        <v/>
      </c>
      <c r="R272" s="995" t="str">
        <f>IF(OR(NOT(ISNA(VLOOKUP($A272,#REF!,1,FALSE))),AND($B272=$B271,R271="x")),"x","")</f>
        <v>x</v>
      </c>
      <c r="S272" s="990" t="str">
        <f>IF(OR(NOT(ISNA(VLOOKUP($A272,#REF!,1,FALSE))),AND($B272=$B271,S271="x")),"x","")</f>
        <v>x</v>
      </c>
      <c r="T272" s="990" t="str">
        <f>IF(OR(NOT(ISNA(VLOOKUP($A272,#REF!,1,FALSE))),AND($B272=$B271,T271="x")),"x","")</f>
        <v>x</v>
      </c>
      <c r="U272" s="990" t="str">
        <f>IF(OR(NOT(ISNA(VLOOKUP($A272,#REF!,1,FALSE))),AND($B272=$B271,U271="x")),"x","")</f>
        <v>x</v>
      </c>
      <c r="V272" s="991" t="str">
        <f>IF(OR(NOT(ISNA(VLOOKUP($A272,#REF!,1,FALSE))),AND($B272=$B271,V271="x")),"x","")</f>
        <v>x</v>
      </c>
      <c r="W272" s="996" t="str">
        <f>IF(OR(NOT(ISNA(VLOOKUP($A272,'WB005-A'!$P:$P,1,FALSE))),AND($B272=$B271,W271="x")),"x","")</f>
        <v/>
      </c>
      <c r="X272" s="993" t="str">
        <f>IF(OR(NOT(ISNA(VLOOKUP($A272,'WB005-B'!$P:$P,1,FALSE))),AND($B272=$B271,X271="x")),"x","")</f>
        <v>x</v>
      </c>
      <c r="Y272" s="993" t="str">
        <f>IF(OR(NOT(ISNA(VLOOKUP($A272,'WB005-C'!$P:$P,1,FALSE))),AND($B272=$B271,Y271="x")),"x","")</f>
        <v/>
      </c>
      <c r="Z272" s="993" t="str">
        <f>IF(OR(NOT(ISNA(VLOOKUP($A272,'WB005-D'!$P:$P,1,FALSE))),AND($B272=$B271,Z271="x")),"x","")</f>
        <v/>
      </c>
      <c r="AA272" s="993" t="str">
        <f>IF(OR(NOT(ISNA(VLOOKUP($A272,'WB005-E'!$P:$P,1,FALSE))),AND($B272=$B271,AA271="x")),"x","")</f>
        <v/>
      </c>
      <c r="AB272" s="994" t="str">
        <f>IF(OR(NOT(ISNA(VLOOKUP($A272,'WB005-F'!$P:$P,1,FALSE))),AND($B272=$B271,AB271="x")),"x","")</f>
        <v/>
      </c>
      <c r="AC272" s="989" t="str">
        <f>IF(OR(NOT(ISNA(VLOOKUP($A272,'WB006-A'!$P:$P,1,FALSE))),AND($B272=$B271,AC271="x")),"x","")</f>
        <v/>
      </c>
      <c r="AD272" s="990" t="str">
        <f>IF(OR(NOT(ISNA(VLOOKUP($A272,'WB006-B'!$P:$P,1,FALSE))),AND($B272=$B271,AD271="x")),"x","")</f>
        <v/>
      </c>
      <c r="AE272" s="992" t="str">
        <f>IF(OR(NOT(ISNA(VLOOKUP($A272,'WB007-A'!$P:$P,1,FALSE))),AND($B272=$B271,AE271="x")),"x","")</f>
        <v>x</v>
      </c>
      <c r="AF272" s="994" t="str">
        <f>IF(OR(NOT(ISNA(VLOOKUP($A272,'WB007-B'!$P:$P,1,FALSE))),AND($B272=$B271,AF271="x")),"x","")</f>
        <v/>
      </c>
      <c r="AG272" s="998" t="b">
        <f t="shared" ref="AG272" si="14">IF(COUNTIF(F272:AF272,"x")&gt;0,TRUE,FALSE)</f>
        <v>1</v>
      </c>
      <c r="AI272" s="708"/>
    </row>
    <row r="273" spans="1:35" x14ac:dyDescent="0.2">
      <c r="A273" s="973" t="s">
        <v>848</v>
      </c>
      <c r="B273" s="974" t="s">
        <v>849</v>
      </c>
      <c r="C273" s="929"/>
      <c r="D273" s="1021">
        <v>36.137310143400001</v>
      </c>
      <c r="E273" s="978" t="s">
        <v>440</v>
      </c>
      <c r="F273" s="988"/>
      <c r="G273" s="989" t="str">
        <f>IF(OR(NOT(ISNA(VLOOKUP($A273,'WB002-A'!$P:$P,1,FALSE))),AND($B273=$B272,G272="x")),"x","")</f>
        <v/>
      </c>
      <c r="H273" s="990" t="str">
        <f>IF(OR(NOT(ISNA(VLOOKUP($A273,'WB002-B'!$P:$P,1,FALSE))),AND($B273=$B272,H272="x")),"x","")</f>
        <v/>
      </c>
      <c r="I273" s="990" t="str">
        <f>IF(OR(NOT(ISNA(VLOOKUP($A273,'WB002-C'!$P:$P,1,FALSE))),AND($B273=$B272,I272="x")),"x","")</f>
        <v>x</v>
      </c>
      <c r="J273" s="990" t="str">
        <f>IF(OR(NOT(ISNA(VLOOKUP($A273,'WB002-D'!$P:$P,1,FALSE))),AND($B273=$B272,J272="x")),"x","")</f>
        <v>x</v>
      </c>
      <c r="K273" s="990" t="str">
        <f>IF(OR(NOT(ISNA(VLOOKUP($A273,'WB002-E'!$P:$P,1,FALSE))),AND($B273=$B272,K272="x")),"x","")</f>
        <v/>
      </c>
      <c r="L273" s="991" t="str">
        <f>IF(OR(NOT(ISNA(VLOOKUP($A273,'WB002-F'!$P:$P,1,FALSE))),AND($B273=$B272,L272="x")),"x","")</f>
        <v/>
      </c>
      <c r="M273" s="992" t="str">
        <f>IF(OR(NOT(ISNA(VLOOKUP($A273,'WB003-A'!$P:$P,1,FALSE))),AND($B273=$B272,M272="x")),"x","")</f>
        <v/>
      </c>
      <c r="N273" s="993" t="str">
        <f>IF(OR(NOT(ISNA(VLOOKUP($A273,'WB003-B'!$P:$P,1,FALSE))),AND($B273=$B272,N272="x")),"x","")</f>
        <v>x</v>
      </c>
      <c r="O273" s="993" t="str">
        <f>IF(OR(NOT(ISNA(VLOOKUP($A273,'WB003-C'!$P:$P,1,FALSE))),AND($B273=$B272,O272="x")),"x","")</f>
        <v>x</v>
      </c>
      <c r="P273" s="993" t="str">
        <f>IF(OR(NOT(ISNA(VLOOKUP($A273,'WB003-D'!$P:$P,1,FALSE))),AND($B273=$B272,P272="x")),"x","")</f>
        <v/>
      </c>
      <c r="Q273" s="994" t="str">
        <f>IF(OR(NOT(ISNA(VLOOKUP($A273,'WB003-E'!$P:$P,1,FALSE))),AND($B273=$B272,Q272="x")),"x","")</f>
        <v/>
      </c>
      <c r="R273" s="995" t="str">
        <f>IF(OR(NOT(ISNA(VLOOKUP($A273,#REF!,1,FALSE))),AND($B273=$B272,R272="x")),"x","")</f>
        <v>x</v>
      </c>
      <c r="S273" s="990" t="str">
        <f>IF(OR(NOT(ISNA(VLOOKUP($A273,#REF!,1,FALSE))),AND($B273=$B272,S272="x")),"x","")</f>
        <v>x</v>
      </c>
      <c r="T273" s="990" t="str">
        <f>IF(OR(NOT(ISNA(VLOOKUP($A273,#REF!,1,FALSE))),AND($B273=$B272,T272="x")),"x","")</f>
        <v>x</v>
      </c>
      <c r="U273" s="990" t="str">
        <f>IF(OR(NOT(ISNA(VLOOKUP($A273,#REF!,1,FALSE))),AND($B273=$B272,U272="x")),"x","")</f>
        <v>x</v>
      </c>
      <c r="V273" s="991" t="str">
        <f>IF(OR(NOT(ISNA(VLOOKUP($A273,#REF!,1,FALSE))),AND($B273=$B272,V272="x")),"x","")</f>
        <v>x</v>
      </c>
      <c r="W273" s="996" t="str">
        <f>IF(OR(NOT(ISNA(VLOOKUP($A273,'WB005-A'!$P:$P,1,FALSE))),AND($B273=$B272,W272="x")),"x","")</f>
        <v/>
      </c>
      <c r="X273" s="993" t="str">
        <f>IF(OR(NOT(ISNA(VLOOKUP($A273,'WB005-B'!$P:$P,1,FALSE))),AND($B273=$B272,X272="x")),"x","")</f>
        <v/>
      </c>
      <c r="Y273" s="993" t="str">
        <f>IF(OR(NOT(ISNA(VLOOKUP($A273,'WB005-C'!$P:$P,1,FALSE))),AND($B273=$B272,Y272="x")),"x","")</f>
        <v>x</v>
      </c>
      <c r="Z273" s="993" t="str">
        <f>IF(OR(NOT(ISNA(VLOOKUP($A273,'WB005-D'!$P:$P,1,FALSE))),AND($B273=$B272,Z272="x")),"x","")</f>
        <v>x</v>
      </c>
      <c r="AA273" s="993" t="str">
        <f>IF(OR(NOT(ISNA(VLOOKUP($A273,'WB005-E'!$P:$P,1,FALSE))),AND($B273=$B272,AA272="x")),"x","")</f>
        <v/>
      </c>
      <c r="AB273" s="994" t="str">
        <f>IF(OR(NOT(ISNA(VLOOKUP($A273,'WB005-F'!$P:$P,1,FALSE))),AND($B273=$B272,AB272="x")),"x","")</f>
        <v/>
      </c>
      <c r="AC273" s="989" t="str">
        <f>IF(OR(NOT(ISNA(VLOOKUP($A273,'WB006-A'!$P:$P,1,FALSE))),AND($B273=$B272,AC272="x")),"x","")</f>
        <v/>
      </c>
      <c r="AD273" s="990" t="str">
        <f>IF(OR(NOT(ISNA(VLOOKUP($A273,'WB006-B'!$P:$P,1,FALSE))),AND($B273=$B272,AD272="x")),"x","")</f>
        <v>x</v>
      </c>
      <c r="AE273" s="992" t="str">
        <f>IF(OR(NOT(ISNA(VLOOKUP($A273,'WB007-A'!$P:$P,1,FALSE))),AND($B273=$B272,AE272="x")),"x","")</f>
        <v/>
      </c>
      <c r="AF273" s="994" t="str">
        <f>IF(OR(NOT(ISNA(VLOOKUP($A273,'WB007-B'!$P:$P,1,FALSE))),AND($B273=$B272,AF272="x")),"x","")</f>
        <v>x</v>
      </c>
      <c r="AG273" s="998" t="b">
        <f t="shared" ref="AG273" si="15">IF(COUNTIF(F273:AF273,"x")&gt;0,TRUE,FALSE)</f>
        <v>1</v>
      </c>
      <c r="AI273" s="708"/>
    </row>
    <row r="274" spans="1:35" x14ac:dyDescent="0.2">
      <c r="A274" s="973" t="s">
        <v>852</v>
      </c>
      <c r="B274" s="974" t="s">
        <v>853</v>
      </c>
      <c r="C274" s="929"/>
      <c r="D274" s="1021">
        <v>9.6806188512000002</v>
      </c>
      <c r="E274" s="978" t="s">
        <v>440</v>
      </c>
      <c r="F274" s="988"/>
      <c r="G274" s="989" t="str">
        <f>IF(OR(NOT(ISNA(VLOOKUP($A274,'WB002-A'!$P:$P,1,FALSE))),AND($B274=$B273,G273="x")),"x","")</f>
        <v/>
      </c>
      <c r="H274" s="990" t="str">
        <f>IF(OR(NOT(ISNA(VLOOKUP($A274,'WB002-B'!$P:$P,1,FALSE))),AND($B274=$B273,H273="x")),"x","")</f>
        <v/>
      </c>
      <c r="I274" s="990" t="str">
        <f>IF(OR(NOT(ISNA(VLOOKUP($A274,'WB002-C'!$P:$P,1,FALSE))),AND($B274=$B273,I273="x")),"x","")</f>
        <v/>
      </c>
      <c r="J274" s="990" t="str">
        <f>IF(OR(NOT(ISNA(VLOOKUP($A274,'WB002-D'!$P:$P,1,FALSE))),AND($B274=$B273,J273="x")),"x","")</f>
        <v/>
      </c>
      <c r="K274" s="990" t="str">
        <f>IF(OR(NOT(ISNA(VLOOKUP($A274,'WB002-E'!$P:$P,1,FALSE))),AND($B274=$B273,K273="x")),"x","")</f>
        <v>x</v>
      </c>
      <c r="L274" s="991" t="str">
        <f>IF(OR(NOT(ISNA(VLOOKUP($A274,'WB002-F'!$P:$P,1,FALSE))),AND($B274=$B273,L273="x")),"x","")</f>
        <v/>
      </c>
      <c r="M274" s="992" t="str">
        <f>IF(OR(NOT(ISNA(VLOOKUP($A274,'WB003-A'!$P:$P,1,FALSE))),AND($B274=$B273,M273="x")),"x","")</f>
        <v/>
      </c>
      <c r="N274" s="993" t="str">
        <f>IF(OR(NOT(ISNA(VLOOKUP($A274,'WB003-B'!$P:$P,1,FALSE))),AND($B274=$B273,N273="x")),"x","")</f>
        <v/>
      </c>
      <c r="O274" s="993" t="str">
        <f>IF(OR(NOT(ISNA(VLOOKUP($A274,'WB003-C'!$P:$P,1,FALSE))),AND($B274=$B273,O273="x")),"x","")</f>
        <v/>
      </c>
      <c r="P274" s="993" t="str">
        <f>IF(OR(NOT(ISNA(VLOOKUP($A274,'WB003-D'!$P:$P,1,FALSE))),AND($B274=$B273,P273="x")),"x","")</f>
        <v>x</v>
      </c>
      <c r="Q274" s="994" t="str">
        <f>IF(OR(NOT(ISNA(VLOOKUP($A274,'WB003-E'!$P:$P,1,FALSE))),AND($B274=$B273,Q273="x")),"x","")</f>
        <v/>
      </c>
      <c r="R274" s="995" t="str">
        <f>IF(OR(NOT(ISNA(VLOOKUP($A274,#REF!,1,FALSE))),AND($B274=$B273,R273="x")),"x","")</f>
        <v>x</v>
      </c>
      <c r="S274" s="990" t="str">
        <f>IF(OR(NOT(ISNA(VLOOKUP($A274,#REF!,1,FALSE))),AND($B274=$B273,S273="x")),"x","")</f>
        <v>x</v>
      </c>
      <c r="T274" s="990" t="str">
        <f>IF(OR(NOT(ISNA(VLOOKUP($A274,#REF!,1,FALSE))),AND($B274=$B273,T273="x")),"x","")</f>
        <v>x</v>
      </c>
      <c r="U274" s="990" t="str">
        <f>IF(OR(NOT(ISNA(VLOOKUP($A274,#REF!,1,FALSE))),AND($B274=$B273,U273="x")),"x","")</f>
        <v>x</v>
      </c>
      <c r="V274" s="991" t="str">
        <f>IF(OR(NOT(ISNA(VLOOKUP($A274,#REF!,1,FALSE))),AND($B274=$B273,V273="x")),"x","")</f>
        <v>x</v>
      </c>
      <c r="W274" s="996" t="str">
        <f>IF(OR(NOT(ISNA(VLOOKUP($A274,'WB005-A'!$P:$P,1,FALSE))),AND($B274=$B273,W273="x")),"x","")</f>
        <v/>
      </c>
      <c r="X274" s="993" t="str">
        <f>IF(OR(NOT(ISNA(VLOOKUP($A274,'WB005-B'!$P:$P,1,FALSE))),AND($B274=$B273,X273="x")),"x","")</f>
        <v/>
      </c>
      <c r="Y274" s="993" t="str">
        <f>IF(OR(NOT(ISNA(VLOOKUP($A274,'WB005-C'!$P:$P,1,FALSE))),AND($B274=$B273,Y273="x")),"x","")</f>
        <v/>
      </c>
      <c r="Z274" s="993" t="str">
        <f>IF(OR(NOT(ISNA(VLOOKUP($A274,'WB005-D'!$P:$P,1,FALSE))),AND($B274=$B273,Z273="x")),"x","")</f>
        <v/>
      </c>
      <c r="AA274" s="993" t="str">
        <f>IF(OR(NOT(ISNA(VLOOKUP($A274,'WB005-E'!$P:$P,1,FALSE))),AND($B274=$B273,AA273="x")),"x","")</f>
        <v>x</v>
      </c>
      <c r="AB274" s="994" t="str">
        <f>IF(OR(NOT(ISNA(VLOOKUP($A274,'WB005-F'!$P:$P,1,FALSE))),AND($B274=$B273,AB273="x")),"x","")</f>
        <v/>
      </c>
      <c r="AC274" s="989" t="str">
        <f>IF(OR(NOT(ISNA(VLOOKUP($A274,'WB006-A'!$P:$P,1,FALSE))),AND($B274=$B273,AC273="x")),"x","")</f>
        <v/>
      </c>
      <c r="AD274" s="990" t="str">
        <f>IF(OR(NOT(ISNA(VLOOKUP($A274,'WB006-B'!$P:$P,1,FALSE))),AND($B274=$B273,AD273="x")),"x","")</f>
        <v/>
      </c>
      <c r="AE274" s="992" t="str">
        <f>IF(OR(NOT(ISNA(VLOOKUP($A274,'WB007-A'!$P:$P,1,FALSE))),AND($B274=$B273,AE273="x")),"x","")</f>
        <v/>
      </c>
      <c r="AF274" s="994" t="str">
        <f>IF(OR(NOT(ISNA(VLOOKUP($A274,'WB007-B'!$P:$P,1,FALSE))),AND($B274=$B273,AF273="x")),"x","")</f>
        <v/>
      </c>
      <c r="AG274" s="998" t="b">
        <f t="shared" ref="AG274" si="16">IF(COUNTIF(F274:AF274,"x")&gt;0,TRUE,FALSE)</f>
        <v>1</v>
      </c>
      <c r="AI274" s="708"/>
    </row>
    <row r="275" spans="1:35" x14ac:dyDescent="0.2">
      <c r="A275" s="973" t="s">
        <v>860</v>
      </c>
      <c r="B275" s="974" t="s">
        <v>861</v>
      </c>
      <c r="C275" s="929"/>
      <c r="D275" s="1021">
        <v>22.00140648</v>
      </c>
      <c r="E275" s="978" t="s">
        <v>388</v>
      </c>
      <c r="F275" s="988"/>
      <c r="G275" s="989" t="str">
        <f>IF(OR(NOT(ISNA(VLOOKUP($A275,'WB002-A'!$P:$P,1,FALSE))),AND($B275=$B274,G274="x")),"x","")</f>
        <v>x</v>
      </c>
      <c r="H275" s="990" t="str">
        <f>IF(OR(NOT(ISNA(VLOOKUP($A275,'WB002-B'!$P:$P,1,FALSE))),AND($B275=$B274,H274="x")),"x","")</f>
        <v/>
      </c>
      <c r="I275" s="990" t="str">
        <f>IF(OR(NOT(ISNA(VLOOKUP($A275,'WB002-C'!$P:$P,1,FALSE))),AND($B275=$B274,I274="x")),"x","")</f>
        <v/>
      </c>
      <c r="J275" s="990" t="str">
        <f>IF(OR(NOT(ISNA(VLOOKUP($A275,'WB002-D'!$P:$P,1,FALSE))),AND($B275=$B274,J274="x")),"x","")</f>
        <v/>
      </c>
      <c r="K275" s="990" t="str">
        <f>IF(OR(NOT(ISNA(VLOOKUP($A275,'WB002-E'!$P:$P,1,FALSE))),AND($B275=$B274,K274="x")),"x","")</f>
        <v/>
      </c>
      <c r="L275" s="991" t="str">
        <f>IF(OR(NOT(ISNA(VLOOKUP($A275,'WB002-F'!$P:$P,1,FALSE))),AND($B275=$B274,L274="x")),"x","")</f>
        <v/>
      </c>
      <c r="M275" s="992" t="str">
        <f>IF(OR(NOT(ISNA(VLOOKUP($A275,'WB003-A'!$P:$P,1,FALSE))),AND($B275=$B274,M274="x")),"x","")</f>
        <v>x</v>
      </c>
      <c r="N275" s="993" t="str">
        <f>IF(OR(NOT(ISNA(VLOOKUP($A275,'WB003-B'!$P:$P,1,FALSE))),AND($B275=$B274,N274="x")),"x","")</f>
        <v/>
      </c>
      <c r="O275" s="993" t="str">
        <f>IF(OR(NOT(ISNA(VLOOKUP($A275,'WB003-C'!$P:$P,1,FALSE))),AND($B275=$B274,O274="x")),"x","")</f>
        <v/>
      </c>
      <c r="P275" s="993" t="str">
        <f>IF(OR(NOT(ISNA(VLOOKUP($A275,'WB003-D'!$P:$P,1,FALSE))),AND($B275=$B274,P274="x")),"x","")</f>
        <v/>
      </c>
      <c r="Q275" s="994" t="str">
        <f>IF(OR(NOT(ISNA(VLOOKUP($A275,'WB003-E'!$P:$P,1,FALSE))),AND($B275=$B274,Q274="x")),"x","")</f>
        <v/>
      </c>
      <c r="R275" s="995" t="str">
        <f>IF(OR(NOT(ISNA(VLOOKUP($A275,#REF!,1,FALSE))),AND($B275=$B274,R274="x")),"x","")</f>
        <v>x</v>
      </c>
      <c r="S275" s="990" t="str">
        <f>IF(OR(NOT(ISNA(VLOOKUP($A275,#REF!,1,FALSE))),AND($B275=$B274,S274="x")),"x","")</f>
        <v>x</v>
      </c>
      <c r="T275" s="990" t="str">
        <f>IF(OR(NOT(ISNA(VLOOKUP($A275,#REF!,1,FALSE))),AND($B275=$B274,T274="x")),"x","")</f>
        <v>x</v>
      </c>
      <c r="U275" s="990" t="str">
        <f>IF(OR(NOT(ISNA(VLOOKUP($A275,#REF!,1,FALSE))),AND($B275=$B274,U274="x")),"x","")</f>
        <v>x</v>
      </c>
      <c r="V275" s="991" t="str">
        <f>IF(OR(NOT(ISNA(VLOOKUP($A275,#REF!,1,FALSE))),AND($B275=$B274,V274="x")),"x","")</f>
        <v>x</v>
      </c>
      <c r="W275" s="996" t="str">
        <f>IF(OR(NOT(ISNA(VLOOKUP($A275,'WB005-A'!$P:$P,1,FALSE))),AND($B275=$B274,W274="x")),"x","")</f>
        <v>x</v>
      </c>
      <c r="X275" s="993" t="str">
        <f>IF(OR(NOT(ISNA(VLOOKUP($A275,'WB005-B'!$P:$P,1,FALSE))),AND($B275=$B274,X274="x")),"x","")</f>
        <v/>
      </c>
      <c r="Y275" s="993" t="str">
        <f>IF(OR(NOT(ISNA(VLOOKUP($A275,'WB005-C'!$P:$P,1,FALSE))),AND($B275=$B274,Y274="x")),"x","")</f>
        <v/>
      </c>
      <c r="Z275" s="993" t="str">
        <f>IF(OR(NOT(ISNA(VLOOKUP($A275,'WB005-D'!$P:$P,1,FALSE))),AND($B275=$B274,Z274="x")),"x","")</f>
        <v/>
      </c>
      <c r="AA275" s="993" t="str">
        <f>IF(OR(NOT(ISNA(VLOOKUP($A275,'WB005-E'!$P:$P,1,FALSE))),AND($B275=$B274,AA274="x")),"x","")</f>
        <v/>
      </c>
      <c r="AB275" s="994" t="str">
        <f>IF(OR(NOT(ISNA(VLOOKUP($A275,'WB005-F'!$P:$P,1,FALSE))),AND($B275=$B274,AB274="x")),"x","")</f>
        <v/>
      </c>
      <c r="AC275" s="989" t="str">
        <f>IF(OR(NOT(ISNA(VLOOKUP($A275,'WB006-A'!$P:$P,1,FALSE))),AND($B275=$B274,AC274="x")),"x","")</f>
        <v>x</v>
      </c>
      <c r="AD275" s="990" t="str">
        <f>IF(OR(NOT(ISNA(VLOOKUP($A275,'WB006-B'!$P:$P,1,FALSE))),AND($B275=$B274,AD274="x")),"x","")</f>
        <v/>
      </c>
      <c r="AE275" s="992" t="str">
        <f>IF(OR(NOT(ISNA(VLOOKUP($A275,'WB007-A'!$P:$P,1,FALSE))),AND($B275=$B274,AE274="x")),"x","")</f>
        <v>x</v>
      </c>
      <c r="AF275" s="994" t="str">
        <f>IF(OR(NOT(ISNA(VLOOKUP($A275,'WB007-B'!$P:$P,1,FALSE))),AND($B275=$B274,AF274="x")),"x","")</f>
        <v/>
      </c>
      <c r="AG275" s="998" t="b">
        <f t="shared" ref="AG275" si="17">IF(COUNTIF(F275:AF275,"x")&gt;0,TRUE,FALSE)</f>
        <v>1</v>
      </c>
      <c r="AI275" s="708"/>
    </row>
    <row r="276" spans="1:35" x14ac:dyDescent="0.2">
      <c r="A276" s="973" t="s">
        <v>863</v>
      </c>
      <c r="B276" s="974" t="s">
        <v>864</v>
      </c>
      <c r="C276" s="929"/>
      <c r="D276" s="1021">
        <v>38502.461339999994</v>
      </c>
      <c r="E276" s="978" t="s">
        <v>363</v>
      </c>
      <c r="F276" s="988"/>
      <c r="G276" s="989" t="str">
        <f>IF(OR(NOT(ISNA(VLOOKUP($A276,'WB002-A'!$P:$P,1,FALSE))),AND($B276=$B275,G275="x")),"x","")</f>
        <v/>
      </c>
      <c r="H276" s="990" t="str">
        <f>IF(OR(NOT(ISNA(VLOOKUP($A276,'WB002-B'!$P:$P,1,FALSE))),AND($B276=$B275,H275="x")),"x","")</f>
        <v/>
      </c>
      <c r="I276" s="990" t="str">
        <f>IF(OR(NOT(ISNA(VLOOKUP($A276,'WB002-C'!$P:$P,1,FALSE))),AND($B276=$B275,I275="x")),"x","")</f>
        <v/>
      </c>
      <c r="J276" s="990" t="str">
        <f>IF(OR(NOT(ISNA(VLOOKUP($A276,'WB002-D'!$P:$P,1,FALSE))),AND($B276=$B275,J275="x")),"x","")</f>
        <v/>
      </c>
      <c r="K276" s="990" t="str">
        <f>IF(OR(NOT(ISNA(VLOOKUP($A276,'WB002-E'!$P:$P,1,FALSE))),AND($B276=$B275,K275="x")),"x","")</f>
        <v/>
      </c>
      <c r="L276" s="991" t="str">
        <f>IF(OR(NOT(ISNA(VLOOKUP($A276,'WB002-F'!$P:$P,1,FALSE))),AND($B276=$B275,L275="x")),"x","")</f>
        <v>x</v>
      </c>
      <c r="M276" s="992" t="str">
        <f>IF(OR(NOT(ISNA(VLOOKUP($A276,'WB003-A'!$P:$P,1,FALSE))),AND($B276=$B275,M275="x")),"x","")</f>
        <v/>
      </c>
      <c r="N276" s="993" t="str">
        <f>IF(OR(NOT(ISNA(VLOOKUP($A276,'WB003-B'!$P:$P,1,FALSE))),AND($B276=$B275,N275="x")),"x","")</f>
        <v/>
      </c>
      <c r="O276" s="993" t="str">
        <f>IF(OR(NOT(ISNA(VLOOKUP($A276,'WB003-C'!$P:$P,1,FALSE))),AND($B276=$B275,O275="x")),"x","")</f>
        <v/>
      </c>
      <c r="P276" s="993" t="str">
        <f>IF(OR(NOT(ISNA(VLOOKUP($A276,'WB003-D'!$P:$P,1,FALSE))),AND($B276=$B275,P275="x")),"x","")</f>
        <v/>
      </c>
      <c r="Q276" s="994" t="str">
        <f>IF(OR(NOT(ISNA(VLOOKUP($A276,'WB003-E'!$P:$P,1,FALSE))),AND($B276=$B275,Q275="x")),"x","")</f>
        <v>x</v>
      </c>
      <c r="R276" s="995" t="str">
        <f>IF(OR(NOT(ISNA(VLOOKUP($A276,#REF!,1,FALSE))),AND($B276=$B275,R275="x")),"x","")</f>
        <v>x</v>
      </c>
      <c r="S276" s="990" t="str">
        <f>IF(OR(NOT(ISNA(VLOOKUP($A276,#REF!,1,FALSE))),AND($B276=$B275,S275="x")),"x","")</f>
        <v>x</v>
      </c>
      <c r="T276" s="990" t="str">
        <f>IF(OR(NOT(ISNA(VLOOKUP($A276,#REF!,1,FALSE))),AND($B276=$B275,T275="x")),"x","")</f>
        <v>x</v>
      </c>
      <c r="U276" s="990" t="str">
        <f>IF(OR(NOT(ISNA(VLOOKUP($A276,#REF!,1,FALSE))),AND($B276=$B275,U275="x")),"x","")</f>
        <v>x</v>
      </c>
      <c r="V276" s="991" t="str">
        <f>IF(OR(NOT(ISNA(VLOOKUP($A276,#REF!,1,FALSE))),AND($B276=$B275,V275="x")),"x","")</f>
        <v>x</v>
      </c>
      <c r="W276" s="996" t="str">
        <f>IF(OR(NOT(ISNA(VLOOKUP($A276,'WB005-A'!$P:$P,1,FALSE))),AND($B276=$B275,W275="x")),"x","")</f>
        <v/>
      </c>
      <c r="X276" s="993" t="str">
        <f>IF(OR(NOT(ISNA(VLOOKUP($A276,'WB005-B'!$P:$P,1,FALSE))),AND($B276=$B275,X275="x")),"x","")</f>
        <v/>
      </c>
      <c r="Y276" s="993" t="str">
        <f>IF(OR(NOT(ISNA(VLOOKUP($A276,'WB005-C'!$P:$P,1,FALSE))),AND($B276=$B275,Y275="x")),"x","")</f>
        <v/>
      </c>
      <c r="Z276" s="993" t="str">
        <f>IF(OR(NOT(ISNA(VLOOKUP($A276,'WB005-D'!$P:$P,1,FALSE))),AND($B276=$B275,Z275="x")),"x","")</f>
        <v/>
      </c>
      <c r="AA276" s="993" t="str">
        <f>IF(OR(NOT(ISNA(VLOOKUP($A276,'WB005-E'!$P:$P,1,FALSE))),AND($B276=$B275,AA275="x")),"x","")</f>
        <v/>
      </c>
      <c r="AB276" s="994" t="str">
        <f>IF(OR(NOT(ISNA(VLOOKUP($A276,'WB005-F'!$P:$P,1,FALSE))),AND($B276=$B275,AB275="x")),"x","")</f>
        <v>x</v>
      </c>
      <c r="AC276" s="989" t="str">
        <f>IF(OR(NOT(ISNA(VLOOKUP($A276,'WB006-A'!$P:$P,1,FALSE))),AND($B276=$B275,AC275="x")),"x","")</f>
        <v/>
      </c>
      <c r="AD276" s="990" t="str">
        <f>IF(OR(NOT(ISNA(VLOOKUP($A276,'WB006-B'!$P:$P,1,FALSE))),AND($B276=$B275,AD275="x")),"x","")</f>
        <v/>
      </c>
      <c r="AE276" s="992" t="str">
        <f>IF(OR(NOT(ISNA(VLOOKUP($A276,'WB007-A'!$P:$P,1,FALSE))),AND($B276=$B275,AE275="x")),"x","")</f>
        <v>x</v>
      </c>
      <c r="AF276" s="994" t="str">
        <f>IF(OR(NOT(ISNA(VLOOKUP($A276,'WB007-B'!$P:$P,1,FALSE))),AND($B276=$B275,AF275="x")),"x","")</f>
        <v/>
      </c>
      <c r="AG276" s="998" t="b">
        <f t="shared" ref="AG276" si="18">IF(COUNTIF(F276:AF276,"x")&gt;0,TRUE,FALSE)</f>
        <v>1</v>
      </c>
      <c r="AI276" s="708"/>
    </row>
    <row r="277" spans="1:35" ht="22.5" x14ac:dyDescent="0.2">
      <c r="A277" s="973" t="s">
        <v>862</v>
      </c>
      <c r="B277" s="974" t="s">
        <v>866</v>
      </c>
      <c r="C277" s="929"/>
      <c r="D277" s="1021" t="s">
        <v>786</v>
      </c>
      <c r="E277" s="978"/>
      <c r="F277" s="988"/>
      <c r="G277" s="989" t="str">
        <f>IF(OR(NOT(ISNA(VLOOKUP($A277,'WB002-A'!$P:$P,1,FALSE))),AND($B277=$B276,G276="x")),"x","")</f>
        <v/>
      </c>
      <c r="H277" s="990" t="str">
        <f>IF(OR(NOT(ISNA(VLOOKUP($A277,'WB002-B'!$P:$P,1,FALSE))),AND($B277=$B276,H276="x")),"x","")</f>
        <v/>
      </c>
      <c r="I277" s="990" t="str">
        <f>IF(OR(NOT(ISNA(VLOOKUP($A277,'WB002-C'!$P:$P,1,FALSE))),AND($B277=$B276,I276="x")),"x","")</f>
        <v/>
      </c>
      <c r="J277" s="990" t="str">
        <f>IF(OR(NOT(ISNA(VLOOKUP($A277,'WB002-D'!$P:$P,1,FALSE))),AND($B277=$B276,J276="x")),"x","")</f>
        <v/>
      </c>
      <c r="K277" s="990" t="str">
        <f>IF(OR(NOT(ISNA(VLOOKUP($A277,'WB002-E'!$P:$P,1,FALSE))),AND($B277=$B276,K276="x")),"x","")</f>
        <v/>
      </c>
      <c r="L277" s="991" t="str">
        <f>IF(OR(NOT(ISNA(VLOOKUP($A277,'WB002-F'!$P:$P,1,FALSE))),AND($B277=$B276,L276="x")),"x","")</f>
        <v>x</v>
      </c>
      <c r="M277" s="992" t="str">
        <f>IF(OR(NOT(ISNA(VLOOKUP($A277,'WB003-A'!$P:$P,1,FALSE))),AND($B277=$B276,M276="x")),"x","")</f>
        <v/>
      </c>
      <c r="N277" s="993" t="str">
        <f>IF(OR(NOT(ISNA(VLOOKUP($A277,'WB003-B'!$P:$P,1,FALSE))),AND($B277=$B276,N276="x")),"x","")</f>
        <v/>
      </c>
      <c r="O277" s="993" t="str">
        <f>IF(OR(NOT(ISNA(VLOOKUP($A277,'WB003-C'!$P:$P,1,FALSE))),AND($B277=$B276,O276="x")),"x","")</f>
        <v/>
      </c>
      <c r="P277" s="993" t="str">
        <f>IF(OR(NOT(ISNA(VLOOKUP($A277,'WB003-D'!$P:$P,1,FALSE))),AND($B277=$B276,P276="x")),"x","")</f>
        <v/>
      </c>
      <c r="Q277" s="994" t="str">
        <f>IF(OR(NOT(ISNA(VLOOKUP($A277,'WB003-E'!$P:$P,1,FALSE))),AND($B277=$B276,Q276="x")),"x","")</f>
        <v>x</v>
      </c>
      <c r="R277" s="995" t="str">
        <f>IF(OR(NOT(ISNA(VLOOKUP($A277,#REF!,1,FALSE))),AND($B277=$B276,R276="x")),"x","")</f>
        <v>x</v>
      </c>
      <c r="S277" s="990" t="str">
        <f>IF(OR(NOT(ISNA(VLOOKUP($A277,#REF!,1,FALSE))),AND($B277=$B276,S276="x")),"x","")</f>
        <v>x</v>
      </c>
      <c r="T277" s="990" t="str">
        <f>IF(OR(NOT(ISNA(VLOOKUP($A277,#REF!,1,FALSE))),AND($B277=$B276,T276="x")),"x","")</f>
        <v>x</v>
      </c>
      <c r="U277" s="990" t="str">
        <f>IF(OR(NOT(ISNA(VLOOKUP($A277,#REF!,1,FALSE))),AND($B277=$B276,U276="x")),"x","")</f>
        <v>x</v>
      </c>
      <c r="V277" s="991" t="str">
        <f>IF(OR(NOT(ISNA(VLOOKUP($A277,#REF!,1,FALSE))),AND($B277=$B276,V276="x")),"x","")</f>
        <v>x</v>
      </c>
      <c r="W277" s="996" t="str">
        <f>IF(OR(NOT(ISNA(VLOOKUP($A277,'WB005-A'!$P:$P,1,FALSE))),AND($B277=$B276,W276="x")),"x","")</f>
        <v/>
      </c>
      <c r="X277" s="993" t="str">
        <f>IF(OR(NOT(ISNA(VLOOKUP($A277,'WB005-B'!$P:$P,1,FALSE))),AND($B277=$B276,X276="x")),"x","")</f>
        <v/>
      </c>
      <c r="Y277" s="993" t="str">
        <f>IF(OR(NOT(ISNA(VLOOKUP($A277,'WB005-C'!$P:$P,1,FALSE))),AND($B277=$B276,Y276="x")),"x","")</f>
        <v/>
      </c>
      <c r="Z277" s="993" t="str">
        <f>IF(OR(NOT(ISNA(VLOOKUP($A277,'WB005-D'!$P:$P,1,FALSE))),AND($B277=$B276,Z276="x")),"x","")</f>
        <v/>
      </c>
      <c r="AA277" s="993" t="str">
        <f>IF(OR(NOT(ISNA(VLOOKUP($A277,'WB005-E'!$P:$P,1,FALSE))),AND($B277=$B276,AA276="x")),"x","")</f>
        <v/>
      </c>
      <c r="AB277" s="994" t="str">
        <f>IF(OR(NOT(ISNA(VLOOKUP($A277,'WB005-F'!$P:$P,1,FALSE))),AND($B277=$B276,AB276="x")),"x","")</f>
        <v>x</v>
      </c>
      <c r="AC277" s="989" t="str">
        <f>IF(OR(NOT(ISNA(VLOOKUP($A277,'WB006-A'!$P:$P,1,FALSE))),AND($B277=$B276,AC276="x")),"x","")</f>
        <v>x</v>
      </c>
      <c r="AD277" s="990" t="str">
        <f>IF(OR(NOT(ISNA(VLOOKUP($A277,'WB006-B'!$P:$P,1,FALSE))),AND($B277=$B276,AD276="x")),"x","")</f>
        <v/>
      </c>
      <c r="AE277" s="992" t="str">
        <f>IF(OR(NOT(ISNA(VLOOKUP($A277,'WB007-A'!$P:$P,1,FALSE))),AND($B277=$B276,AE276="x")),"x","")</f>
        <v>x</v>
      </c>
      <c r="AF277" s="994" t="str">
        <f>IF(OR(NOT(ISNA(VLOOKUP($A277,'WB007-B'!$P:$P,1,FALSE))),AND($B277=$B276,AF276="x")),"x","")</f>
        <v/>
      </c>
      <c r="AG277" s="998" t="b">
        <f t="shared" ref="AG277" si="19">IF(COUNTIF(F277:AF277,"x")&gt;0,TRUE,FALSE)</f>
        <v>1</v>
      </c>
      <c r="AI277" s="708"/>
    </row>
    <row r="278" spans="1:35" x14ac:dyDescent="0.2">
      <c r="A278" s="973" t="s">
        <v>870</v>
      </c>
      <c r="B278" s="974" t="s">
        <v>871</v>
      </c>
      <c r="C278" s="929"/>
      <c r="D278" s="1021">
        <v>11.418000000000001</v>
      </c>
      <c r="E278" s="978" t="s">
        <v>808</v>
      </c>
      <c r="F278" s="988"/>
      <c r="G278" s="989" t="str">
        <f>IF(OR(NOT(ISNA(VLOOKUP($A278,'WB002-A'!$P:$P,1,FALSE))),AND($B278=$B277,G277="x")),"x","")</f>
        <v>x</v>
      </c>
      <c r="H278" s="990" t="str">
        <f>IF(OR(NOT(ISNA(VLOOKUP($A278,'WB002-B'!$P:$P,1,FALSE))),AND($B278=$B277,H277="x")),"x","")</f>
        <v/>
      </c>
      <c r="I278" s="990" t="str">
        <f>IF(OR(NOT(ISNA(VLOOKUP($A278,'WB002-C'!$P:$P,1,FALSE))),AND($B278=$B277,I277="x")),"x","")</f>
        <v/>
      </c>
      <c r="J278" s="990" t="str">
        <f>IF(OR(NOT(ISNA(VLOOKUP($A278,'WB002-D'!$P:$P,1,FALSE))),AND($B278=$B277,J277="x")),"x","")</f>
        <v/>
      </c>
      <c r="K278" s="990" t="str">
        <f>IF(OR(NOT(ISNA(VLOOKUP($A278,'WB002-E'!$P:$P,1,FALSE))),AND($B278=$B277,K277="x")),"x","")</f>
        <v/>
      </c>
      <c r="L278" s="991" t="str">
        <f>IF(OR(NOT(ISNA(VLOOKUP($A278,'WB002-F'!$P:$P,1,FALSE))),AND($B278=$B277,L277="x")),"x","")</f>
        <v/>
      </c>
      <c r="M278" s="992" t="str">
        <f>IF(OR(NOT(ISNA(VLOOKUP($A278,'WB003-A'!$P:$P,1,FALSE))),AND($B278=$B277,M277="x")),"x","")</f>
        <v>x</v>
      </c>
      <c r="N278" s="993" t="str">
        <f>IF(OR(NOT(ISNA(VLOOKUP($A278,'WB003-B'!$P:$P,1,FALSE))),AND($B278=$B277,N277="x")),"x","")</f>
        <v/>
      </c>
      <c r="O278" s="993" t="str">
        <f>IF(OR(NOT(ISNA(VLOOKUP($A278,'WB003-C'!$P:$P,1,FALSE))),AND($B278=$B277,O277="x")),"x","")</f>
        <v/>
      </c>
      <c r="P278" s="993" t="str">
        <f>IF(OR(NOT(ISNA(VLOOKUP($A278,'WB003-D'!$P:$P,1,FALSE))),AND($B278=$B277,P277="x")),"x","")</f>
        <v/>
      </c>
      <c r="Q278" s="994" t="str">
        <f>IF(OR(NOT(ISNA(VLOOKUP($A278,'WB003-E'!$P:$P,1,FALSE))),AND($B278=$B277,Q277="x")),"x","")</f>
        <v/>
      </c>
      <c r="R278" s="995" t="str">
        <f>IF(OR(NOT(ISNA(VLOOKUP($A278,#REF!,1,FALSE))),AND($B278=$B277,R277="x")),"x","")</f>
        <v>x</v>
      </c>
      <c r="S278" s="990" t="str">
        <f>IF(OR(NOT(ISNA(VLOOKUP($A278,#REF!,1,FALSE))),AND($B278=$B277,S277="x")),"x","")</f>
        <v>x</v>
      </c>
      <c r="T278" s="990" t="str">
        <f>IF(OR(NOT(ISNA(VLOOKUP($A278,#REF!,1,FALSE))),AND($B278=$B277,T277="x")),"x","")</f>
        <v>x</v>
      </c>
      <c r="U278" s="990" t="str">
        <f>IF(OR(NOT(ISNA(VLOOKUP($A278,#REF!,1,FALSE))),AND($B278=$B277,U277="x")),"x","")</f>
        <v>x</v>
      </c>
      <c r="V278" s="991" t="str">
        <f>IF(OR(NOT(ISNA(VLOOKUP($A278,#REF!,1,FALSE))),AND($B278=$B277,V277="x")),"x","")</f>
        <v>x</v>
      </c>
      <c r="W278" s="996" t="str">
        <f>IF(OR(NOT(ISNA(VLOOKUP($A278,'WB005-A'!$P:$P,1,FALSE))),AND($B278=$B277,W277="x")),"x","")</f>
        <v>x</v>
      </c>
      <c r="X278" s="993" t="str">
        <f>IF(OR(NOT(ISNA(VLOOKUP($A278,'WB005-B'!$P:$P,1,FALSE))),AND($B278=$B277,X277="x")),"x","")</f>
        <v/>
      </c>
      <c r="Y278" s="993" t="str">
        <f>IF(OR(NOT(ISNA(VLOOKUP($A278,'WB005-C'!$P:$P,1,FALSE))),AND($B278=$B277,Y277="x")),"x","")</f>
        <v/>
      </c>
      <c r="Z278" s="993" t="str">
        <f>IF(OR(NOT(ISNA(VLOOKUP($A278,'WB005-D'!$P:$P,1,FALSE))),AND($B278=$B277,Z277="x")),"x","")</f>
        <v/>
      </c>
      <c r="AA278" s="993" t="str">
        <f>IF(OR(NOT(ISNA(VLOOKUP($A278,'WB005-E'!$P:$P,1,FALSE))),AND($B278=$B277,AA277="x")),"x","")</f>
        <v/>
      </c>
      <c r="AB278" s="994" t="str">
        <f>IF(OR(NOT(ISNA(VLOOKUP($A278,'WB005-F'!$P:$P,1,FALSE))),AND($B278=$B277,AB277="x")),"x","")</f>
        <v/>
      </c>
      <c r="AC278" s="989" t="str">
        <f>IF(OR(NOT(ISNA(VLOOKUP($A278,'WB006-A'!$P:$P,1,FALSE))),AND($B278=$B277,AC277="x")),"x","")</f>
        <v>x</v>
      </c>
      <c r="AD278" s="990" t="str">
        <f>IF(OR(NOT(ISNA(VLOOKUP($A278,'WB006-B'!$P:$P,1,FALSE))),AND($B278=$B277,AD277="x")),"x","")</f>
        <v/>
      </c>
      <c r="AE278" s="992" t="str">
        <f>IF(OR(NOT(ISNA(VLOOKUP($A278,'WB007-A'!$P:$P,1,FALSE))),AND($B278=$B277,AE277="x")),"x","")</f>
        <v>x</v>
      </c>
      <c r="AF278" s="994" t="str">
        <f>IF(OR(NOT(ISNA(VLOOKUP($A278,'WB007-B'!$P:$P,1,FALSE))),AND($B278=$B277,AF277="x")),"x","")</f>
        <v/>
      </c>
      <c r="AG278" s="998" t="b">
        <f>IF(COUNTIF(F278:AF278,"x")&gt;0,TRUE,FALSE)</f>
        <v>1</v>
      </c>
      <c r="AI278" s="708"/>
    </row>
    <row r="279" spans="1:35" x14ac:dyDescent="0.2">
      <c r="A279" s="973" t="s">
        <v>874</v>
      </c>
      <c r="B279" s="974" t="s">
        <v>876</v>
      </c>
      <c r="C279" s="929"/>
      <c r="D279" s="1021">
        <v>228.36</v>
      </c>
      <c r="E279" s="978" t="s">
        <v>808</v>
      </c>
      <c r="F279" s="988"/>
      <c r="G279" s="989" t="str">
        <f>IF(OR(NOT(ISNA(VLOOKUP($A279,'WB002-A'!$P:$P,1,FALSE))),AND($B279=$B278,G278="x")),"x","")</f>
        <v>x</v>
      </c>
      <c r="H279" s="990" t="str">
        <f>IF(OR(NOT(ISNA(VLOOKUP($A279,'WB002-B'!$P:$P,1,FALSE))),AND($B279=$B278,H278="x")),"x","")</f>
        <v/>
      </c>
      <c r="I279" s="990" t="str">
        <f>IF(OR(NOT(ISNA(VLOOKUP($A279,'WB002-C'!$P:$P,1,FALSE))),AND($B279=$B278,I278="x")),"x","")</f>
        <v/>
      </c>
      <c r="J279" s="990" t="str">
        <f>IF(OR(NOT(ISNA(VLOOKUP($A279,'WB002-D'!$P:$P,1,FALSE))),AND($B279=$B278,J278="x")),"x","")</f>
        <v/>
      </c>
      <c r="K279" s="990" t="str">
        <f>IF(OR(NOT(ISNA(VLOOKUP($A279,'WB002-E'!$P:$P,1,FALSE))),AND($B279=$B278,K278="x")),"x","")</f>
        <v/>
      </c>
      <c r="L279" s="991" t="str">
        <f>IF(OR(NOT(ISNA(VLOOKUP($A279,'WB002-F'!$P:$P,1,FALSE))),AND($B279=$B278,L278="x")),"x","")</f>
        <v/>
      </c>
      <c r="M279" s="992" t="str">
        <f>IF(OR(NOT(ISNA(VLOOKUP($A279,'WB003-A'!$P:$P,1,FALSE))),AND($B279=$B278,M278="x")),"x","")</f>
        <v>x</v>
      </c>
      <c r="N279" s="993" t="str">
        <f>IF(OR(NOT(ISNA(VLOOKUP($A279,'WB003-B'!$P:$P,1,FALSE))),AND($B279=$B278,N278="x")),"x","")</f>
        <v/>
      </c>
      <c r="O279" s="993" t="str">
        <f>IF(OR(NOT(ISNA(VLOOKUP($A279,'WB003-C'!$P:$P,1,FALSE))),AND($B279=$B278,O278="x")),"x","")</f>
        <v/>
      </c>
      <c r="P279" s="993" t="str">
        <f>IF(OR(NOT(ISNA(VLOOKUP($A279,'WB003-D'!$P:$P,1,FALSE))),AND($B279=$B278,P278="x")),"x","")</f>
        <v/>
      </c>
      <c r="Q279" s="994" t="str">
        <f>IF(OR(NOT(ISNA(VLOOKUP($A279,'WB003-E'!$P:$P,1,FALSE))),AND($B279=$B278,Q278="x")),"x","")</f>
        <v/>
      </c>
      <c r="R279" s="995" t="str">
        <f>IF(OR(NOT(ISNA(VLOOKUP($A279,#REF!,1,FALSE))),AND($B279=$B278,R278="x")),"x","")</f>
        <v>x</v>
      </c>
      <c r="S279" s="990" t="str">
        <f>IF(OR(NOT(ISNA(VLOOKUP($A279,#REF!,1,FALSE))),AND($B279=$B278,S278="x")),"x","")</f>
        <v>x</v>
      </c>
      <c r="T279" s="990" t="str">
        <f>IF(OR(NOT(ISNA(VLOOKUP($A279,#REF!,1,FALSE))),AND($B279=$B278,T278="x")),"x","")</f>
        <v>x</v>
      </c>
      <c r="U279" s="990" t="str">
        <f>IF(OR(NOT(ISNA(VLOOKUP($A279,#REF!,1,FALSE))),AND($B279=$B278,U278="x")),"x","")</f>
        <v>x</v>
      </c>
      <c r="V279" s="991" t="str">
        <f>IF(OR(NOT(ISNA(VLOOKUP($A279,#REF!,1,FALSE))),AND($B279=$B278,V278="x")),"x","")</f>
        <v>x</v>
      </c>
      <c r="W279" s="996" t="str">
        <f>IF(OR(NOT(ISNA(VLOOKUP($A279,'WB005-A'!$P:$P,1,FALSE))),AND($B279=$B278,W278="x")),"x","")</f>
        <v>x</v>
      </c>
      <c r="X279" s="993" t="str">
        <f>IF(OR(NOT(ISNA(VLOOKUP($A279,'WB005-B'!$P:$P,1,FALSE))),AND($B279=$B278,X278="x")),"x","")</f>
        <v/>
      </c>
      <c r="Y279" s="993" t="str">
        <f>IF(OR(NOT(ISNA(VLOOKUP($A279,'WB005-C'!$P:$P,1,FALSE))),AND($B279=$B278,Y278="x")),"x","")</f>
        <v/>
      </c>
      <c r="Z279" s="993" t="str">
        <f>IF(OR(NOT(ISNA(VLOOKUP($A279,'WB005-D'!$P:$P,1,FALSE))),AND($B279=$B278,Z278="x")),"x","")</f>
        <v/>
      </c>
      <c r="AA279" s="993" t="str">
        <f>IF(OR(NOT(ISNA(VLOOKUP($A279,'WB005-E'!$P:$P,1,FALSE))),AND($B279=$B278,AA278="x")),"x","")</f>
        <v/>
      </c>
      <c r="AB279" s="994" t="str">
        <f>IF(OR(NOT(ISNA(VLOOKUP($A279,'WB005-F'!$P:$P,1,FALSE))),AND($B279=$B278,AB278="x")),"x","")</f>
        <v/>
      </c>
      <c r="AC279" s="989" t="str">
        <f>IF(OR(NOT(ISNA(VLOOKUP($A279,'WB006-A'!$P:$P,1,FALSE))),AND($B279=$B278,AC278="x")),"x","")</f>
        <v>x</v>
      </c>
      <c r="AD279" s="990" t="str">
        <f>IF(OR(NOT(ISNA(VLOOKUP($A279,'WB006-B'!$P:$P,1,FALSE))),AND($B279=$B278,AD278="x")),"x","")</f>
        <v/>
      </c>
      <c r="AE279" s="992" t="str">
        <f>IF(OR(NOT(ISNA(VLOOKUP($A279,'WB007-A'!$P:$P,1,FALSE))),AND($B279=$B278,AE278="x")),"x","")</f>
        <v>x</v>
      </c>
      <c r="AF279" s="994" t="str">
        <f>IF(OR(NOT(ISNA(VLOOKUP($A279,'WB007-B'!$P:$P,1,FALSE))),AND($B279=$B278,AF278="x")),"x","")</f>
        <v/>
      </c>
      <c r="AG279" s="998" t="b">
        <f t="shared" ref="AG279:AG280" si="20">IF(COUNTIF(F279:AF279,"x")&gt;0,TRUE,FALSE)</f>
        <v>1</v>
      </c>
      <c r="AI279" s="708"/>
    </row>
    <row r="280" spans="1:35" x14ac:dyDescent="0.2">
      <c r="A280" s="973" t="s">
        <v>875</v>
      </c>
      <c r="B280" s="974" t="s">
        <v>877</v>
      </c>
      <c r="C280" s="929"/>
      <c r="D280" s="1021">
        <v>3114</v>
      </c>
      <c r="E280" s="978" t="s">
        <v>808</v>
      </c>
      <c r="F280" s="988"/>
      <c r="G280" s="989" t="str">
        <f>IF(OR(NOT(ISNA(VLOOKUP($A280,'WB002-A'!$P:$P,1,FALSE))),AND($B280=$B279,G279="x")),"x","")</f>
        <v>x</v>
      </c>
      <c r="H280" s="990" t="str">
        <f>IF(OR(NOT(ISNA(VLOOKUP($A280,'WB002-B'!$P:$P,1,FALSE))),AND($B280=$B279,H279="x")),"x","")</f>
        <v/>
      </c>
      <c r="I280" s="990" t="str">
        <f>IF(OR(NOT(ISNA(VLOOKUP($A280,'WB002-C'!$P:$P,1,FALSE))),AND($B280=$B279,I279="x")),"x","")</f>
        <v/>
      </c>
      <c r="J280" s="990" t="str">
        <f>IF(OR(NOT(ISNA(VLOOKUP($A280,'WB002-D'!$P:$P,1,FALSE))),AND($B280=$B279,J279="x")),"x","")</f>
        <v/>
      </c>
      <c r="K280" s="990" t="str">
        <f>IF(OR(NOT(ISNA(VLOOKUP($A280,'WB002-E'!$P:$P,1,FALSE))),AND($B280=$B279,K279="x")),"x","")</f>
        <v/>
      </c>
      <c r="L280" s="991" t="str">
        <f>IF(OR(NOT(ISNA(VLOOKUP($A280,'WB002-F'!$P:$P,1,FALSE))),AND($B280=$B279,L279="x")),"x","")</f>
        <v/>
      </c>
      <c r="M280" s="992" t="str">
        <f>IF(OR(NOT(ISNA(VLOOKUP($A280,'WB003-A'!$P:$P,1,FALSE))),AND($B280=$B279,M279="x")),"x","")</f>
        <v>x</v>
      </c>
      <c r="N280" s="993" t="str">
        <f>IF(OR(NOT(ISNA(VLOOKUP($A280,'WB003-B'!$P:$P,1,FALSE))),AND($B280=$B279,N279="x")),"x","")</f>
        <v/>
      </c>
      <c r="O280" s="993" t="str">
        <f>IF(OR(NOT(ISNA(VLOOKUP($A280,'WB003-C'!$P:$P,1,FALSE))),AND($B280=$B279,O279="x")),"x","")</f>
        <v/>
      </c>
      <c r="P280" s="993" t="str">
        <f>IF(OR(NOT(ISNA(VLOOKUP($A280,'WB003-D'!$P:$P,1,FALSE))),AND($B280=$B279,P279="x")),"x","")</f>
        <v/>
      </c>
      <c r="Q280" s="994" t="str">
        <f>IF(OR(NOT(ISNA(VLOOKUP($A280,'WB003-E'!$P:$P,1,FALSE))),AND($B280=$B279,Q279="x")),"x","")</f>
        <v/>
      </c>
      <c r="R280" s="995" t="str">
        <f>IF(OR(NOT(ISNA(VLOOKUP($A280,#REF!,1,FALSE))),AND($B280=$B279,R279="x")),"x","")</f>
        <v>x</v>
      </c>
      <c r="S280" s="990" t="str">
        <f>IF(OR(NOT(ISNA(VLOOKUP($A280,#REF!,1,FALSE))),AND($B280=$B279,S279="x")),"x","")</f>
        <v>x</v>
      </c>
      <c r="T280" s="990" t="str">
        <f>IF(OR(NOT(ISNA(VLOOKUP($A280,#REF!,1,FALSE))),AND($B280=$B279,T279="x")),"x","")</f>
        <v>x</v>
      </c>
      <c r="U280" s="990" t="str">
        <f>IF(OR(NOT(ISNA(VLOOKUP($A280,#REF!,1,FALSE))),AND($B280=$B279,U279="x")),"x","")</f>
        <v>x</v>
      </c>
      <c r="V280" s="991" t="str">
        <f>IF(OR(NOT(ISNA(VLOOKUP($A280,#REF!,1,FALSE))),AND($B280=$B279,V279="x")),"x","")</f>
        <v>x</v>
      </c>
      <c r="W280" s="996" t="str">
        <f>IF(OR(NOT(ISNA(VLOOKUP($A280,'WB005-A'!$P:$P,1,FALSE))),AND($B280=$B279,W279="x")),"x","")</f>
        <v>x</v>
      </c>
      <c r="X280" s="993" t="str">
        <f>IF(OR(NOT(ISNA(VLOOKUP($A280,'WB005-B'!$P:$P,1,FALSE))),AND($B280=$B279,X279="x")),"x","")</f>
        <v/>
      </c>
      <c r="Y280" s="993" t="str">
        <f>IF(OR(NOT(ISNA(VLOOKUP($A280,'WB005-C'!$P:$P,1,FALSE))),AND($B280=$B279,Y279="x")),"x","")</f>
        <v/>
      </c>
      <c r="Z280" s="993" t="str">
        <f>IF(OR(NOT(ISNA(VLOOKUP($A280,'WB005-D'!$P:$P,1,FALSE))),AND($B280=$B279,Z279="x")),"x","")</f>
        <v/>
      </c>
      <c r="AA280" s="993" t="str">
        <f>IF(OR(NOT(ISNA(VLOOKUP($A280,'WB005-E'!$P:$P,1,FALSE))),AND($B280=$B279,AA279="x")),"x","")</f>
        <v/>
      </c>
      <c r="AB280" s="994" t="str">
        <f>IF(OR(NOT(ISNA(VLOOKUP($A280,'WB005-F'!$P:$P,1,FALSE))),AND($B280=$B279,AB279="x")),"x","")</f>
        <v/>
      </c>
      <c r="AC280" s="989" t="str">
        <f>IF(OR(NOT(ISNA(VLOOKUP($A280,'WB006-A'!$P:$P,1,FALSE))),AND($B280=$B279,AC279="x")),"x","")</f>
        <v>x</v>
      </c>
      <c r="AD280" s="990" t="str">
        <f>IF(OR(NOT(ISNA(VLOOKUP($A280,'WB006-B'!$P:$P,1,FALSE))),AND($B280=$B279,AD279="x")),"x","")</f>
        <v/>
      </c>
      <c r="AE280" s="992" t="str">
        <f>IF(OR(NOT(ISNA(VLOOKUP($A280,'WB007-A'!$P:$P,1,FALSE))),AND($B280=$B279,AE279="x")),"x","")</f>
        <v>x</v>
      </c>
      <c r="AF280" s="994" t="str">
        <f>IF(OR(NOT(ISNA(VLOOKUP($A280,'WB007-B'!$P:$P,1,FALSE))),AND($B280=$B279,AF279="x")),"x","")</f>
        <v/>
      </c>
      <c r="AG280" s="998" t="b">
        <f t="shared" si="20"/>
        <v>1</v>
      </c>
      <c r="AI280" s="708"/>
    </row>
  </sheetData>
  <sheetProtection algorithmName="SHA-512" hashValue="lvLLciiM2WT/Kk0FcQm8kFifF/Ecxh0LlX1cNQjRyKTsyVqGE3lliQq43k04OSE5P/+sFvFBUWdBpYWinjZooA==" saltValue="PZiYN2dVhPnJXS7QHTkfFA==" spinCount="100000" sheet="1" deleteColumns="0" selectLockedCells="1"/>
  <customSheetViews>
    <customSheetView guid="{41A8ADCC-2507-4752-A3EE-F762BBC19AE1}" showPageBreaks="1" fitToPage="1" printArea="1" hiddenColumns="1" showRuler="0" topLeftCell="A43">
      <selection activeCell="E60" sqref="E60"/>
      <pageMargins left="0.75" right="0.75" top="1" bottom="1" header="0.5" footer="0.5"/>
      <pageSetup paperSize="9" scale="29" fitToWidth="2" fitToHeight="2" orientation="portrait" r:id="rId1"/>
      <headerFooter alignWithMargins="0"/>
    </customSheetView>
    <customSheetView guid="{B9B8C2DC-3363-4EAD-9396-44349DABBC4D}" showRuler="0" topLeftCell="C1">
      <selection activeCell="D3" sqref="D3"/>
      <pageMargins left="0.75" right="0.75" top="1" bottom="1" header="0.5" footer="0.5"/>
      <headerFooter alignWithMargins="0"/>
    </customSheetView>
    <customSheetView guid="{61CD6FD2-F6DE-422C-B544-3D388865927F}" showRuler="0" topLeftCell="C1">
      <selection activeCell="D3" sqref="D3"/>
      <pageMargins left="0.75" right="0.75" top="1" bottom="1" header="0.5" footer="0.5"/>
      <headerFooter alignWithMargins="0"/>
    </customSheetView>
    <customSheetView guid="{2FACC61F-0CCB-4F9A-9FC4-FB98AB602DA6}" showPageBreaks="1" fitToPage="1" printArea="1" hiddenColumns="1" showRuler="0" topLeftCell="A41">
      <selection activeCell="I61" sqref="I61"/>
      <pageMargins left="0.75" right="0.75" top="1" bottom="1" header="0.5" footer="0.5"/>
      <pageSetup paperSize="9" scale="29" fitToWidth="2" fitToHeight="2" orientation="portrait" verticalDpi="0" r:id="rId2"/>
      <headerFooter alignWithMargins="0"/>
    </customSheetView>
    <customSheetView guid="{4CDCC75F-9EF8-4C61-98C8-402ABB879AE7}" fitToPage="1" printArea="1" showRuler="0">
      <selection sqref="A1:G1"/>
      <pageMargins left="0.75" right="0.75" top="1" bottom="1" header="0.5" footer="0.5"/>
      <pageSetup paperSize="9" scale="29" fitToWidth="2" fitToHeight="2" orientation="portrait" r:id="rId3"/>
      <headerFooter alignWithMargins="0"/>
    </customSheetView>
  </customSheetViews>
  <mergeCells count="7">
    <mergeCell ref="F2:AF2"/>
    <mergeCell ref="AG2:AG3"/>
    <mergeCell ref="A2:A3"/>
    <mergeCell ref="B2:B3"/>
    <mergeCell ref="C2:C3"/>
    <mergeCell ref="D2:D3"/>
    <mergeCell ref="E2:E3"/>
  </mergeCells>
  <phoneticPr fontId="6" type="noConversion"/>
  <conditionalFormatting sqref="A4:E140 C257:E258 A155:E256 A141:C154 E141:E154">
    <cfRule type="expression" dxfId="467" priority="22" stopIfTrue="1">
      <formula>$AG4=FALSE</formula>
    </cfRule>
  </conditionalFormatting>
  <conditionalFormatting sqref="A257:A258">
    <cfRule type="expression" dxfId="466" priority="21" stopIfTrue="1">
      <formula>#REF!=FALSE</formula>
    </cfRule>
  </conditionalFormatting>
  <conditionalFormatting sqref="B257:B258">
    <cfRule type="expression" dxfId="465" priority="20" stopIfTrue="1">
      <formula>#REF!=FALSE</formula>
    </cfRule>
  </conditionalFormatting>
  <conditionalFormatting sqref="D141:D154">
    <cfRule type="expression" dxfId="464" priority="19" stopIfTrue="1">
      <formula>$AG141=FALSE</formula>
    </cfRule>
  </conditionalFormatting>
  <conditionalFormatting sqref="C259 E259">
    <cfRule type="expression" dxfId="463" priority="18" stopIfTrue="1">
      <formula>$AG259=FALSE</formula>
    </cfRule>
  </conditionalFormatting>
  <conditionalFormatting sqref="A259">
    <cfRule type="expression" dxfId="462" priority="17" stopIfTrue="1">
      <formula>#REF!=FALSE</formula>
    </cfRule>
  </conditionalFormatting>
  <conditionalFormatting sqref="B259">
    <cfRule type="expression" dxfId="461" priority="16" stopIfTrue="1">
      <formula>#REF!=FALSE</formula>
    </cfRule>
  </conditionalFormatting>
  <conditionalFormatting sqref="C260 E260">
    <cfRule type="expression" dxfId="460" priority="15" stopIfTrue="1">
      <formula>$AG260=FALSE</formula>
    </cfRule>
  </conditionalFormatting>
  <conditionalFormatting sqref="A260">
    <cfRule type="expression" dxfId="459" priority="14" stopIfTrue="1">
      <formula>#REF!=FALSE</formula>
    </cfRule>
  </conditionalFormatting>
  <conditionalFormatting sqref="B260">
    <cfRule type="expression" dxfId="458" priority="13" stopIfTrue="1">
      <formula>#REF!=FALSE</formula>
    </cfRule>
  </conditionalFormatting>
  <conditionalFormatting sqref="E261 C261:C280 E263:E280">
    <cfRule type="expression" dxfId="457" priority="12" stopIfTrue="1">
      <formula>$AG261=FALSE</formula>
    </cfRule>
  </conditionalFormatting>
  <conditionalFormatting sqref="A261:A280">
    <cfRule type="expression" dxfId="456" priority="11" stopIfTrue="1">
      <formula>#REF!=FALSE</formula>
    </cfRule>
  </conditionalFormatting>
  <conditionalFormatting sqref="B261:B280">
    <cfRule type="expression" dxfId="455" priority="10" stopIfTrue="1">
      <formula>#REF!=FALSE</formula>
    </cfRule>
  </conditionalFormatting>
  <conditionalFormatting sqref="D259">
    <cfRule type="expression" dxfId="454" priority="6" stopIfTrue="1">
      <formula>$AG259=FALSE</formula>
    </cfRule>
  </conditionalFormatting>
  <conditionalFormatting sqref="D260">
    <cfRule type="expression" dxfId="453" priority="5" stopIfTrue="1">
      <formula>$AG260=FALSE</formula>
    </cfRule>
  </conditionalFormatting>
  <conditionalFormatting sqref="D261:D276">
    <cfRule type="expression" dxfId="452" priority="4" stopIfTrue="1">
      <formula>$AG261=FALSE</formula>
    </cfRule>
  </conditionalFormatting>
  <conditionalFormatting sqref="E262">
    <cfRule type="expression" dxfId="451" priority="3" stopIfTrue="1">
      <formula>$AG262=FALSE</formula>
    </cfRule>
  </conditionalFormatting>
  <conditionalFormatting sqref="D277">
    <cfRule type="expression" dxfId="450" priority="2" stopIfTrue="1">
      <formula>$AG277=FALSE</formula>
    </cfRule>
  </conditionalFormatting>
  <conditionalFormatting sqref="D278:D280">
    <cfRule type="expression" dxfId="449" priority="1" stopIfTrue="1">
      <formula>$AG278=FALSE</formula>
    </cfRule>
  </conditionalFormatting>
  <pageMargins left="0.75" right="0.75" top="1" bottom="1" header="0.5" footer="0.5"/>
  <pageSetup paperSize="9" scale="24" fitToWidth="2" fitToHeight="2" orientation="portrait" r:id="rId4"/>
  <headerFooter alignWithMargins="0">
    <oddFooter>&amp;C_x000D_&amp;1#&amp;"Calibri"&amp;12&amp;K000000 OFFICIAL</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BW60"/>
  <sheetViews>
    <sheetView workbookViewId="0"/>
  </sheetViews>
  <sheetFormatPr defaultColWidth="13.85546875" defaultRowHeight="0" customHeight="1" zeroHeight="1" x14ac:dyDescent="0.2"/>
  <cols>
    <col min="1" max="2" width="2.42578125" customWidth="1"/>
    <col min="3" max="12" width="9.140625" customWidth="1"/>
    <col min="13" max="13" width="2.42578125" customWidth="1"/>
    <col min="14" max="14" width="2.28515625" customWidth="1"/>
    <col min="15" max="15" width="3.140625" hidden="1" customWidth="1"/>
    <col min="16" max="16" width="2.42578125" hidden="1" customWidth="1"/>
    <col min="17" max="26" width="9.140625" hidden="1" customWidth="1"/>
    <col min="27" max="27" width="2.42578125" hidden="1" customWidth="1"/>
    <col min="28" max="28" width="1.85546875" hidden="1" customWidth="1"/>
    <col min="29" max="29" width="3.28515625" hidden="1" customWidth="1"/>
    <col min="30" max="30" width="2.42578125" hidden="1" customWidth="1"/>
    <col min="31" max="40" width="9.140625" hidden="1" customWidth="1"/>
    <col min="41" max="41" width="2.42578125" hidden="1" customWidth="1"/>
    <col min="42" max="42" width="1.85546875" hidden="1" customWidth="1"/>
    <col min="43" max="43" width="4.140625" style="1" hidden="1" customWidth="1"/>
    <col min="44" max="44" width="2.42578125" hidden="1" customWidth="1"/>
    <col min="45" max="54" width="9.140625" hidden="1" customWidth="1"/>
    <col min="55" max="55" width="2.42578125" hidden="1" customWidth="1"/>
    <col min="56" max="56" width="1.85546875" hidden="1" customWidth="1"/>
    <col min="57" max="57" width="7" style="1" hidden="1" customWidth="1"/>
    <col min="58" max="58" width="13.85546875" style="698"/>
    <col min="59" max="75" width="13.85546875" style="698" customWidth="1"/>
  </cols>
  <sheetData>
    <row r="1" spans="1:56" ht="12.75" x14ac:dyDescent="0.2">
      <c r="A1" s="1"/>
      <c r="B1" s="1"/>
      <c r="C1" s="1"/>
      <c r="D1" s="1"/>
      <c r="E1" s="1"/>
      <c r="F1" s="1"/>
      <c r="G1" s="1"/>
      <c r="H1" s="1"/>
      <c r="I1" s="1"/>
      <c r="J1" s="1"/>
      <c r="K1" s="1"/>
      <c r="L1" s="1"/>
      <c r="M1" s="1"/>
      <c r="N1" s="1"/>
      <c r="O1" s="1"/>
      <c r="P1" s="1"/>
      <c r="Q1" s="1"/>
      <c r="R1" s="1"/>
      <c r="S1" s="1"/>
      <c r="T1" s="1"/>
      <c r="U1" s="1"/>
      <c r="V1" s="1"/>
      <c r="W1" s="1"/>
      <c r="X1" s="1"/>
      <c r="Y1" s="1"/>
      <c r="Z1" s="1"/>
      <c r="AA1" s="1"/>
      <c r="AB1" s="1"/>
      <c r="AD1" s="1"/>
      <c r="AE1" s="1"/>
      <c r="AF1" s="1"/>
      <c r="AG1" s="1"/>
      <c r="AH1" s="1"/>
      <c r="AI1" s="1"/>
      <c r="AJ1" s="1"/>
      <c r="AK1" s="1"/>
      <c r="AL1" s="1"/>
      <c r="AM1" s="1"/>
      <c r="AN1" s="1"/>
      <c r="AO1" s="1"/>
      <c r="AP1" s="1"/>
      <c r="AR1" s="1"/>
      <c r="AS1" s="1"/>
      <c r="AT1" s="1"/>
      <c r="AU1" s="1"/>
      <c r="AV1" s="1"/>
      <c r="AW1" s="1"/>
      <c r="AX1" s="1"/>
      <c r="AY1" s="1"/>
      <c r="AZ1" s="1"/>
      <c r="BA1" s="1"/>
      <c r="BB1" s="1"/>
      <c r="BC1" s="1"/>
      <c r="BD1" s="1"/>
    </row>
    <row r="2" spans="1:56" ht="12.75" x14ac:dyDescent="0.2">
      <c r="A2" s="1"/>
      <c r="B2" s="2"/>
      <c r="C2" s="3"/>
      <c r="D2" s="3"/>
      <c r="E2" s="3"/>
      <c r="F2" s="3"/>
      <c r="G2" s="3"/>
      <c r="H2" s="3"/>
      <c r="I2" s="3"/>
      <c r="J2" s="3"/>
      <c r="K2" s="3"/>
      <c r="L2" s="3"/>
      <c r="M2" s="4"/>
      <c r="N2" s="1"/>
      <c r="O2" s="1"/>
      <c r="P2" s="2"/>
      <c r="Q2" s="3"/>
      <c r="R2" s="3"/>
      <c r="S2" s="3"/>
      <c r="T2" s="3"/>
      <c r="U2" s="3"/>
      <c r="V2" s="3"/>
      <c r="W2" s="3"/>
      <c r="X2" s="3"/>
      <c r="Y2" s="3"/>
      <c r="Z2" s="3"/>
      <c r="AA2" s="4"/>
      <c r="AB2" s="1"/>
      <c r="AD2" s="2"/>
      <c r="AE2" s="3"/>
      <c r="AF2" s="3"/>
      <c r="AG2" s="3"/>
      <c r="AH2" s="3"/>
      <c r="AI2" s="3"/>
      <c r="AJ2" s="3"/>
      <c r="AK2" s="3"/>
      <c r="AL2" s="3"/>
      <c r="AM2" s="3"/>
      <c r="AN2" s="3"/>
      <c r="AO2" s="4"/>
      <c r="AP2" s="1"/>
      <c r="AR2" s="2"/>
      <c r="AS2" s="3"/>
      <c r="AT2" s="3"/>
      <c r="AU2" s="3"/>
      <c r="AV2" s="3"/>
      <c r="AW2" s="3"/>
      <c r="AX2" s="3"/>
      <c r="AY2" s="3"/>
      <c r="AZ2" s="3"/>
      <c r="BA2" s="3"/>
      <c r="BB2" s="3"/>
      <c r="BC2" s="4"/>
      <c r="BD2" s="1"/>
    </row>
    <row r="3" spans="1:56" ht="22.5" x14ac:dyDescent="0.45">
      <c r="A3" s="1"/>
      <c r="B3" s="5"/>
      <c r="C3" s="1058" t="s">
        <v>251</v>
      </c>
      <c r="D3" s="1058"/>
      <c r="E3" s="1058"/>
      <c r="F3" s="1058"/>
      <c r="G3" s="1058"/>
      <c r="H3" s="1058"/>
      <c r="I3" s="1058"/>
      <c r="J3" s="1058"/>
      <c r="K3" s="1058"/>
      <c r="L3" s="1058"/>
      <c r="M3" s="8"/>
      <c r="N3" s="467"/>
      <c r="O3" s="1"/>
      <c r="P3" s="5"/>
      <c r="Q3" s="1044"/>
      <c r="R3" s="1044"/>
      <c r="S3" s="1044"/>
      <c r="T3" s="1044"/>
      <c r="U3" s="1044"/>
      <c r="V3" s="1044"/>
      <c r="W3" s="1044"/>
      <c r="X3" s="1044"/>
      <c r="Y3" s="1044"/>
      <c r="Z3" s="1044"/>
      <c r="AA3" s="8"/>
      <c r="AB3" s="467"/>
      <c r="AD3" s="5"/>
      <c r="AE3" s="1044"/>
      <c r="AF3" s="1044"/>
      <c r="AG3" s="1044"/>
      <c r="AH3" s="1044"/>
      <c r="AI3" s="1044"/>
      <c r="AJ3" s="1044"/>
      <c r="AK3" s="1044"/>
      <c r="AL3" s="1044"/>
      <c r="AM3" s="1044"/>
      <c r="AN3" s="1044"/>
      <c r="AO3" s="8"/>
      <c r="AP3" s="467"/>
      <c r="AR3" s="5"/>
      <c r="AS3" s="1044"/>
      <c r="AT3" s="1044"/>
      <c r="AU3" s="1044"/>
      <c r="AV3" s="1044"/>
      <c r="AW3" s="1044"/>
      <c r="AX3" s="1044"/>
      <c r="AY3" s="1044"/>
      <c r="AZ3" s="1044"/>
      <c r="BA3" s="1044"/>
      <c r="BB3" s="1044"/>
      <c r="BC3" s="8"/>
      <c r="BD3" s="467"/>
    </row>
    <row r="4" spans="1:56" ht="12.75" x14ac:dyDescent="0.2">
      <c r="A4" s="1"/>
      <c r="B4" s="5"/>
      <c r="C4" s="1"/>
      <c r="D4" s="1"/>
      <c r="E4" s="1"/>
      <c r="F4" s="1"/>
      <c r="G4" s="1"/>
      <c r="H4" s="1"/>
      <c r="I4" s="1"/>
      <c r="J4" s="1"/>
      <c r="K4" s="1"/>
      <c r="L4" s="1"/>
      <c r="M4" s="8"/>
      <c r="N4" s="467"/>
      <c r="O4" s="1"/>
      <c r="P4" s="5"/>
      <c r="Q4" s="1"/>
      <c r="R4" s="1"/>
      <c r="S4" s="1"/>
      <c r="T4" s="1"/>
      <c r="U4" s="1"/>
      <c r="V4" s="1"/>
      <c r="W4" s="1"/>
      <c r="X4" s="1"/>
      <c r="Y4" s="1"/>
      <c r="Z4" s="1"/>
      <c r="AA4" s="8"/>
      <c r="AB4" s="467"/>
      <c r="AD4" s="5"/>
      <c r="AE4" s="1"/>
      <c r="AF4" s="1"/>
      <c r="AG4" s="1"/>
      <c r="AH4" s="1"/>
      <c r="AI4" s="1"/>
      <c r="AJ4" s="1"/>
      <c r="AK4" s="1"/>
      <c r="AL4" s="1"/>
      <c r="AM4" s="1"/>
      <c r="AN4" s="1"/>
      <c r="AO4" s="8"/>
      <c r="AP4" s="467"/>
      <c r="AR4" s="5"/>
      <c r="AS4" s="1"/>
      <c r="AT4" s="1"/>
      <c r="AU4" s="1"/>
      <c r="AV4" s="1"/>
      <c r="AW4" s="1"/>
      <c r="AX4" s="1"/>
      <c r="AY4" s="1"/>
      <c r="AZ4" s="1"/>
      <c r="BA4" s="1"/>
      <c r="BB4" s="1"/>
      <c r="BC4" s="8"/>
      <c r="BD4" s="467"/>
    </row>
    <row r="5" spans="1:56" ht="12.75" x14ac:dyDescent="0.2">
      <c r="A5" s="1"/>
      <c r="B5" s="5"/>
      <c r="C5" s="1"/>
      <c r="D5" s="1"/>
      <c r="E5" s="1"/>
      <c r="F5" s="1"/>
      <c r="G5" s="1"/>
      <c r="H5" s="1"/>
      <c r="I5" s="1"/>
      <c r="J5" s="1"/>
      <c r="K5" s="1"/>
      <c r="L5" s="1"/>
      <c r="M5" s="8"/>
      <c r="N5" s="467"/>
      <c r="O5" s="1"/>
      <c r="P5" s="5"/>
      <c r="Q5" s="1"/>
      <c r="R5" s="1"/>
      <c r="S5" s="1"/>
      <c r="T5" s="1"/>
      <c r="U5" s="1"/>
      <c r="V5" s="1"/>
      <c r="W5" s="1"/>
      <c r="X5" s="1"/>
      <c r="Y5" s="1"/>
      <c r="Z5" s="1"/>
      <c r="AA5" s="8"/>
      <c r="AB5" s="467"/>
      <c r="AD5" s="5"/>
      <c r="AE5" s="1"/>
      <c r="AF5" s="1"/>
      <c r="AG5" s="1"/>
      <c r="AH5" s="1"/>
      <c r="AI5" s="1"/>
      <c r="AJ5" s="1"/>
      <c r="AK5" s="1"/>
      <c r="AL5" s="1"/>
      <c r="AM5" s="1"/>
      <c r="AN5" s="1"/>
      <c r="AO5" s="8"/>
      <c r="AP5" s="467"/>
      <c r="AR5" s="5"/>
      <c r="AS5" s="1"/>
      <c r="AT5" s="1"/>
      <c r="AU5" s="1"/>
      <c r="AV5" s="1"/>
      <c r="AW5" s="1"/>
      <c r="AX5" s="1"/>
      <c r="AY5" s="1"/>
      <c r="AZ5" s="1"/>
      <c r="BA5" s="1"/>
      <c r="BB5" s="1"/>
      <c r="BC5" s="8"/>
      <c r="BD5" s="467"/>
    </row>
    <row r="6" spans="1:56" ht="12.75" x14ac:dyDescent="0.2">
      <c r="A6" s="1"/>
      <c r="B6" s="5"/>
      <c r="C6" s="1"/>
      <c r="D6" s="1"/>
      <c r="E6" s="1"/>
      <c r="F6" s="1"/>
      <c r="G6" s="1"/>
      <c r="H6" s="1"/>
      <c r="I6" s="1"/>
      <c r="J6" s="1"/>
      <c r="K6" s="1"/>
      <c r="L6" s="1"/>
      <c r="M6" s="8"/>
      <c r="N6" s="467"/>
      <c r="O6" s="1"/>
      <c r="P6" s="5"/>
      <c r="Q6" s="1"/>
      <c r="R6" s="1"/>
      <c r="S6" s="1"/>
      <c r="T6" s="1"/>
      <c r="U6" s="1"/>
      <c r="V6" s="1"/>
      <c r="W6" s="1"/>
      <c r="X6" s="1"/>
      <c r="Y6" s="1"/>
      <c r="Z6" s="1"/>
      <c r="AA6" s="8"/>
      <c r="AB6" s="467"/>
      <c r="AD6" s="5"/>
      <c r="AE6" s="1"/>
      <c r="AF6" s="1"/>
      <c r="AG6" s="1"/>
      <c r="AH6" s="1"/>
      <c r="AI6" s="1"/>
      <c r="AJ6" s="1"/>
      <c r="AK6" s="1"/>
      <c r="AL6" s="1"/>
      <c r="AM6" s="1"/>
      <c r="AN6" s="1"/>
      <c r="AO6" s="8"/>
      <c r="AP6" s="467"/>
      <c r="AR6" s="5"/>
      <c r="AS6" s="1"/>
      <c r="AT6" s="1"/>
      <c r="AU6" s="1"/>
      <c r="AV6" s="1"/>
      <c r="AW6" s="1"/>
      <c r="AX6" s="1"/>
      <c r="AY6" s="1"/>
      <c r="AZ6" s="1"/>
      <c r="BA6" s="1"/>
      <c r="BB6" s="1"/>
      <c r="BC6" s="8"/>
      <c r="BD6" s="467"/>
    </row>
    <row r="7" spans="1:56" ht="12.75" x14ac:dyDescent="0.2">
      <c r="A7" s="1"/>
      <c r="B7" s="5"/>
      <c r="C7" s="1"/>
      <c r="D7" s="1"/>
      <c r="E7" s="1"/>
      <c r="F7" s="1"/>
      <c r="G7" s="1"/>
      <c r="H7" s="1"/>
      <c r="I7" s="1"/>
      <c r="J7" s="1"/>
      <c r="K7" s="1"/>
      <c r="L7" s="1"/>
      <c r="M7" s="8"/>
      <c r="N7" s="467"/>
      <c r="O7" s="1"/>
      <c r="P7" s="5"/>
      <c r="Q7" s="1"/>
      <c r="R7" s="1"/>
      <c r="S7" s="1"/>
      <c r="T7" s="1"/>
      <c r="U7" s="1"/>
      <c r="V7" s="1"/>
      <c r="W7" s="1"/>
      <c r="X7" s="1"/>
      <c r="Y7" s="1"/>
      <c r="Z7" s="1"/>
      <c r="AA7" s="8"/>
      <c r="AB7" s="467"/>
      <c r="AD7" s="5"/>
      <c r="AE7" s="1"/>
      <c r="AF7" s="1"/>
      <c r="AG7" s="1"/>
      <c r="AH7" s="1"/>
      <c r="AI7" s="1"/>
      <c r="AJ7" s="1"/>
      <c r="AK7" s="1"/>
      <c r="AL7" s="1"/>
      <c r="AM7" s="1"/>
      <c r="AN7" s="1"/>
      <c r="AO7" s="8"/>
      <c r="AP7" s="467"/>
      <c r="AR7" s="5"/>
      <c r="AS7" s="1"/>
      <c r="AT7" s="1"/>
      <c r="AU7" s="1"/>
      <c r="AV7" s="1"/>
      <c r="AW7" s="1"/>
      <c r="AX7" s="1"/>
      <c r="AY7" s="1"/>
      <c r="AZ7" s="1"/>
      <c r="BA7" s="1"/>
      <c r="BB7" s="1"/>
      <c r="BC7" s="8"/>
      <c r="BD7" s="467"/>
    </row>
    <row r="8" spans="1:56" ht="12.75" x14ac:dyDescent="0.2">
      <c r="A8" s="1"/>
      <c r="B8" s="5"/>
      <c r="C8" s="16"/>
      <c r="D8" s="1"/>
      <c r="E8" s="699"/>
      <c r="F8" s="699"/>
      <c r="G8" s="699"/>
      <c r="H8" s="699"/>
      <c r="I8" s="699"/>
      <c r="J8" s="699"/>
      <c r="K8" s="699"/>
      <c r="L8" s="699"/>
      <c r="M8" s="8"/>
      <c r="N8" s="467"/>
      <c r="O8" s="1"/>
      <c r="P8" s="5"/>
      <c r="Q8" s="16"/>
      <c r="R8" s="1"/>
      <c r="S8" s="1047"/>
      <c r="T8" s="1047"/>
      <c r="U8" s="1047"/>
      <c r="V8" s="1047"/>
      <c r="W8" s="1047"/>
      <c r="X8" s="1047"/>
      <c r="Y8" s="1047"/>
      <c r="Z8" s="1047"/>
      <c r="AA8" s="8"/>
      <c r="AB8" s="467"/>
      <c r="AD8" s="5"/>
      <c r="AE8" s="16"/>
      <c r="AF8" s="1"/>
      <c r="AG8" s="1047"/>
      <c r="AH8" s="1047"/>
      <c r="AI8" s="1047"/>
      <c r="AJ8" s="1047"/>
      <c r="AK8" s="1047"/>
      <c r="AL8" s="1047"/>
      <c r="AM8" s="1047"/>
      <c r="AN8" s="1047"/>
      <c r="AO8" s="8"/>
      <c r="AP8" s="467"/>
      <c r="AR8" s="5"/>
      <c r="AS8" s="16"/>
      <c r="AT8" s="1"/>
      <c r="AU8" s="1047"/>
      <c r="AV8" s="1047"/>
      <c r="AW8" s="1047"/>
      <c r="AX8" s="1047"/>
      <c r="AY8" s="1047"/>
      <c r="AZ8" s="1047"/>
      <c r="BA8" s="1047"/>
      <c r="BB8" s="1047"/>
      <c r="BC8" s="8"/>
      <c r="BD8" s="467"/>
    </row>
    <row r="9" spans="1:56" ht="12.75" x14ac:dyDescent="0.2">
      <c r="A9" s="1"/>
      <c r="B9" s="5"/>
      <c r="C9" s="16"/>
      <c r="D9" s="1"/>
      <c r="E9" s="1"/>
      <c r="F9" s="1"/>
      <c r="G9" s="1"/>
      <c r="H9" s="1"/>
      <c r="I9" s="1"/>
      <c r="J9" s="1"/>
      <c r="K9" s="1"/>
      <c r="L9" s="1"/>
      <c r="M9" s="8"/>
      <c r="N9" s="467"/>
      <c r="O9" s="1"/>
      <c r="P9" s="5"/>
      <c r="Q9" s="16"/>
      <c r="R9" s="1"/>
      <c r="S9" s="1"/>
      <c r="T9" s="1"/>
      <c r="U9" s="1"/>
      <c r="V9" s="1"/>
      <c r="W9" s="1"/>
      <c r="X9" s="1"/>
      <c r="Y9" s="1"/>
      <c r="Z9" s="1"/>
      <c r="AA9" s="8"/>
      <c r="AB9" s="467"/>
      <c r="AD9" s="5"/>
      <c r="AE9" s="16"/>
      <c r="AF9" s="1"/>
      <c r="AG9" s="1"/>
      <c r="AH9" s="1"/>
      <c r="AI9" s="1"/>
      <c r="AJ9" s="1"/>
      <c r="AK9" s="1"/>
      <c r="AL9" s="1"/>
      <c r="AM9" s="1"/>
      <c r="AN9" s="1"/>
      <c r="AO9" s="8"/>
      <c r="AP9" s="467"/>
      <c r="AR9" s="5"/>
      <c r="AS9" s="16"/>
      <c r="AT9" s="1"/>
      <c r="AU9" s="1"/>
      <c r="AV9" s="1"/>
      <c r="AW9" s="1"/>
      <c r="AX9" s="1"/>
      <c r="AY9" s="1"/>
      <c r="AZ9" s="1"/>
      <c r="BA9" s="1"/>
      <c r="BB9" s="1"/>
      <c r="BC9" s="8"/>
      <c r="BD9" s="467"/>
    </row>
    <row r="10" spans="1:56" ht="12.75" x14ac:dyDescent="0.2">
      <c r="A10" s="1"/>
      <c r="B10" s="5"/>
      <c r="C10" s="16"/>
      <c r="D10" s="1"/>
      <c r="E10" s="699"/>
      <c r="F10" s="699"/>
      <c r="G10" s="699"/>
      <c r="H10" s="699"/>
      <c r="I10" s="699"/>
      <c r="J10" s="699"/>
      <c r="K10" s="699"/>
      <c r="L10" s="699"/>
      <c r="M10" s="8"/>
      <c r="N10" s="467"/>
      <c r="O10" s="1"/>
      <c r="P10" s="5"/>
      <c r="Q10" s="16"/>
      <c r="R10" s="1"/>
      <c r="S10" s="1047"/>
      <c r="T10" s="1047"/>
      <c r="U10" s="1047"/>
      <c r="V10" s="1047"/>
      <c r="W10" s="1047"/>
      <c r="X10" s="1047"/>
      <c r="Y10" s="1047"/>
      <c r="Z10" s="1047"/>
      <c r="AA10" s="8"/>
      <c r="AB10" s="467"/>
      <c r="AD10" s="5"/>
      <c r="AE10" s="16"/>
      <c r="AF10" s="1"/>
      <c r="AG10" s="1047"/>
      <c r="AH10" s="1047"/>
      <c r="AI10" s="1047"/>
      <c r="AJ10" s="1047"/>
      <c r="AK10" s="1047"/>
      <c r="AL10" s="1047"/>
      <c r="AM10" s="1047"/>
      <c r="AN10" s="1047"/>
      <c r="AO10" s="8"/>
      <c r="AP10" s="467"/>
      <c r="AR10" s="5"/>
      <c r="AS10" s="16"/>
      <c r="AT10" s="1"/>
      <c r="AU10" s="1047"/>
      <c r="AV10" s="1047"/>
      <c r="AW10" s="1047"/>
      <c r="AX10" s="1047"/>
      <c r="AY10" s="1047"/>
      <c r="AZ10" s="1047"/>
      <c r="BA10" s="1047"/>
      <c r="BB10" s="1047"/>
      <c r="BC10" s="8"/>
      <c r="BD10" s="467"/>
    </row>
    <row r="11" spans="1:56" ht="12.75" x14ac:dyDescent="0.2">
      <c r="A11" s="1"/>
      <c r="B11" s="5"/>
      <c r="C11" s="16"/>
      <c r="D11" s="1"/>
      <c r="E11" s="1"/>
      <c r="F11" s="1"/>
      <c r="G11" s="1"/>
      <c r="H11" s="1"/>
      <c r="I11" s="1"/>
      <c r="J11" s="1"/>
      <c r="K11" s="1"/>
      <c r="L11" s="1"/>
      <c r="M11" s="8"/>
      <c r="N11" s="467"/>
      <c r="O11" s="1"/>
      <c r="P11" s="5"/>
      <c r="Q11" s="16"/>
      <c r="R11" s="1"/>
      <c r="S11" s="1"/>
      <c r="T11" s="1"/>
      <c r="U11" s="1"/>
      <c r="V11" s="1"/>
      <c r="W11" s="1"/>
      <c r="X11" s="1"/>
      <c r="Y11" s="1"/>
      <c r="Z11" s="1"/>
      <c r="AA11" s="8"/>
      <c r="AB11" s="467"/>
      <c r="AD11" s="5"/>
      <c r="AE11" s="16"/>
      <c r="AF11" s="1"/>
      <c r="AG11" s="1"/>
      <c r="AH11" s="1"/>
      <c r="AI11" s="1"/>
      <c r="AJ11" s="1"/>
      <c r="AK11" s="1"/>
      <c r="AL11" s="1"/>
      <c r="AM11" s="1"/>
      <c r="AN11" s="1"/>
      <c r="AO11" s="8"/>
      <c r="AP11" s="467"/>
      <c r="AR11" s="5"/>
      <c r="AS11" s="16"/>
      <c r="AT11" s="1"/>
      <c r="AU11" s="1"/>
      <c r="AV11" s="1"/>
      <c r="AW11" s="1"/>
      <c r="AX11" s="1"/>
      <c r="AY11" s="1"/>
      <c r="AZ11" s="1"/>
      <c r="BA11" s="1"/>
      <c r="BB11" s="1"/>
      <c r="BC11" s="8"/>
      <c r="BD11" s="467"/>
    </row>
    <row r="12" spans="1:56" ht="12.75" x14ac:dyDescent="0.2">
      <c r="A12" s="1"/>
      <c r="B12" s="5"/>
      <c r="C12" s="16"/>
      <c r="D12" s="1"/>
      <c r="E12" s="699"/>
      <c r="F12" s="699"/>
      <c r="G12" s="699"/>
      <c r="H12" s="699"/>
      <c r="I12" s="699"/>
      <c r="J12" s="699"/>
      <c r="K12" s="699"/>
      <c r="L12" s="699"/>
      <c r="M12" s="8"/>
      <c r="N12" s="467"/>
      <c r="O12" s="1"/>
      <c r="P12" s="5"/>
      <c r="Q12" s="16"/>
      <c r="R12" s="1"/>
      <c r="S12" s="1047"/>
      <c r="T12" s="1047"/>
      <c r="U12" s="1047"/>
      <c r="V12" s="1047"/>
      <c r="W12" s="1047"/>
      <c r="X12" s="1047"/>
      <c r="Y12" s="1047"/>
      <c r="Z12" s="1047"/>
      <c r="AA12" s="8"/>
      <c r="AB12" s="467"/>
      <c r="AD12" s="5"/>
      <c r="AE12" s="16"/>
      <c r="AF12" s="1"/>
      <c r="AG12" s="1047"/>
      <c r="AH12" s="1047"/>
      <c r="AI12" s="1047"/>
      <c r="AJ12" s="1047"/>
      <c r="AK12" s="1047"/>
      <c r="AL12" s="1047"/>
      <c r="AM12" s="1047"/>
      <c r="AN12" s="1047"/>
      <c r="AO12" s="8"/>
      <c r="AP12" s="467"/>
      <c r="AR12" s="5"/>
      <c r="AS12" s="16"/>
      <c r="AT12" s="1"/>
      <c r="AU12" s="1047"/>
      <c r="AV12" s="1047"/>
      <c r="AW12" s="1047"/>
      <c r="AX12" s="1047"/>
      <c r="AY12" s="1047"/>
      <c r="AZ12" s="1047"/>
      <c r="BA12" s="1047"/>
      <c r="BB12" s="1047"/>
      <c r="BC12" s="8"/>
      <c r="BD12" s="467"/>
    </row>
    <row r="13" spans="1:56" ht="12.75" x14ac:dyDescent="0.2">
      <c r="A13" s="1"/>
      <c r="B13" s="5"/>
      <c r="C13" s="16"/>
      <c r="D13" s="1"/>
      <c r="E13" s="1"/>
      <c r="F13" s="1"/>
      <c r="G13" s="1"/>
      <c r="H13" s="1"/>
      <c r="I13" s="1"/>
      <c r="J13" s="1"/>
      <c r="K13" s="1"/>
      <c r="L13" s="1"/>
      <c r="M13" s="8"/>
      <c r="N13" s="467"/>
      <c r="O13" s="1"/>
      <c r="P13" s="5"/>
      <c r="Q13" s="16"/>
      <c r="R13" s="1"/>
      <c r="S13" s="1"/>
      <c r="T13" s="1"/>
      <c r="U13" s="1"/>
      <c r="V13" s="1"/>
      <c r="W13" s="1"/>
      <c r="X13" s="1"/>
      <c r="Y13" s="1"/>
      <c r="Z13" s="1"/>
      <c r="AA13" s="8"/>
      <c r="AB13" s="467"/>
      <c r="AD13" s="5"/>
      <c r="AE13" s="16"/>
      <c r="AF13" s="1"/>
      <c r="AG13" s="1"/>
      <c r="AH13" s="1"/>
      <c r="AI13" s="1"/>
      <c r="AJ13" s="1"/>
      <c r="AK13" s="1"/>
      <c r="AL13" s="1"/>
      <c r="AM13" s="1"/>
      <c r="AN13" s="1"/>
      <c r="AO13" s="8"/>
      <c r="AP13" s="467"/>
      <c r="AR13" s="5"/>
      <c r="AS13" s="16"/>
      <c r="AT13" s="1"/>
      <c r="AU13" s="1"/>
      <c r="AV13" s="1"/>
      <c r="AW13" s="1"/>
      <c r="AX13" s="1"/>
      <c r="AY13" s="1"/>
      <c r="AZ13" s="1"/>
      <c r="BA13" s="1"/>
      <c r="BB13" s="1"/>
      <c r="BC13" s="8"/>
      <c r="BD13" s="467"/>
    </row>
    <row r="14" spans="1:56" ht="12.75" x14ac:dyDescent="0.2">
      <c r="A14" s="1"/>
      <c r="B14" s="5"/>
      <c r="C14" s="16"/>
      <c r="D14" s="1"/>
      <c r="E14" s="699"/>
      <c r="F14" s="699"/>
      <c r="G14" s="699"/>
      <c r="H14" s="699"/>
      <c r="I14" s="699"/>
      <c r="J14" s="699"/>
      <c r="K14" s="699"/>
      <c r="L14" s="699"/>
      <c r="M14" s="8"/>
      <c r="N14" s="467"/>
      <c r="O14" s="1"/>
      <c r="P14" s="5"/>
      <c r="Q14" s="16"/>
      <c r="R14" s="1"/>
      <c r="S14" s="1047"/>
      <c r="T14" s="1047"/>
      <c r="U14" s="1047"/>
      <c r="V14" s="1047"/>
      <c r="W14" s="1047"/>
      <c r="X14" s="1047"/>
      <c r="Y14" s="1047"/>
      <c r="Z14" s="1047"/>
      <c r="AA14" s="8"/>
      <c r="AB14" s="467"/>
      <c r="AD14" s="5"/>
      <c r="AE14" s="16"/>
      <c r="AF14" s="1"/>
      <c r="AG14" s="1047"/>
      <c r="AH14" s="1047"/>
      <c r="AI14" s="1047"/>
      <c r="AJ14" s="1047"/>
      <c r="AK14" s="1047"/>
      <c r="AL14" s="1047"/>
      <c r="AM14" s="1047"/>
      <c r="AN14" s="1047"/>
      <c r="AO14" s="8"/>
      <c r="AP14" s="467"/>
      <c r="AR14" s="5"/>
      <c r="AS14" s="16"/>
      <c r="AT14" s="1"/>
      <c r="AU14" s="1047"/>
      <c r="AV14" s="1047"/>
      <c r="AW14" s="1047"/>
      <c r="AX14" s="1047"/>
      <c r="AY14" s="1047"/>
      <c r="AZ14" s="1047"/>
      <c r="BA14" s="1047"/>
      <c r="BB14" s="1047"/>
      <c r="BC14" s="8"/>
      <c r="BD14" s="467"/>
    </row>
    <row r="15" spans="1:56" ht="12.75" x14ac:dyDescent="0.2">
      <c r="A15" s="1"/>
      <c r="B15" s="5"/>
      <c r="C15" s="16"/>
      <c r="D15" s="1"/>
      <c r="E15" s="1"/>
      <c r="F15" s="1"/>
      <c r="G15" s="1"/>
      <c r="H15" s="1"/>
      <c r="I15" s="1"/>
      <c r="J15" s="1"/>
      <c r="K15" s="1"/>
      <c r="L15" s="1"/>
      <c r="M15" s="8"/>
      <c r="N15" s="467"/>
      <c r="O15" s="1"/>
      <c r="P15" s="5"/>
      <c r="Q15" s="16"/>
      <c r="R15" s="1"/>
      <c r="S15" s="1"/>
      <c r="T15" s="1"/>
      <c r="U15" s="1"/>
      <c r="V15" s="1"/>
      <c r="W15" s="1"/>
      <c r="X15" s="1"/>
      <c r="Y15" s="1"/>
      <c r="Z15" s="1"/>
      <c r="AA15" s="8"/>
      <c r="AB15" s="467"/>
      <c r="AD15" s="5"/>
      <c r="AE15" s="16"/>
      <c r="AF15" s="1"/>
      <c r="AG15" s="1"/>
      <c r="AH15" s="1"/>
      <c r="AI15" s="1"/>
      <c r="AJ15" s="1"/>
      <c r="AK15" s="1"/>
      <c r="AL15" s="1"/>
      <c r="AM15" s="1"/>
      <c r="AN15" s="1"/>
      <c r="AO15" s="8"/>
      <c r="AP15" s="467"/>
      <c r="AR15" s="5"/>
      <c r="AS15" s="16"/>
      <c r="AT15" s="1"/>
      <c r="AU15" s="1"/>
      <c r="AV15" s="1"/>
      <c r="AW15" s="1"/>
      <c r="AX15" s="1"/>
      <c r="AY15" s="1"/>
      <c r="AZ15" s="1"/>
      <c r="BA15" s="1"/>
      <c r="BB15" s="1"/>
      <c r="BC15" s="8"/>
      <c r="BD15" s="467"/>
    </row>
    <row r="16" spans="1:56" ht="12.75" x14ac:dyDescent="0.2">
      <c r="A16" s="1"/>
      <c r="B16" s="5"/>
      <c r="C16" s="16"/>
      <c r="D16" s="1"/>
      <c r="E16" s="700"/>
      <c r="F16" s="701"/>
      <c r="G16" s="16"/>
      <c r="H16" s="1"/>
      <c r="I16" s="1"/>
      <c r="J16" s="1"/>
      <c r="K16" s="702"/>
      <c r="L16" s="1"/>
      <c r="M16" s="8"/>
      <c r="N16" s="467"/>
      <c r="O16" s="1"/>
      <c r="P16" s="5"/>
      <c r="Q16" s="16"/>
      <c r="R16" s="1"/>
      <c r="S16" s="1052"/>
      <c r="T16" s="1052"/>
      <c r="U16" s="1046"/>
      <c r="V16" s="1046"/>
      <c r="W16" s="1046"/>
      <c r="X16" s="1046"/>
      <c r="Y16" s="1045"/>
      <c r="Z16" s="1045"/>
      <c r="AA16" s="8"/>
      <c r="AB16" s="467"/>
      <c r="AD16" s="5"/>
      <c r="AE16" s="16"/>
      <c r="AF16" s="1"/>
      <c r="AG16" s="1052"/>
      <c r="AH16" s="1052"/>
      <c r="AI16" s="1046"/>
      <c r="AJ16" s="1046"/>
      <c r="AK16" s="1046"/>
      <c r="AL16" s="1046"/>
      <c r="AM16" s="1045"/>
      <c r="AN16" s="1045"/>
      <c r="AO16" s="8"/>
      <c r="AP16" s="467"/>
      <c r="AR16" s="5"/>
      <c r="AS16" s="16"/>
      <c r="AT16" s="1"/>
      <c r="AU16" s="1052"/>
      <c r="AV16" s="1052"/>
      <c r="AW16" s="1046"/>
      <c r="AX16" s="1046"/>
      <c r="AY16" s="1046"/>
      <c r="AZ16" s="1046"/>
      <c r="BA16" s="1045"/>
      <c r="BB16" s="1045"/>
      <c r="BC16" s="8"/>
      <c r="BD16" s="467"/>
    </row>
    <row r="17" spans="1:56" ht="12.75" x14ac:dyDescent="0.2">
      <c r="A17" s="1"/>
      <c r="B17" s="5"/>
      <c r="C17" s="16"/>
      <c r="D17" s="1"/>
      <c r="E17" s="1"/>
      <c r="F17" s="1"/>
      <c r="G17" s="1"/>
      <c r="H17" s="1"/>
      <c r="I17" s="1"/>
      <c r="J17" s="1"/>
      <c r="K17" s="1"/>
      <c r="L17" s="1"/>
      <c r="M17" s="8"/>
      <c r="N17" s="467"/>
      <c r="O17" s="1"/>
      <c r="P17" s="5"/>
      <c r="Q17" s="16"/>
      <c r="R17" s="1"/>
      <c r="S17" s="1"/>
      <c r="T17" s="1"/>
      <c r="U17" s="1"/>
      <c r="V17" s="1"/>
      <c r="W17" s="1"/>
      <c r="X17" s="1"/>
      <c r="Y17" s="1"/>
      <c r="Z17" s="1"/>
      <c r="AA17" s="8"/>
      <c r="AB17" s="467"/>
      <c r="AD17" s="5"/>
      <c r="AE17" s="16"/>
      <c r="AF17" s="1"/>
      <c r="AG17" s="1"/>
      <c r="AH17" s="1"/>
      <c r="AI17" s="1"/>
      <c r="AJ17" s="1"/>
      <c r="AK17" s="1"/>
      <c r="AL17" s="1"/>
      <c r="AM17" s="1"/>
      <c r="AN17" s="1"/>
      <c r="AO17" s="8"/>
      <c r="AP17" s="467"/>
      <c r="AR17" s="5"/>
      <c r="AS17" s="16"/>
      <c r="AT17" s="1"/>
      <c r="AU17" s="1"/>
      <c r="AV17" s="1"/>
      <c r="AW17" s="1"/>
      <c r="AX17" s="1"/>
      <c r="AY17" s="1"/>
      <c r="AZ17" s="1"/>
      <c r="BA17" s="1"/>
      <c r="BB17" s="1"/>
      <c r="BC17" s="8"/>
      <c r="BD17" s="467"/>
    </row>
    <row r="18" spans="1:56" ht="12.75" x14ac:dyDescent="0.2">
      <c r="A18" s="1"/>
      <c r="B18" s="5"/>
      <c r="C18" s="16"/>
      <c r="D18" s="1"/>
      <c r="E18" s="699"/>
      <c r="F18" s="699"/>
      <c r="G18" s="699"/>
      <c r="H18" s="699"/>
      <c r="I18" s="699"/>
      <c r="J18" s="699"/>
      <c r="K18" s="699"/>
      <c r="L18" s="699"/>
      <c r="M18" s="8"/>
      <c r="N18" s="467"/>
      <c r="O18" s="1"/>
      <c r="P18" s="5"/>
      <c r="Q18" s="16"/>
      <c r="R18" s="1"/>
      <c r="S18" s="1047"/>
      <c r="T18" s="1047"/>
      <c r="U18" s="1047"/>
      <c r="V18" s="1047"/>
      <c r="W18" s="1047"/>
      <c r="X18" s="1047"/>
      <c r="Y18" s="1047"/>
      <c r="Z18" s="1047"/>
      <c r="AA18" s="8"/>
      <c r="AB18" s="467"/>
      <c r="AD18" s="5"/>
      <c r="AE18" s="16"/>
      <c r="AF18" s="1"/>
      <c r="AG18" s="1047"/>
      <c r="AH18" s="1047"/>
      <c r="AI18" s="1047"/>
      <c r="AJ18" s="1047"/>
      <c r="AK18" s="1047"/>
      <c r="AL18" s="1047"/>
      <c r="AM18" s="1047"/>
      <c r="AN18" s="1047"/>
      <c r="AO18" s="8"/>
      <c r="AP18" s="467"/>
      <c r="AR18" s="5"/>
      <c r="AS18" s="16"/>
      <c r="AT18" s="1"/>
      <c r="AU18" s="1047"/>
      <c r="AV18" s="1047"/>
      <c r="AW18" s="1047"/>
      <c r="AX18" s="1047"/>
      <c r="AY18" s="1047"/>
      <c r="AZ18" s="1047"/>
      <c r="BA18" s="1047"/>
      <c r="BB18" s="1047"/>
      <c r="BC18" s="8"/>
      <c r="BD18" s="467"/>
    </row>
    <row r="19" spans="1:56" ht="12.75" x14ac:dyDescent="0.2">
      <c r="A19" s="1"/>
      <c r="B19" s="5"/>
      <c r="C19" s="16"/>
      <c r="D19" s="1"/>
      <c r="E19" s="1"/>
      <c r="F19" s="1"/>
      <c r="G19" s="1"/>
      <c r="H19" s="1"/>
      <c r="I19" s="1"/>
      <c r="J19" s="1"/>
      <c r="K19" s="1"/>
      <c r="L19" s="1"/>
      <c r="M19" s="8"/>
      <c r="N19" s="467"/>
      <c r="O19" s="1"/>
      <c r="P19" s="5"/>
      <c r="Q19" s="16"/>
      <c r="R19" s="1"/>
      <c r="S19" s="1"/>
      <c r="T19" s="1"/>
      <c r="U19" s="1"/>
      <c r="V19" s="1"/>
      <c r="W19" s="1"/>
      <c r="X19" s="1"/>
      <c r="Y19" s="1"/>
      <c r="Z19" s="1"/>
      <c r="AA19" s="8"/>
      <c r="AB19" s="467"/>
      <c r="AD19" s="5"/>
      <c r="AE19" s="16"/>
      <c r="AF19" s="1"/>
      <c r="AG19" s="1"/>
      <c r="AH19" s="1"/>
      <c r="AI19" s="1"/>
      <c r="AJ19" s="1"/>
      <c r="AK19" s="1"/>
      <c r="AL19" s="1"/>
      <c r="AM19" s="1"/>
      <c r="AN19" s="1"/>
      <c r="AO19" s="8"/>
      <c r="AP19" s="467"/>
      <c r="AR19" s="5"/>
      <c r="AS19" s="16"/>
      <c r="AT19" s="1"/>
      <c r="AU19" s="1"/>
      <c r="AV19" s="1"/>
      <c r="AW19" s="1"/>
      <c r="AX19" s="1"/>
      <c r="AY19" s="1"/>
      <c r="AZ19" s="1"/>
      <c r="BA19" s="1"/>
      <c r="BB19" s="1"/>
      <c r="BC19" s="8"/>
      <c r="BD19" s="467"/>
    </row>
    <row r="20" spans="1:56" ht="12.75" x14ac:dyDescent="0.2">
      <c r="A20" s="1"/>
      <c r="B20" s="5"/>
      <c r="C20" s="16"/>
      <c r="D20" s="1"/>
      <c r="E20" s="699"/>
      <c r="F20" s="699"/>
      <c r="G20" s="699"/>
      <c r="H20" s="699"/>
      <c r="I20" s="699"/>
      <c r="J20" s="699"/>
      <c r="K20" s="699"/>
      <c r="L20" s="699"/>
      <c r="M20" s="8"/>
      <c r="N20" s="467"/>
      <c r="O20" s="1"/>
      <c r="P20" s="5"/>
      <c r="Q20" s="16"/>
      <c r="R20" s="1"/>
      <c r="S20" s="1047"/>
      <c r="T20" s="1047"/>
      <c r="U20" s="1047"/>
      <c r="V20" s="1047"/>
      <c r="W20" s="1047"/>
      <c r="X20" s="1047"/>
      <c r="Y20" s="1047"/>
      <c r="Z20" s="1047"/>
      <c r="AA20" s="8"/>
      <c r="AB20" s="467"/>
      <c r="AD20" s="5"/>
      <c r="AE20" s="16"/>
      <c r="AF20" s="1"/>
      <c r="AG20" s="1047"/>
      <c r="AH20" s="1047"/>
      <c r="AI20" s="1047"/>
      <c r="AJ20" s="1047"/>
      <c r="AK20" s="1047"/>
      <c r="AL20" s="1047"/>
      <c r="AM20" s="1047"/>
      <c r="AN20" s="1047"/>
      <c r="AO20" s="8"/>
      <c r="AP20" s="467"/>
      <c r="AR20" s="5"/>
      <c r="AS20" s="16"/>
      <c r="AT20" s="1"/>
      <c r="AU20" s="1047"/>
      <c r="AV20" s="1047"/>
      <c r="AW20" s="1047"/>
      <c r="AX20" s="1047"/>
      <c r="AY20" s="1047"/>
      <c r="AZ20" s="1047"/>
      <c r="BA20" s="1047"/>
      <c r="BB20" s="1047"/>
      <c r="BC20" s="8"/>
      <c r="BD20" s="467"/>
    </row>
    <row r="21" spans="1:56" ht="12.75" x14ac:dyDescent="0.2">
      <c r="A21" s="1"/>
      <c r="B21" s="5"/>
      <c r="C21" s="16"/>
      <c r="D21" s="1"/>
      <c r="E21" s="1"/>
      <c r="F21" s="1"/>
      <c r="G21" s="1"/>
      <c r="H21" s="1"/>
      <c r="I21" s="1"/>
      <c r="J21" s="1"/>
      <c r="K21" s="1"/>
      <c r="L21" s="1"/>
      <c r="M21" s="8"/>
      <c r="N21" s="467"/>
      <c r="O21" s="1"/>
      <c r="P21" s="5"/>
      <c r="Q21" s="16"/>
      <c r="R21" s="1"/>
      <c r="S21" s="1"/>
      <c r="T21" s="1"/>
      <c r="U21" s="1"/>
      <c r="V21" s="1"/>
      <c r="W21" s="1"/>
      <c r="X21" s="1"/>
      <c r="Y21" s="1"/>
      <c r="Z21" s="1"/>
      <c r="AA21" s="8"/>
      <c r="AB21" s="467"/>
      <c r="AD21" s="5"/>
      <c r="AE21" s="16"/>
      <c r="AF21" s="1"/>
      <c r="AG21" s="1"/>
      <c r="AH21" s="1"/>
      <c r="AI21" s="1"/>
      <c r="AJ21" s="1"/>
      <c r="AK21" s="1"/>
      <c r="AL21" s="1"/>
      <c r="AM21" s="1"/>
      <c r="AN21" s="1"/>
      <c r="AO21" s="8"/>
      <c r="AP21" s="467"/>
      <c r="AR21" s="5"/>
      <c r="AS21" s="16"/>
      <c r="AT21" s="1"/>
      <c r="AU21" s="1"/>
      <c r="AV21" s="1"/>
      <c r="AW21" s="1"/>
      <c r="AX21" s="1"/>
      <c r="AY21" s="1"/>
      <c r="AZ21" s="1"/>
      <c r="BA21" s="1"/>
      <c r="BB21" s="1"/>
      <c r="BC21" s="8"/>
      <c r="BD21" s="467"/>
    </row>
    <row r="22" spans="1:56" ht="12.75" x14ac:dyDescent="0.2">
      <c r="A22" s="1"/>
      <c r="B22" s="5"/>
      <c r="C22" s="16"/>
      <c r="D22" s="1"/>
      <c r="E22" s="699"/>
      <c r="F22" s="699"/>
      <c r="G22" s="699"/>
      <c r="H22" s="699"/>
      <c r="I22" s="699"/>
      <c r="J22" s="699"/>
      <c r="K22" s="699"/>
      <c r="L22" s="699"/>
      <c r="M22" s="8"/>
      <c r="N22" s="467"/>
      <c r="O22" s="1"/>
      <c r="P22" s="5"/>
      <c r="Q22" s="16"/>
      <c r="R22" s="1"/>
      <c r="S22" s="1047"/>
      <c r="T22" s="1047"/>
      <c r="U22" s="1047"/>
      <c r="V22" s="1047"/>
      <c r="W22" s="1047"/>
      <c r="X22" s="1047"/>
      <c r="Y22" s="1047"/>
      <c r="Z22" s="1047"/>
      <c r="AA22" s="8"/>
      <c r="AB22" s="467"/>
      <c r="AD22" s="5"/>
      <c r="AE22" s="16"/>
      <c r="AF22" s="1"/>
      <c r="AG22" s="1047"/>
      <c r="AH22" s="1047"/>
      <c r="AI22" s="1047"/>
      <c r="AJ22" s="1047"/>
      <c r="AK22" s="1047"/>
      <c r="AL22" s="1047"/>
      <c r="AM22" s="1047"/>
      <c r="AN22" s="1047"/>
      <c r="AO22" s="8"/>
      <c r="AP22" s="467"/>
      <c r="AR22" s="5"/>
      <c r="AS22" s="16"/>
      <c r="AT22" s="1"/>
      <c r="AU22" s="1047"/>
      <c r="AV22" s="1047"/>
      <c r="AW22" s="1047"/>
      <c r="AX22" s="1047"/>
      <c r="AY22" s="1047"/>
      <c r="AZ22" s="1047"/>
      <c r="BA22" s="1047"/>
      <c r="BB22" s="1047"/>
      <c r="BC22" s="8"/>
      <c r="BD22" s="467"/>
    </row>
    <row r="23" spans="1:56" ht="12.75" x14ac:dyDescent="0.2">
      <c r="A23" s="1"/>
      <c r="B23" s="5"/>
      <c r="C23" s="16"/>
      <c r="D23" s="1"/>
      <c r="E23" s="699"/>
      <c r="F23" s="699"/>
      <c r="G23" s="699"/>
      <c r="H23" s="699"/>
      <c r="I23" s="699"/>
      <c r="J23" s="699"/>
      <c r="K23" s="699"/>
      <c r="L23" s="699"/>
      <c r="M23" s="8"/>
      <c r="N23" s="467"/>
      <c r="O23" s="1"/>
      <c r="P23" s="5"/>
      <c r="Q23" s="16"/>
      <c r="R23" s="1"/>
      <c r="S23" s="1047"/>
      <c r="T23" s="1047"/>
      <c r="U23" s="1047"/>
      <c r="V23" s="1047"/>
      <c r="W23" s="1047"/>
      <c r="X23" s="1047"/>
      <c r="Y23" s="1047"/>
      <c r="Z23" s="1047"/>
      <c r="AA23" s="8"/>
      <c r="AB23" s="467"/>
      <c r="AD23" s="5"/>
      <c r="AE23" s="16"/>
      <c r="AF23" s="1"/>
      <c r="AG23" s="1047"/>
      <c r="AH23" s="1047"/>
      <c r="AI23" s="1047"/>
      <c r="AJ23" s="1047"/>
      <c r="AK23" s="1047"/>
      <c r="AL23" s="1047"/>
      <c r="AM23" s="1047"/>
      <c r="AN23" s="1047"/>
      <c r="AO23" s="8"/>
      <c r="AP23" s="467"/>
      <c r="AR23" s="5"/>
      <c r="AS23" s="16"/>
      <c r="AT23" s="1"/>
      <c r="AU23" s="1047"/>
      <c r="AV23" s="1047"/>
      <c r="AW23" s="1047"/>
      <c r="AX23" s="1047"/>
      <c r="AY23" s="1047"/>
      <c r="AZ23" s="1047"/>
      <c r="BA23" s="1047"/>
      <c r="BB23" s="1047"/>
      <c r="BC23" s="8"/>
      <c r="BD23" s="467"/>
    </row>
    <row r="24" spans="1:56" ht="12.75" x14ac:dyDescent="0.2">
      <c r="A24" s="1"/>
      <c r="B24" s="5"/>
      <c r="C24" s="16"/>
      <c r="D24" s="1"/>
      <c r="E24" s="699"/>
      <c r="F24" s="699"/>
      <c r="G24" s="699"/>
      <c r="H24" s="699"/>
      <c r="I24" s="699"/>
      <c r="J24" s="699"/>
      <c r="K24" s="699"/>
      <c r="L24" s="699"/>
      <c r="M24" s="8"/>
      <c r="N24" s="467"/>
      <c r="O24" s="1"/>
      <c r="P24" s="5"/>
      <c r="Q24" s="16"/>
      <c r="R24" s="1"/>
      <c r="S24" s="1047"/>
      <c r="T24" s="1047"/>
      <c r="U24" s="1047"/>
      <c r="V24" s="1047"/>
      <c r="W24" s="1047"/>
      <c r="X24" s="1047"/>
      <c r="Y24" s="1047"/>
      <c r="Z24" s="1047"/>
      <c r="AA24" s="8"/>
      <c r="AB24" s="467"/>
      <c r="AD24" s="5"/>
      <c r="AE24" s="16"/>
      <c r="AF24" s="1"/>
      <c r="AG24" s="1047"/>
      <c r="AH24" s="1047"/>
      <c r="AI24" s="1047"/>
      <c r="AJ24" s="1047"/>
      <c r="AK24" s="1047"/>
      <c r="AL24" s="1047"/>
      <c r="AM24" s="1047"/>
      <c r="AN24" s="1047"/>
      <c r="AO24" s="8"/>
      <c r="AP24" s="467"/>
      <c r="AR24" s="5"/>
      <c r="AS24" s="16"/>
      <c r="AT24" s="1"/>
      <c r="AU24" s="1047"/>
      <c r="AV24" s="1047"/>
      <c r="AW24" s="1047"/>
      <c r="AX24" s="1047"/>
      <c r="AY24" s="1047"/>
      <c r="AZ24" s="1047"/>
      <c r="BA24" s="1047"/>
      <c r="BB24" s="1047"/>
      <c r="BC24" s="8"/>
      <c r="BD24" s="467"/>
    </row>
    <row r="25" spans="1:56" ht="12.75" x14ac:dyDescent="0.2">
      <c r="A25" s="1"/>
      <c r="B25" s="5"/>
      <c r="C25" s="16"/>
      <c r="D25" s="1"/>
      <c r="E25" s="1"/>
      <c r="F25" s="1"/>
      <c r="G25" s="1"/>
      <c r="H25" s="1"/>
      <c r="I25" s="1"/>
      <c r="J25" s="1"/>
      <c r="K25" s="1"/>
      <c r="L25" s="1"/>
      <c r="M25" s="8"/>
      <c r="N25" s="467"/>
      <c r="O25" s="1"/>
      <c r="P25" s="5"/>
      <c r="Q25" s="16"/>
      <c r="R25" s="1"/>
      <c r="S25" s="1"/>
      <c r="T25" s="1"/>
      <c r="U25" s="1"/>
      <c r="V25" s="1"/>
      <c r="W25" s="1"/>
      <c r="X25" s="1"/>
      <c r="Y25" s="1"/>
      <c r="Z25" s="1"/>
      <c r="AA25" s="8"/>
      <c r="AB25" s="467"/>
      <c r="AD25" s="5"/>
      <c r="AE25" s="16"/>
      <c r="AF25" s="1"/>
      <c r="AG25" s="1"/>
      <c r="AH25" s="1"/>
      <c r="AI25" s="1"/>
      <c r="AJ25" s="1"/>
      <c r="AK25" s="1"/>
      <c r="AL25" s="1"/>
      <c r="AM25" s="1"/>
      <c r="AN25" s="1"/>
      <c r="AO25" s="8"/>
      <c r="AP25" s="467"/>
      <c r="AR25" s="5"/>
      <c r="AS25" s="16"/>
      <c r="AT25" s="1"/>
      <c r="AU25" s="1"/>
      <c r="AV25" s="1"/>
      <c r="AW25" s="1"/>
      <c r="AX25" s="1"/>
      <c r="AY25" s="1"/>
      <c r="AZ25" s="1"/>
      <c r="BA25" s="1"/>
      <c r="BB25" s="1"/>
      <c r="BC25" s="8"/>
      <c r="BD25" s="467"/>
    </row>
    <row r="26" spans="1:56" ht="12.75" x14ac:dyDescent="0.2">
      <c r="A26" s="1"/>
      <c r="B26" s="5"/>
      <c r="C26" s="16"/>
      <c r="D26" s="1"/>
      <c r="E26" s="702"/>
      <c r="F26" s="1"/>
      <c r="G26" s="614"/>
      <c r="H26" s="703"/>
      <c r="I26" s="704"/>
      <c r="J26" s="704"/>
      <c r="K26" s="24"/>
      <c r="L26" s="24"/>
      <c r="M26" s="8"/>
      <c r="N26" s="467"/>
      <c r="O26" s="1"/>
      <c r="P26" s="5"/>
      <c r="Q26" s="16"/>
      <c r="R26" s="1"/>
      <c r="S26" s="1045"/>
      <c r="T26" s="1045"/>
      <c r="U26" s="614"/>
      <c r="V26" s="1049"/>
      <c r="W26" s="1049"/>
      <c r="X26" s="1049"/>
      <c r="Y26" s="1049"/>
      <c r="Z26" s="1049"/>
      <c r="AA26" s="8"/>
      <c r="AB26" s="467"/>
      <c r="AD26" s="5"/>
      <c r="AE26" s="16"/>
      <c r="AF26" s="1"/>
      <c r="AG26" s="1045"/>
      <c r="AH26" s="1045"/>
      <c r="AI26" s="614"/>
      <c r="AJ26" s="1049"/>
      <c r="AK26" s="1049"/>
      <c r="AL26" s="1049"/>
      <c r="AM26" s="1049"/>
      <c r="AN26" s="1049"/>
      <c r="AO26" s="8"/>
      <c r="AP26" s="467"/>
      <c r="AR26" s="5"/>
      <c r="AS26" s="16"/>
      <c r="AT26" s="1"/>
      <c r="AU26" s="1045"/>
      <c r="AV26" s="1045"/>
      <c r="AW26" s="614"/>
      <c r="AX26" s="1049"/>
      <c r="AY26" s="1049"/>
      <c r="AZ26" s="1049"/>
      <c r="BA26" s="1049"/>
      <c r="BB26" s="1049"/>
      <c r="BC26" s="8"/>
      <c r="BD26" s="467"/>
    </row>
    <row r="27" spans="1:56" ht="12.75" x14ac:dyDescent="0.2">
      <c r="A27" s="1"/>
      <c r="B27" s="5"/>
      <c r="C27" s="1"/>
      <c r="D27" s="1"/>
      <c r="E27" s="1"/>
      <c r="F27" s="1"/>
      <c r="G27" s="1"/>
      <c r="H27" s="1"/>
      <c r="I27" s="1"/>
      <c r="J27" s="1"/>
      <c r="K27" s="1"/>
      <c r="L27" s="1"/>
      <c r="M27" s="8"/>
      <c r="N27" s="467"/>
      <c r="O27" s="1"/>
      <c r="P27" s="5"/>
      <c r="Q27" s="1"/>
      <c r="R27" s="1"/>
      <c r="S27" s="1"/>
      <c r="T27" s="1"/>
      <c r="U27" s="1"/>
      <c r="V27" s="1"/>
      <c r="W27" s="1"/>
      <c r="X27" s="1"/>
      <c r="Y27" s="1"/>
      <c r="Z27" s="1"/>
      <c r="AA27" s="8"/>
      <c r="AB27" s="467"/>
      <c r="AD27" s="5"/>
      <c r="AE27" s="1"/>
      <c r="AF27" s="1"/>
      <c r="AG27" s="1"/>
      <c r="AH27" s="1"/>
      <c r="AI27" s="1"/>
      <c r="AJ27" s="1"/>
      <c r="AK27" s="1"/>
      <c r="AL27" s="1"/>
      <c r="AM27" s="1"/>
      <c r="AN27" s="1"/>
      <c r="AO27" s="8"/>
      <c r="AP27" s="467"/>
      <c r="AR27" s="5"/>
      <c r="AS27" s="1"/>
      <c r="AT27" s="1"/>
      <c r="AU27" s="1"/>
      <c r="AV27" s="1"/>
      <c r="AW27" s="1"/>
      <c r="AX27" s="1"/>
      <c r="AY27" s="1"/>
      <c r="AZ27" s="1"/>
      <c r="BA27" s="1"/>
      <c r="BB27" s="1"/>
      <c r="BC27" s="8"/>
      <c r="BD27" s="467"/>
    </row>
    <row r="28" spans="1:56" ht="12.75" x14ac:dyDescent="0.2">
      <c r="A28" s="1"/>
      <c r="B28" s="5"/>
      <c r="C28" s="615"/>
      <c r="D28" s="1"/>
      <c r="E28" s="1"/>
      <c r="F28" s="1"/>
      <c r="G28" s="1"/>
      <c r="H28" s="1"/>
      <c r="I28" s="1"/>
      <c r="J28" s="1"/>
      <c r="K28" s="1"/>
      <c r="L28" s="1"/>
      <c r="M28" s="8"/>
      <c r="N28" s="467"/>
      <c r="O28" s="1"/>
      <c r="P28" s="5"/>
      <c r="Q28" s="615"/>
      <c r="R28" s="1"/>
      <c r="S28" s="1"/>
      <c r="T28" s="1"/>
      <c r="U28" s="1"/>
      <c r="V28" s="1"/>
      <c r="W28" s="1"/>
      <c r="X28" s="1"/>
      <c r="Y28" s="1"/>
      <c r="Z28" s="1"/>
      <c r="AA28" s="8"/>
      <c r="AB28" s="467"/>
      <c r="AD28" s="5"/>
      <c r="AE28" s="615"/>
      <c r="AF28" s="1"/>
      <c r="AG28" s="1"/>
      <c r="AH28" s="1"/>
      <c r="AI28" s="1"/>
      <c r="AJ28" s="1"/>
      <c r="AK28" s="1"/>
      <c r="AL28" s="1"/>
      <c r="AM28" s="1"/>
      <c r="AN28" s="1"/>
      <c r="AO28" s="8"/>
      <c r="AP28" s="467"/>
      <c r="AR28" s="5"/>
      <c r="AS28" s="615"/>
      <c r="AT28" s="1"/>
      <c r="AU28" s="1"/>
      <c r="AV28" s="1"/>
      <c r="AW28" s="1"/>
      <c r="AX28" s="1"/>
      <c r="AY28" s="1"/>
      <c r="AZ28" s="1"/>
      <c r="BA28" s="1"/>
      <c r="BB28" s="1"/>
      <c r="BC28" s="8"/>
      <c r="BD28" s="467"/>
    </row>
    <row r="29" spans="1:56" ht="15" x14ac:dyDescent="0.2">
      <c r="A29" s="1"/>
      <c r="B29" s="5"/>
      <c r="C29" s="705"/>
      <c r="D29" s="706"/>
      <c r="E29" s="706"/>
      <c r="F29" s="706"/>
      <c r="G29" s="706"/>
      <c r="H29" s="706"/>
      <c r="I29" s="706"/>
      <c r="J29" s="705"/>
      <c r="K29" s="706"/>
      <c r="L29" s="706"/>
      <c r="M29" s="8"/>
      <c r="N29" s="467"/>
      <c r="O29" s="1"/>
      <c r="P29" s="5"/>
      <c r="Q29" s="1050"/>
      <c r="R29" s="1050"/>
      <c r="S29" s="1050"/>
      <c r="T29" s="1050"/>
      <c r="U29" s="1050"/>
      <c r="V29" s="1050"/>
      <c r="W29" s="1050"/>
      <c r="X29" s="1050"/>
      <c r="Y29" s="1050"/>
      <c r="Z29" s="1050"/>
      <c r="AA29" s="8"/>
      <c r="AB29" s="467"/>
      <c r="AD29" s="5"/>
      <c r="AE29" s="1050"/>
      <c r="AF29" s="1050"/>
      <c r="AG29" s="1050"/>
      <c r="AH29" s="1050"/>
      <c r="AI29" s="1050"/>
      <c r="AJ29" s="1050"/>
      <c r="AK29" s="1050"/>
      <c r="AL29" s="1050"/>
      <c r="AM29" s="1050"/>
      <c r="AN29" s="1050"/>
      <c r="AO29" s="8"/>
      <c r="AP29" s="467"/>
      <c r="AR29" s="5"/>
      <c r="AS29" s="1050"/>
      <c r="AT29" s="1050"/>
      <c r="AU29" s="1050"/>
      <c r="AV29" s="1050"/>
      <c r="AW29" s="1050"/>
      <c r="AX29" s="1050"/>
      <c r="AY29" s="1050"/>
      <c r="AZ29" s="1050"/>
      <c r="BA29" s="1050"/>
      <c r="BB29" s="1050"/>
      <c r="BC29" s="8"/>
      <c r="BD29" s="467"/>
    </row>
    <row r="30" spans="1:56" ht="12.75" x14ac:dyDescent="0.2">
      <c r="A30" s="1"/>
      <c r="B30" s="5"/>
      <c r="C30" s="704"/>
      <c r="D30" s="704"/>
      <c r="E30" s="704"/>
      <c r="F30" s="704"/>
      <c r="G30" s="704"/>
      <c r="H30" s="704"/>
      <c r="I30" s="704"/>
      <c r="J30" s="707"/>
      <c r="K30" s="708"/>
      <c r="L30" s="708"/>
      <c r="M30" s="8"/>
      <c r="N30" s="467"/>
      <c r="O30" s="1"/>
      <c r="P30" s="5"/>
      <c r="Q30" s="1047"/>
      <c r="R30" s="1047"/>
      <c r="S30" s="1047"/>
      <c r="T30" s="1047"/>
      <c r="U30" s="1047"/>
      <c r="V30" s="1047"/>
      <c r="W30" s="1047"/>
      <c r="X30" s="1051"/>
      <c r="Y30" s="1051"/>
      <c r="Z30" s="1051"/>
      <c r="AA30" s="8"/>
      <c r="AB30" s="467"/>
      <c r="AD30" s="5"/>
      <c r="AE30" s="1047"/>
      <c r="AF30" s="1047"/>
      <c r="AG30" s="1047"/>
      <c r="AH30" s="1047"/>
      <c r="AI30" s="1047"/>
      <c r="AJ30" s="1047"/>
      <c r="AK30" s="1047"/>
      <c r="AL30" s="1051"/>
      <c r="AM30" s="1051"/>
      <c r="AN30" s="1051"/>
      <c r="AO30" s="8"/>
      <c r="AP30" s="467"/>
      <c r="AR30" s="5"/>
      <c r="AS30" s="1047"/>
      <c r="AT30" s="1047"/>
      <c r="AU30" s="1047"/>
      <c r="AV30" s="1047"/>
      <c r="AW30" s="1047"/>
      <c r="AX30" s="1047"/>
      <c r="AY30" s="1047"/>
      <c r="AZ30" s="1051"/>
      <c r="BA30" s="1051"/>
      <c r="BB30" s="1051"/>
      <c r="BC30" s="8"/>
      <c r="BD30" s="467"/>
    </row>
    <row r="31" spans="1:56" ht="12.75" x14ac:dyDescent="0.2">
      <c r="A31" s="1"/>
      <c r="B31" s="5"/>
      <c r="C31" s="704"/>
      <c r="D31" s="704"/>
      <c r="E31" s="704"/>
      <c r="F31" s="704"/>
      <c r="G31" s="704"/>
      <c r="H31" s="704"/>
      <c r="I31" s="704"/>
      <c r="J31" s="707"/>
      <c r="K31" s="708"/>
      <c r="L31" s="708"/>
      <c r="M31" s="8"/>
      <c r="N31" s="467"/>
      <c r="O31" s="1"/>
      <c r="P31" s="5"/>
      <c r="Q31" s="1047"/>
      <c r="R31" s="1047"/>
      <c r="S31" s="1047"/>
      <c r="T31" s="1047"/>
      <c r="U31" s="1047"/>
      <c r="V31" s="1047"/>
      <c r="W31" s="1047"/>
      <c r="X31" s="1051"/>
      <c r="Y31" s="1051"/>
      <c r="Z31" s="1051"/>
      <c r="AA31" s="8"/>
      <c r="AB31" s="467"/>
      <c r="AD31" s="5"/>
      <c r="AE31" s="1047"/>
      <c r="AF31" s="1047"/>
      <c r="AG31" s="1047"/>
      <c r="AH31" s="1047"/>
      <c r="AI31" s="1047"/>
      <c r="AJ31" s="1047"/>
      <c r="AK31" s="1047"/>
      <c r="AL31" s="1051"/>
      <c r="AM31" s="1051"/>
      <c r="AN31" s="1051"/>
      <c r="AO31" s="8"/>
      <c r="AP31" s="467"/>
      <c r="AR31" s="5"/>
      <c r="AS31" s="1047"/>
      <c r="AT31" s="1047"/>
      <c r="AU31" s="1047"/>
      <c r="AV31" s="1047"/>
      <c r="AW31" s="1047"/>
      <c r="AX31" s="1047"/>
      <c r="AY31" s="1047"/>
      <c r="AZ31" s="1051"/>
      <c r="BA31" s="1051"/>
      <c r="BB31" s="1051"/>
      <c r="BC31" s="8"/>
      <c r="BD31" s="467"/>
    </row>
    <row r="32" spans="1:56" ht="18" x14ac:dyDescent="0.25">
      <c r="A32" s="1"/>
      <c r="B32" s="5"/>
      <c r="C32" s="709"/>
      <c r="D32" s="710"/>
      <c r="E32" s="710"/>
      <c r="F32" s="710"/>
      <c r="G32" s="710"/>
      <c r="H32" s="710"/>
      <c r="I32" s="710"/>
      <c r="M32" s="8"/>
      <c r="N32" s="467"/>
      <c r="O32" s="1"/>
      <c r="P32" s="5"/>
      <c r="Q32" s="1057"/>
      <c r="R32" s="1057"/>
      <c r="S32" s="1057"/>
      <c r="T32" s="1057"/>
      <c r="U32" s="1057"/>
      <c r="V32" s="1057"/>
      <c r="W32" s="1057"/>
      <c r="X32" s="1057"/>
      <c r="Y32" s="1057"/>
      <c r="Z32" s="1057"/>
      <c r="AA32" s="8"/>
      <c r="AB32" s="467"/>
      <c r="AD32" s="5"/>
      <c r="AE32" s="1057"/>
      <c r="AF32" s="1057"/>
      <c r="AG32" s="1057"/>
      <c r="AH32" s="1057"/>
      <c r="AI32" s="1057"/>
      <c r="AJ32" s="1057"/>
      <c r="AK32" s="1057"/>
      <c r="AL32" s="1057"/>
      <c r="AM32" s="1057"/>
      <c r="AN32" s="1057"/>
      <c r="AO32" s="8"/>
      <c r="AP32" s="467"/>
      <c r="AR32" s="5"/>
      <c r="AS32" s="1057"/>
      <c r="AT32" s="1057"/>
      <c r="AU32" s="1057"/>
      <c r="AV32" s="1057"/>
      <c r="AW32" s="1057"/>
      <c r="AX32" s="1057"/>
      <c r="AY32" s="1057"/>
      <c r="AZ32" s="1057"/>
      <c r="BA32" s="1057"/>
      <c r="BB32" s="1057"/>
      <c r="BC32" s="8"/>
      <c r="BD32" s="467"/>
    </row>
    <row r="33" spans="1:56" ht="12.75" x14ac:dyDescent="0.2">
      <c r="A33" s="1"/>
      <c r="B33" s="5"/>
      <c r="C33" s="704"/>
      <c r="D33" s="711"/>
      <c r="E33" s="711"/>
      <c r="F33" s="711"/>
      <c r="G33" s="711"/>
      <c r="H33" s="711"/>
      <c r="I33" s="711"/>
      <c r="J33" s="707"/>
      <c r="K33" s="708"/>
      <c r="L33" s="708"/>
      <c r="M33" s="8"/>
      <c r="N33" s="467"/>
      <c r="O33" s="1"/>
      <c r="P33" s="5"/>
      <c r="Q33" s="1047"/>
      <c r="R33" s="1047"/>
      <c r="S33" s="1047"/>
      <c r="T33" s="1047"/>
      <c r="U33" s="1047"/>
      <c r="V33" s="1047"/>
      <c r="W33" s="1047"/>
      <c r="X33" s="1051"/>
      <c r="Y33" s="1051"/>
      <c r="Z33" s="1051"/>
      <c r="AA33" s="8"/>
      <c r="AB33" s="467"/>
      <c r="AD33" s="5"/>
      <c r="AE33" s="1047"/>
      <c r="AF33" s="1047"/>
      <c r="AG33" s="1047"/>
      <c r="AH33" s="1047"/>
      <c r="AI33" s="1047"/>
      <c r="AJ33" s="1047"/>
      <c r="AK33" s="1047"/>
      <c r="AL33" s="1051"/>
      <c r="AM33" s="1051"/>
      <c r="AN33" s="1051"/>
      <c r="AO33" s="8"/>
      <c r="AP33" s="467"/>
      <c r="AR33" s="5"/>
      <c r="AS33" s="1047"/>
      <c r="AT33" s="1047"/>
      <c r="AU33" s="1047"/>
      <c r="AV33" s="1047"/>
      <c r="AW33" s="1047"/>
      <c r="AX33" s="1047"/>
      <c r="AY33" s="1047"/>
      <c r="AZ33" s="1051"/>
      <c r="BA33" s="1051"/>
      <c r="BB33" s="1051"/>
      <c r="BC33" s="8"/>
      <c r="BD33" s="467"/>
    </row>
    <row r="34" spans="1:56" ht="12.75" x14ac:dyDescent="0.2">
      <c r="A34" s="1"/>
      <c r="B34" s="5"/>
      <c r="C34" s="704"/>
      <c r="D34" s="711"/>
      <c r="E34" s="711"/>
      <c r="F34" s="711"/>
      <c r="G34" s="711"/>
      <c r="H34" s="711"/>
      <c r="I34" s="711"/>
      <c r="J34" s="707"/>
      <c r="K34" s="708"/>
      <c r="L34" s="708"/>
      <c r="M34" s="8"/>
      <c r="N34" s="467"/>
      <c r="O34" s="1"/>
      <c r="P34" s="5"/>
      <c r="Q34" s="1047"/>
      <c r="R34" s="1047"/>
      <c r="S34" s="1047"/>
      <c r="T34" s="1047"/>
      <c r="U34" s="1047"/>
      <c r="V34" s="1047"/>
      <c r="W34" s="1047"/>
      <c r="X34" s="1051"/>
      <c r="Y34" s="1051"/>
      <c r="Z34" s="1051"/>
      <c r="AA34" s="8"/>
      <c r="AB34" s="467"/>
      <c r="AD34" s="5"/>
      <c r="AE34" s="1047"/>
      <c r="AF34" s="1047"/>
      <c r="AG34" s="1047"/>
      <c r="AH34" s="1047"/>
      <c r="AI34" s="1047"/>
      <c r="AJ34" s="1047"/>
      <c r="AK34" s="1047"/>
      <c r="AL34" s="1051"/>
      <c r="AM34" s="1051"/>
      <c r="AN34" s="1051"/>
      <c r="AO34" s="8"/>
      <c r="AP34" s="467"/>
      <c r="AR34" s="5"/>
      <c r="AS34" s="1047"/>
      <c r="AT34" s="1047"/>
      <c r="AU34" s="1047"/>
      <c r="AV34" s="1047"/>
      <c r="AW34" s="1047"/>
      <c r="AX34" s="1047"/>
      <c r="AY34" s="1047"/>
      <c r="AZ34" s="1051"/>
      <c r="BA34" s="1051"/>
      <c r="BB34" s="1051"/>
      <c r="BC34" s="8"/>
      <c r="BD34" s="467"/>
    </row>
    <row r="35" spans="1:56" ht="12.75" x14ac:dyDescent="0.2">
      <c r="A35" s="1"/>
      <c r="B35" s="5"/>
      <c r="C35" s="704"/>
      <c r="D35" s="711"/>
      <c r="E35" s="711"/>
      <c r="F35" s="711"/>
      <c r="G35" s="711"/>
      <c r="H35" s="711"/>
      <c r="I35" s="711"/>
      <c r="J35" s="707"/>
      <c r="K35" s="708"/>
      <c r="L35" s="708"/>
      <c r="M35" s="8"/>
      <c r="N35" s="467"/>
      <c r="O35" s="1"/>
      <c r="P35" s="5"/>
      <c r="Q35" s="1047"/>
      <c r="R35" s="1047"/>
      <c r="S35" s="1047"/>
      <c r="T35" s="1047"/>
      <c r="U35" s="1047"/>
      <c r="V35" s="1047"/>
      <c r="W35" s="1047"/>
      <c r="X35" s="1051"/>
      <c r="Y35" s="1051"/>
      <c r="Z35" s="1051"/>
      <c r="AA35" s="8"/>
      <c r="AB35" s="467"/>
      <c r="AD35" s="5"/>
      <c r="AE35" s="1047"/>
      <c r="AF35" s="1047"/>
      <c r="AG35" s="1047"/>
      <c r="AH35" s="1047"/>
      <c r="AI35" s="1047"/>
      <c r="AJ35" s="1047"/>
      <c r="AK35" s="1047"/>
      <c r="AL35" s="1051"/>
      <c r="AM35" s="1051"/>
      <c r="AN35" s="1051"/>
      <c r="AO35" s="8"/>
      <c r="AP35" s="467"/>
      <c r="AR35" s="5"/>
      <c r="AS35" s="1047"/>
      <c r="AT35" s="1047"/>
      <c r="AU35" s="1047"/>
      <c r="AV35" s="1047"/>
      <c r="AW35" s="1047"/>
      <c r="AX35" s="1047"/>
      <c r="AY35" s="1047"/>
      <c r="AZ35" s="1051"/>
      <c r="BA35" s="1051"/>
      <c r="BB35" s="1051"/>
      <c r="BC35" s="8"/>
      <c r="BD35" s="467"/>
    </row>
    <row r="36" spans="1:56" ht="12.75" x14ac:dyDescent="0.2">
      <c r="A36" s="1"/>
      <c r="B36" s="5"/>
      <c r="C36" s="704"/>
      <c r="D36" s="711"/>
      <c r="E36" s="711"/>
      <c r="F36" s="711"/>
      <c r="G36" s="711"/>
      <c r="H36" s="711"/>
      <c r="I36" s="711"/>
      <c r="J36" s="707"/>
      <c r="K36" s="708"/>
      <c r="L36" s="708"/>
      <c r="M36" s="8"/>
      <c r="N36" s="467"/>
      <c r="O36" s="1"/>
      <c r="P36" s="5"/>
      <c r="Q36" s="1047"/>
      <c r="R36" s="1047"/>
      <c r="S36" s="1047"/>
      <c r="T36" s="1047"/>
      <c r="U36" s="1047"/>
      <c r="V36" s="1047"/>
      <c r="W36" s="1047"/>
      <c r="X36" s="1051"/>
      <c r="Y36" s="1051"/>
      <c r="Z36" s="1051"/>
      <c r="AA36" s="8"/>
      <c r="AB36" s="467"/>
      <c r="AD36" s="5"/>
      <c r="AE36" s="1047"/>
      <c r="AF36" s="1047"/>
      <c r="AG36" s="1047"/>
      <c r="AH36" s="1047"/>
      <c r="AI36" s="1047"/>
      <c r="AJ36" s="1047"/>
      <c r="AK36" s="1047"/>
      <c r="AL36" s="1051"/>
      <c r="AM36" s="1051"/>
      <c r="AN36" s="1051"/>
      <c r="AO36" s="8"/>
      <c r="AP36" s="467"/>
      <c r="AR36" s="5"/>
      <c r="AS36" s="1047"/>
      <c r="AT36" s="1047"/>
      <c r="AU36" s="1047"/>
      <c r="AV36" s="1047"/>
      <c r="AW36" s="1047"/>
      <c r="AX36" s="1047"/>
      <c r="AY36" s="1047"/>
      <c r="AZ36" s="1051"/>
      <c r="BA36" s="1051"/>
      <c r="BB36" s="1051"/>
      <c r="BC36" s="8"/>
      <c r="BD36" s="467"/>
    </row>
    <row r="37" spans="1:56" ht="12.75" x14ac:dyDescent="0.2">
      <c r="A37" s="1"/>
      <c r="B37" s="5"/>
      <c r="C37" s="704"/>
      <c r="J37" s="707"/>
      <c r="M37" s="8"/>
      <c r="N37" s="467"/>
      <c r="O37" s="1"/>
      <c r="P37" s="5"/>
      <c r="Q37" s="1047"/>
      <c r="R37" s="1047"/>
      <c r="S37" s="1047"/>
      <c r="T37" s="1047"/>
      <c r="U37" s="1047"/>
      <c r="V37" s="1047"/>
      <c r="W37" s="1047"/>
      <c r="X37" s="1051"/>
      <c r="Y37" s="1051"/>
      <c r="Z37" s="1051"/>
      <c r="AA37" s="8"/>
      <c r="AB37" s="467"/>
      <c r="AD37" s="5"/>
      <c r="AE37" s="1047"/>
      <c r="AF37" s="1047"/>
      <c r="AG37" s="1047"/>
      <c r="AH37" s="1047"/>
      <c r="AI37" s="1047"/>
      <c r="AJ37" s="1047"/>
      <c r="AK37" s="1047"/>
      <c r="AL37" s="1051"/>
      <c r="AM37" s="1051"/>
      <c r="AN37" s="1051"/>
      <c r="AO37" s="8"/>
      <c r="AP37" s="467"/>
      <c r="AR37" s="5"/>
      <c r="AS37" s="1047"/>
      <c r="AT37" s="1047"/>
      <c r="AU37" s="1047"/>
      <c r="AV37" s="1047"/>
      <c r="AW37" s="1047"/>
      <c r="AX37" s="1047"/>
      <c r="AY37" s="1047"/>
      <c r="AZ37" s="1051"/>
      <c r="BA37" s="1051"/>
      <c r="BB37" s="1051"/>
      <c r="BC37" s="8"/>
      <c r="BD37" s="467"/>
    </row>
    <row r="38" spans="1:56" ht="12.75" x14ac:dyDescent="0.2">
      <c r="A38" s="1"/>
      <c r="B38" s="5"/>
      <c r="C38" s="704"/>
      <c r="J38" s="707"/>
      <c r="M38" s="8"/>
      <c r="N38" s="467"/>
      <c r="O38" s="1"/>
      <c r="P38" s="5"/>
      <c r="Q38" s="1047"/>
      <c r="R38" s="1047"/>
      <c r="S38" s="1047"/>
      <c r="T38" s="1047"/>
      <c r="U38" s="1047"/>
      <c r="V38" s="1047"/>
      <c r="W38" s="1047"/>
      <c r="X38" s="1051"/>
      <c r="Y38" s="1051"/>
      <c r="Z38" s="1051"/>
      <c r="AA38" s="8"/>
      <c r="AB38" s="467"/>
      <c r="AD38" s="5"/>
      <c r="AE38" s="1047"/>
      <c r="AF38" s="1047"/>
      <c r="AG38" s="1047"/>
      <c r="AH38" s="1047"/>
      <c r="AI38" s="1047"/>
      <c r="AJ38" s="1047"/>
      <c r="AK38" s="1047"/>
      <c r="AL38" s="1051"/>
      <c r="AM38" s="1051"/>
      <c r="AN38" s="1051"/>
      <c r="AO38" s="8"/>
      <c r="AP38" s="467"/>
      <c r="AR38" s="5"/>
      <c r="AS38" s="1047"/>
      <c r="AT38" s="1047"/>
      <c r="AU38" s="1047"/>
      <c r="AV38" s="1047"/>
      <c r="AW38" s="1047"/>
      <c r="AX38" s="1047"/>
      <c r="AY38" s="1047"/>
      <c r="AZ38" s="1051"/>
      <c r="BA38" s="1051"/>
      <c r="BB38" s="1051"/>
      <c r="BC38" s="8"/>
      <c r="BD38" s="467"/>
    </row>
    <row r="39" spans="1:56" ht="12.75" x14ac:dyDescent="0.2">
      <c r="A39" s="1"/>
      <c r="B39" s="5"/>
      <c r="C39" s="704"/>
      <c r="D39" s="704"/>
      <c r="E39" s="704"/>
      <c r="F39" s="704"/>
      <c r="G39" s="704"/>
      <c r="H39" s="704"/>
      <c r="I39" s="704"/>
      <c r="J39" s="707"/>
      <c r="K39" s="707"/>
      <c r="L39" s="707"/>
      <c r="M39" s="8"/>
      <c r="N39" s="467"/>
      <c r="O39" s="1"/>
      <c r="P39" s="5"/>
      <c r="Q39" s="1047"/>
      <c r="R39" s="1047"/>
      <c r="S39" s="1047"/>
      <c r="T39" s="1047"/>
      <c r="U39" s="1047"/>
      <c r="V39" s="1047"/>
      <c r="W39" s="1047"/>
      <c r="X39" s="1051"/>
      <c r="Y39" s="1051"/>
      <c r="Z39" s="1051"/>
      <c r="AA39" s="8"/>
      <c r="AB39" s="467"/>
      <c r="AD39" s="5"/>
      <c r="AE39" s="1047"/>
      <c r="AF39" s="1047"/>
      <c r="AG39" s="1047"/>
      <c r="AH39" s="1047"/>
      <c r="AI39" s="1047"/>
      <c r="AJ39" s="1047"/>
      <c r="AK39" s="1047"/>
      <c r="AL39" s="1051"/>
      <c r="AM39" s="1051"/>
      <c r="AN39" s="1051"/>
      <c r="AO39" s="8"/>
      <c r="AP39" s="467"/>
      <c r="AR39" s="5"/>
      <c r="AS39" s="1047"/>
      <c r="AT39" s="1047"/>
      <c r="AU39" s="1047"/>
      <c r="AV39" s="1047"/>
      <c r="AW39" s="1047"/>
      <c r="AX39" s="1047"/>
      <c r="AY39" s="1047"/>
      <c r="AZ39" s="1051"/>
      <c r="BA39" s="1051"/>
      <c r="BB39" s="1051"/>
      <c r="BC39" s="8"/>
      <c r="BD39" s="467"/>
    </row>
    <row r="40" spans="1:56" ht="12.75" x14ac:dyDescent="0.2">
      <c r="A40" s="1"/>
      <c r="B40" s="5"/>
      <c r="C40" s="704"/>
      <c r="J40" s="707"/>
      <c r="K40" s="707"/>
      <c r="L40" s="707"/>
      <c r="M40" s="8"/>
      <c r="N40" s="467"/>
      <c r="O40" s="1"/>
      <c r="P40" s="5"/>
      <c r="Q40" s="1047"/>
      <c r="R40" s="1047"/>
      <c r="S40" s="1047"/>
      <c r="T40" s="1047"/>
      <c r="U40" s="1047"/>
      <c r="V40" s="1047"/>
      <c r="W40" s="1047"/>
      <c r="X40" s="1051"/>
      <c r="Y40" s="1051"/>
      <c r="Z40" s="1051"/>
      <c r="AA40" s="8"/>
      <c r="AB40" s="467"/>
      <c r="AD40" s="5"/>
      <c r="AE40" s="1047"/>
      <c r="AF40" s="1047"/>
      <c r="AG40" s="1047"/>
      <c r="AH40" s="1047"/>
      <c r="AI40" s="1047"/>
      <c r="AJ40" s="1047"/>
      <c r="AK40" s="1047"/>
      <c r="AL40" s="1051"/>
      <c r="AM40" s="1051"/>
      <c r="AN40" s="1051"/>
      <c r="AO40" s="8"/>
      <c r="AP40" s="467"/>
      <c r="AR40" s="5"/>
      <c r="AS40" s="1047"/>
      <c r="AT40" s="1047"/>
      <c r="AU40" s="1047"/>
      <c r="AV40" s="1047"/>
      <c r="AW40" s="1047"/>
      <c r="AX40" s="1047"/>
      <c r="AY40" s="1047"/>
      <c r="AZ40" s="1051"/>
      <c r="BA40" s="1051"/>
      <c r="BB40" s="1051"/>
      <c r="BC40" s="8"/>
      <c r="BD40" s="467"/>
    </row>
    <row r="41" spans="1:56" ht="12.75" x14ac:dyDescent="0.2">
      <c r="A41" s="1"/>
      <c r="B41" s="5"/>
      <c r="C41" s="712"/>
      <c r="D41" s="713"/>
      <c r="E41" s="713"/>
      <c r="F41" s="713"/>
      <c r="G41" s="713"/>
      <c r="H41" s="713"/>
      <c r="I41" s="713"/>
      <c r="J41" s="714"/>
      <c r="M41" s="8"/>
      <c r="N41" s="467"/>
      <c r="O41" s="1"/>
      <c r="P41" s="5"/>
      <c r="Q41" s="1055"/>
      <c r="R41" s="1055"/>
      <c r="S41" s="1055"/>
      <c r="T41" s="1055"/>
      <c r="U41" s="1055"/>
      <c r="V41" s="1055"/>
      <c r="W41" s="1055"/>
      <c r="X41" s="1056"/>
      <c r="Y41" s="1056"/>
      <c r="Z41" s="1056"/>
      <c r="AA41" s="8"/>
      <c r="AB41" s="467"/>
      <c r="AD41" s="5"/>
      <c r="AE41" s="1055"/>
      <c r="AF41" s="1055"/>
      <c r="AG41" s="1055"/>
      <c r="AH41" s="1055"/>
      <c r="AI41" s="1055"/>
      <c r="AJ41" s="1055"/>
      <c r="AK41" s="1055"/>
      <c r="AL41" s="1056"/>
      <c r="AM41" s="1056"/>
      <c r="AN41" s="1056"/>
      <c r="AO41" s="8"/>
      <c r="AP41" s="467"/>
      <c r="AR41" s="5"/>
      <c r="AS41" s="1055"/>
      <c r="AT41" s="1055"/>
      <c r="AU41" s="1055"/>
      <c r="AV41" s="1055"/>
      <c r="AW41" s="1055"/>
      <c r="AX41" s="1055"/>
      <c r="AY41" s="1055"/>
      <c r="AZ41" s="1056"/>
      <c r="BA41" s="1056"/>
      <c r="BB41" s="1056"/>
      <c r="BC41" s="8"/>
      <c r="BD41" s="467"/>
    </row>
    <row r="42" spans="1:56" ht="12.75" x14ac:dyDescent="0.2">
      <c r="A42" s="1"/>
      <c r="B42" s="5"/>
      <c r="C42" s="704"/>
      <c r="J42" s="707"/>
      <c r="K42" s="708"/>
      <c r="L42" s="708"/>
      <c r="M42" s="8"/>
      <c r="N42" s="467"/>
      <c r="O42" s="1"/>
      <c r="P42" s="5"/>
      <c r="Q42" s="1047"/>
      <c r="R42" s="1047"/>
      <c r="S42" s="1047"/>
      <c r="T42" s="1047"/>
      <c r="U42" s="1047"/>
      <c r="V42" s="1047"/>
      <c r="W42" s="1047"/>
      <c r="X42" s="1051"/>
      <c r="Y42" s="1051"/>
      <c r="Z42" s="1051"/>
      <c r="AA42" s="8"/>
      <c r="AB42" s="467"/>
      <c r="AD42" s="5"/>
      <c r="AE42" s="1047"/>
      <c r="AF42" s="1047"/>
      <c r="AG42" s="1047"/>
      <c r="AH42" s="1047"/>
      <c r="AI42" s="1047"/>
      <c r="AJ42" s="1047"/>
      <c r="AK42" s="1047"/>
      <c r="AL42" s="1051"/>
      <c r="AM42" s="1051"/>
      <c r="AN42" s="1051"/>
      <c r="AO42" s="8"/>
      <c r="AP42" s="467"/>
      <c r="AR42" s="5"/>
      <c r="AS42" s="1047"/>
      <c r="AT42" s="1047"/>
      <c r="AU42" s="1047"/>
      <c r="AV42" s="1047"/>
      <c r="AW42" s="1047"/>
      <c r="AX42" s="1047"/>
      <c r="AY42" s="1047"/>
      <c r="AZ42" s="1051"/>
      <c r="BA42" s="1051"/>
      <c r="BB42" s="1051"/>
      <c r="BC42" s="8"/>
      <c r="BD42" s="467"/>
    </row>
    <row r="43" spans="1:56" ht="12.75" x14ac:dyDescent="0.2">
      <c r="A43" s="1"/>
      <c r="B43" s="5"/>
      <c r="C43" s="713"/>
      <c r="D43" s="713"/>
      <c r="E43" s="713"/>
      <c r="F43" s="713"/>
      <c r="G43" s="713"/>
      <c r="H43" s="713"/>
      <c r="I43" s="713"/>
      <c r="J43" s="715"/>
      <c r="K43" s="715"/>
      <c r="L43" s="715"/>
      <c r="M43" s="8"/>
      <c r="N43" s="467"/>
      <c r="O43" s="1"/>
      <c r="P43" s="5"/>
      <c r="Q43" s="1048"/>
      <c r="R43" s="1048"/>
      <c r="S43" s="1048"/>
      <c r="T43" s="1048"/>
      <c r="U43" s="1048"/>
      <c r="V43" s="1048"/>
      <c r="W43" s="1048"/>
      <c r="X43" s="1053"/>
      <c r="Y43" s="1053"/>
      <c r="Z43" s="1053"/>
      <c r="AA43" s="8"/>
      <c r="AB43" s="467"/>
      <c r="AD43" s="5"/>
      <c r="AE43" s="1048"/>
      <c r="AF43" s="1048"/>
      <c r="AG43" s="1048"/>
      <c r="AH43" s="1048"/>
      <c r="AI43" s="1048"/>
      <c r="AJ43" s="1048"/>
      <c r="AK43" s="1048"/>
      <c r="AL43" s="1053"/>
      <c r="AM43" s="1053"/>
      <c r="AN43" s="1053"/>
      <c r="AO43" s="8"/>
      <c r="AP43" s="467"/>
      <c r="AR43" s="5"/>
      <c r="AS43" s="1048"/>
      <c r="AT43" s="1048"/>
      <c r="AU43" s="1048"/>
      <c r="AV43" s="1048"/>
      <c r="AW43" s="1048"/>
      <c r="AX43" s="1048"/>
      <c r="AY43" s="1048"/>
      <c r="AZ43" s="1053"/>
      <c r="BA43" s="1053"/>
      <c r="BB43" s="1053"/>
      <c r="BC43" s="8"/>
      <c r="BD43" s="467"/>
    </row>
    <row r="44" spans="1:56" ht="12.75" x14ac:dyDescent="0.2">
      <c r="A44" s="1"/>
      <c r="B44" s="5"/>
      <c r="C44" s="1"/>
      <c r="D44" s="1"/>
      <c r="E44" s="1"/>
      <c r="F44" s="1"/>
      <c r="G44" s="1"/>
      <c r="H44" s="1"/>
      <c r="I44" s="1"/>
      <c r="J44" s="1"/>
      <c r="K44" s="1"/>
      <c r="L44" s="1"/>
      <c r="M44" s="8"/>
      <c r="N44" s="467"/>
      <c r="O44" s="1"/>
      <c r="P44" s="5"/>
      <c r="Q44" s="1"/>
      <c r="R44" s="1"/>
      <c r="S44" s="1"/>
      <c r="T44" s="1"/>
      <c r="U44" s="1"/>
      <c r="V44" s="1"/>
      <c r="W44" s="1"/>
      <c r="X44" s="1"/>
      <c r="Y44" s="1"/>
      <c r="Z44" s="1"/>
      <c r="AA44" s="8"/>
      <c r="AB44" s="467"/>
      <c r="AD44" s="5"/>
      <c r="AE44" s="1"/>
      <c r="AF44" s="1"/>
      <c r="AG44" s="1"/>
      <c r="AH44" s="1"/>
      <c r="AI44" s="1"/>
      <c r="AJ44" s="1"/>
      <c r="AK44" s="1"/>
      <c r="AL44" s="1"/>
      <c r="AM44" s="1"/>
      <c r="AN44" s="1"/>
      <c r="AO44" s="8"/>
      <c r="AP44" s="467"/>
      <c r="AR44" s="5"/>
      <c r="AS44" s="1"/>
      <c r="AT44" s="1"/>
      <c r="AU44" s="1"/>
      <c r="AV44" s="1"/>
      <c r="AW44" s="1"/>
      <c r="AX44" s="1"/>
      <c r="AY44" s="1"/>
      <c r="AZ44" s="1"/>
      <c r="BA44" s="1"/>
      <c r="BB44" s="1"/>
      <c r="BC44" s="8"/>
      <c r="BD44" s="467"/>
    </row>
    <row r="45" spans="1:56" ht="12.75" x14ac:dyDescent="0.2">
      <c r="A45" s="1"/>
      <c r="B45" s="5"/>
      <c r="C45" s="1"/>
      <c r="D45" s="1"/>
      <c r="E45" s="1"/>
      <c r="F45" s="1"/>
      <c r="G45" s="1"/>
      <c r="H45" s="1"/>
      <c r="I45" s="1"/>
      <c r="J45" s="1"/>
      <c r="K45" s="1"/>
      <c r="L45" s="1"/>
      <c r="M45" s="8"/>
      <c r="N45" s="467"/>
      <c r="O45" s="1"/>
      <c r="P45" s="5"/>
      <c r="Q45" s="1"/>
      <c r="R45" s="1"/>
      <c r="S45" s="1"/>
      <c r="T45" s="1"/>
      <c r="U45" s="1"/>
      <c r="V45" s="1"/>
      <c r="W45" s="1"/>
      <c r="X45" s="1"/>
      <c r="Y45" s="1"/>
      <c r="Z45" s="1"/>
      <c r="AA45" s="8"/>
      <c r="AB45" s="467"/>
      <c r="AD45" s="5"/>
      <c r="AE45" s="1"/>
      <c r="AF45" s="1"/>
      <c r="AG45" s="1"/>
      <c r="AH45" s="1"/>
      <c r="AI45" s="1"/>
      <c r="AJ45" s="1"/>
      <c r="AK45" s="1"/>
      <c r="AL45" s="1"/>
      <c r="AM45" s="1"/>
      <c r="AN45" s="1"/>
      <c r="AO45" s="8"/>
      <c r="AP45" s="467"/>
      <c r="AR45" s="5"/>
      <c r="AS45" s="1"/>
      <c r="AT45" s="1"/>
      <c r="AU45" s="1"/>
      <c r="AV45" s="1"/>
      <c r="AW45" s="1"/>
      <c r="AX45" s="1"/>
      <c r="AY45" s="1"/>
      <c r="AZ45" s="1"/>
      <c r="BA45" s="1"/>
      <c r="BB45" s="1"/>
      <c r="BC45" s="8"/>
      <c r="BD45" s="467"/>
    </row>
    <row r="46" spans="1:56" ht="12.75" x14ac:dyDescent="0.2">
      <c r="A46" s="1"/>
      <c r="B46" s="5"/>
      <c r="C46" s="616"/>
      <c r="D46" s="1"/>
      <c r="E46" s="1"/>
      <c r="F46" s="1"/>
      <c r="G46" s="1"/>
      <c r="H46" s="1"/>
      <c r="I46" s="1"/>
      <c r="J46" s="1"/>
      <c r="K46" s="1"/>
      <c r="L46" s="1"/>
      <c r="M46" s="8"/>
      <c r="N46" s="467"/>
      <c r="O46" s="1"/>
      <c r="P46" s="5"/>
      <c r="Q46" s="616"/>
      <c r="R46" s="1"/>
      <c r="S46" s="1"/>
      <c r="T46" s="1"/>
      <c r="U46" s="1"/>
      <c r="V46" s="1"/>
      <c r="W46" s="1"/>
      <c r="X46" s="1"/>
      <c r="Y46" s="1"/>
      <c r="Z46" s="1"/>
      <c r="AA46" s="8"/>
      <c r="AB46" s="467"/>
      <c r="AD46" s="5"/>
      <c r="AE46" s="616"/>
      <c r="AF46" s="1"/>
      <c r="AG46" s="1"/>
      <c r="AH46" s="1"/>
      <c r="AI46" s="1"/>
      <c r="AJ46" s="1"/>
      <c r="AK46" s="1"/>
      <c r="AL46" s="1"/>
      <c r="AM46" s="1"/>
      <c r="AN46" s="1"/>
      <c r="AO46" s="8"/>
      <c r="AP46" s="467"/>
      <c r="AR46" s="5"/>
      <c r="AS46" s="616"/>
      <c r="AT46" s="1"/>
      <c r="AU46" s="1"/>
      <c r="AV46" s="1"/>
      <c r="AW46" s="1"/>
      <c r="AX46" s="1"/>
      <c r="AY46" s="1"/>
      <c r="AZ46" s="1"/>
      <c r="BA46" s="1"/>
      <c r="BB46" s="1"/>
      <c r="BC46" s="8"/>
      <c r="BD46" s="467"/>
    </row>
    <row r="47" spans="1:56" ht="12.75" x14ac:dyDescent="0.2">
      <c r="A47" s="1"/>
      <c r="B47" s="5"/>
      <c r="C47" s="616"/>
      <c r="D47" s="1"/>
      <c r="E47" s="1"/>
      <c r="F47" s="1"/>
      <c r="G47" s="1"/>
      <c r="H47" s="1"/>
      <c r="I47" s="1"/>
      <c r="J47" s="1"/>
      <c r="K47" s="1"/>
      <c r="L47" s="1"/>
      <c r="M47" s="8"/>
      <c r="N47" s="467"/>
      <c r="O47" s="1"/>
      <c r="P47" s="5"/>
      <c r="Q47" s="616"/>
      <c r="R47" s="1"/>
      <c r="S47" s="1"/>
      <c r="T47" s="1"/>
      <c r="U47" s="1"/>
      <c r="V47" s="1"/>
      <c r="W47" s="1"/>
      <c r="X47" s="1"/>
      <c r="Y47" s="1"/>
      <c r="Z47" s="1"/>
      <c r="AA47" s="8"/>
      <c r="AB47" s="467"/>
      <c r="AD47" s="5"/>
      <c r="AE47" s="616"/>
      <c r="AF47" s="1"/>
      <c r="AG47" s="1"/>
      <c r="AH47" s="1"/>
      <c r="AI47" s="1"/>
      <c r="AJ47" s="1"/>
      <c r="AK47" s="1"/>
      <c r="AL47" s="1"/>
      <c r="AM47" s="1"/>
      <c r="AN47" s="1"/>
      <c r="AO47" s="8"/>
      <c r="AP47" s="467"/>
      <c r="AR47" s="5"/>
      <c r="AS47" s="616"/>
      <c r="AT47" s="1"/>
      <c r="AU47" s="1"/>
      <c r="AV47" s="1"/>
      <c r="AW47" s="1"/>
      <c r="AX47" s="1"/>
      <c r="AY47" s="1"/>
      <c r="AZ47" s="1"/>
      <c r="BA47" s="1"/>
      <c r="BB47" s="1"/>
      <c r="BC47" s="8"/>
      <c r="BD47" s="467"/>
    </row>
    <row r="48" spans="1:56" ht="12.75" x14ac:dyDescent="0.2">
      <c r="A48" s="1"/>
      <c r="B48" s="5"/>
      <c r="C48" s="616"/>
      <c r="D48" s="1"/>
      <c r="E48" s="1"/>
      <c r="F48" s="1"/>
      <c r="G48" s="1"/>
      <c r="H48" s="1"/>
      <c r="I48" s="1"/>
      <c r="J48" s="1"/>
      <c r="K48" s="1"/>
      <c r="L48" s="1"/>
      <c r="M48" s="8"/>
      <c r="N48" s="467"/>
      <c r="O48" s="1"/>
      <c r="P48" s="5"/>
      <c r="Q48" s="616"/>
      <c r="R48" s="1"/>
      <c r="S48" s="1"/>
      <c r="T48" s="1"/>
      <c r="U48" s="1"/>
      <c r="V48" s="1"/>
      <c r="W48" s="1"/>
      <c r="X48" s="1"/>
      <c r="Y48" s="1"/>
      <c r="Z48" s="1"/>
      <c r="AA48" s="8"/>
      <c r="AB48" s="467"/>
      <c r="AD48" s="5"/>
      <c r="AE48" s="616"/>
      <c r="AF48" s="1"/>
      <c r="AG48" s="1"/>
      <c r="AH48" s="1"/>
      <c r="AI48" s="1"/>
      <c r="AJ48" s="1"/>
      <c r="AK48" s="1"/>
      <c r="AL48" s="1"/>
      <c r="AM48" s="1"/>
      <c r="AN48" s="1"/>
      <c r="AO48" s="8"/>
      <c r="AP48" s="467"/>
      <c r="AR48" s="5"/>
      <c r="AS48" s="616"/>
      <c r="AT48" s="1"/>
      <c r="AU48" s="1"/>
      <c r="AV48" s="1"/>
      <c r="AW48" s="1"/>
      <c r="AX48" s="1"/>
      <c r="AY48" s="1"/>
      <c r="AZ48" s="1"/>
      <c r="BA48" s="1"/>
      <c r="BB48" s="1"/>
      <c r="BC48" s="8"/>
      <c r="BD48" s="467"/>
    </row>
    <row r="49" spans="1:56" ht="12.75" x14ac:dyDescent="0.2">
      <c r="A49" s="1"/>
      <c r="B49" s="5"/>
      <c r="C49" s="1"/>
      <c r="D49" s="1"/>
      <c r="E49" s="1"/>
      <c r="F49" s="1"/>
      <c r="G49" s="1"/>
      <c r="H49" s="1"/>
      <c r="I49" s="1"/>
      <c r="J49" s="1"/>
      <c r="K49" s="1"/>
      <c r="L49" s="1"/>
      <c r="M49" s="8"/>
      <c r="N49" s="467"/>
      <c r="O49" s="1"/>
      <c r="P49" s="5"/>
      <c r="Q49" s="1"/>
      <c r="R49" s="1"/>
      <c r="S49" s="1"/>
      <c r="T49" s="1"/>
      <c r="U49" s="1"/>
      <c r="V49" s="1"/>
      <c r="W49" s="1"/>
      <c r="X49" s="1"/>
      <c r="Y49" s="1"/>
      <c r="Z49" s="1"/>
      <c r="AA49" s="8"/>
      <c r="AB49" s="467"/>
      <c r="AD49" s="5"/>
      <c r="AE49" s="1"/>
      <c r="AF49" s="1"/>
      <c r="AG49" s="1"/>
      <c r="AH49" s="1"/>
      <c r="AI49" s="1"/>
      <c r="AJ49" s="1"/>
      <c r="AK49" s="1"/>
      <c r="AL49" s="1"/>
      <c r="AM49" s="1"/>
      <c r="AN49" s="1"/>
      <c r="AO49" s="8"/>
      <c r="AP49" s="467"/>
      <c r="AR49" s="5"/>
      <c r="AS49" s="1"/>
      <c r="AT49" s="1"/>
      <c r="AU49" s="1"/>
      <c r="AV49" s="1"/>
      <c r="AW49" s="1"/>
      <c r="AX49" s="1"/>
      <c r="AY49" s="1"/>
      <c r="AZ49" s="1"/>
      <c r="BA49" s="1"/>
      <c r="BB49" s="1"/>
      <c r="BC49" s="8"/>
      <c r="BD49" s="467"/>
    </row>
    <row r="50" spans="1:56" ht="12.75" x14ac:dyDescent="0.2">
      <c r="A50" s="1"/>
      <c r="B50" s="5"/>
      <c r="C50" s="1"/>
      <c r="D50" s="1"/>
      <c r="E50" s="1"/>
      <c r="F50" s="1"/>
      <c r="G50" s="1"/>
      <c r="H50" s="1"/>
      <c r="I50" s="1"/>
      <c r="J50" s="1"/>
      <c r="K50" s="1"/>
      <c r="L50" s="1"/>
      <c r="M50" s="8"/>
      <c r="N50" s="467"/>
      <c r="O50" s="1"/>
      <c r="P50" s="5"/>
      <c r="Q50" s="1"/>
      <c r="R50" s="1"/>
      <c r="S50" s="1"/>
      <c r="T50" s="1"/>
      <c r="U50" s="1"/>
      <c r="V50" s="1"/>
      <c r="W50" s="1"/>
      <c r="X50" s="1"/>
      <c r="Y50" s="1"/>
      <c r="Z50" s="1"/>
      <c r="AA50" s="8"/>
      <c r="AB50" s="467"/>
      <c r="AD50" s="5"/>
      <c r="AE50" s="1"/>
      <c r="AF50" s="1"/>
      <c r="AG50" s="1"/>
      <c r="AH50" s="1"/>
      <c r="AI50" s="1"/>
      <c r="AJ50" s="1"/>
      <c r="AK50" s="1"/>
      <c r="AL50" s="1"/>
      <c r="AM50" s="1"/>
      <c r="AN50" s="1"/>
      <c r="AO50" s="8"/>
      <c r="AP50" s="467"/>
      <c r="AR50" s="5"/>
      <c r="AS50" s="1"/>
      <c r="AT50" s="1"/>
      <c r="AU50" s="1"/>
      <c r="AV50" s="1"/>
      <c r="AW50" s="1"/>
      <c r="AX50" s="1"/>
      <c r="AY50" s="1"/>
      <c r="AZ50" s="1"/>
      <c r="BA50" s="1"/>
      <c r="BB50" s="1"/>
      <c r="BC50" s="8"/>
      <c r="BD50" s="467"/>
    </row>
    <row r="51" spans="1:56" ht="12.75" x14ac:dyDescent="0.2">
      <c r="A51" s="1"/>
      <c r="B51" s="5"/>
      <c r="C51" s="1"/>
      <c r="D51" s="1"/>
      <c r="E51" s="1"/>
      <c r="F51" s="1"/>
      <c r="G51" s="1"/>
      <c r="H51" s="1"/>
      <c r="I51" s="1"/>
      <c r="J51" s="1"/>
      <c r="K51" s="1"/>
      <c r="L51" s="1"/>
      <c r="M51" s="8"/>
      <c r="N51" s="467"/>
      <c r="O51" s="1"/>
      <c r="P51" s="5"/>
      <c r="Q51" s="1054"/>
      <c r="R51" s="1054"/>
      <c r="S51" s="1054"/>
      <c r="T51" s="1054"/>
      <c r="U51" s="1054"/>
      <c r="V51" s="1054"/>
      <c r="W51" s="1054"/>
      <c r="X51" s="1"/>
      <c r="Y51" s="1"/>
      <c r="Z51" s="1"/>
      <c r="AA51" s="8"/>
      <c r="AB51" s="467"/>
      <c r="AD51" s="5"/>
      <c r="AE51" s="1054"/>
      <c r="AF51" s="1054"/>
      <c r="AG51" s="1054"/>
      <c r="AH51" s="1054"/>
      <c r="AI51" s="1054"/>
      <c r="AJ51" s="1054"/>
      <c r="AK51" s="1054"/>
      <c r="AL51" s="1"/>
      <c r="AM51" s="1"/>
      <c r="AN51" s="1"/>
      <c r="AO51" s="8"/>
      <c r="AP51" s="467"/>
      <c r="AR51" s="5"/>
      <c r="AS51" s="1054"/>
      <c r="AT51" s="1054"/>
      <c r="AU51" s="1054"/>
      <c r="AV51" s="1054"/>
      <c r="AW51" s="1054"/>
      <c r="AX51" s="1054"/>
      <c r="AY51" s="1054"/>
      <c r="AZ51" s="1"/>
      <c r="BA51" s="1"/>
      <c r="BB51" s="1"/>
      <c r="BC51" s="8"/>
      <c r="BD51" s="467"/>
    </row>
    <row r="52" spans="1:56" ht="12.75" x14ac:dyDescent="0.2">
      <c r="A52" s="1"/>
      <c r="B52" s="5"/>
      <c r="C52" s="1"/>
      <c r="D52" s="1"/>
      <c r="E52" s="1"/>
      <c r="F52" s="1"/>
      <c r="G52" s="1"/>
      <c r="H52" s="1"/>
      <c r="I52" s="1"/>
      <c r="J52" s="1"/>
      <c r="K52" s="1"/>
      <c r="L52" s="1"/>
      <c r="M52" s="8"/>
      <c r="N52" s="467"/>
      <c r="O52" s="1"/>
      <c r="P52" s="5"/>
      <c r="Q52" s="1"/>
      <c r="R52" s="1"/>
      <c r="S52" s="1"/>
      <c r="T52" s="1"/>
      <c r="U52" s="1"/>
      <c r="V52" s="1"/>
      <c r="W52" s="1"/>
      <c r="X52" s="1"/>
      <c r="Y52" s="1"/>
      <c r="Z52" s="1"/>
      <c r="AA52" s="8"/>
      <c r="AB52" s="467"/>
      <c r="AD52" s="5"/>
      <c r="AE52" s="1"/>
      <c r="AF52" s="1"/>
      <c r="AG52" s="1"/>
      <c r="AH52" s="1"/>
      <c r="AI52" s="1"/>
      <c r="AJ52" s="1"/>
      <c r="AK52" s="1"/>
      <c r="AL52" s="1"/>
      <c r="AM52" s="1"/>
      <c r="AN52" s="1"/>
      <c r="AO52" s="8"/>
      <c r="AP52" s="467"/>
      <c r="AR52" s="5"/>
      <c r="AS52" s="1"/>
      <c r="AT52" s="1"/>
      <c r="AU52" s="1"/>
      <c r="AV52" s="1"/>
      <c r="AW52" s="1"/>
      <c r="AX52" s="1"/>
      <c r="AY52" s="1"/>
      <c r="AZ52" s="1"/>
      <c r="BA52" s="1"/>
      <c r="BB52" s="1"/>
      <c r="BC52" s="8"/>
      <c r="BD52" s="467"/>
    </row>
    <row r="53" spans="1:56" ht="13.5" x14ac:dyDescent="0.25">
      <c r="A53" s="1"/>
      <c r="B53" s="5"/>
      <c r="C53" s="617"/>
      <c r="D53" s="1"/>
      <c r="E53" s="1"/>
      <c r="F53" s="1"/>
      <c r="G53" s="1"/>
      <c r="H53" s="1"/>
      <c r="I53" s="1"/>
      <c r="J53" s="1"/>
      <c r="K53" s="617"/>
      <c r="L53" s="1"/>
      <c r="M53" s="8"/>
      <c r="N53" s="467"/>
      <c r="O53" s="1"/>
      <c r="P53" s="5"/>
      <c r="Q53" s="617"/>
      <c r="R53" s="1"/>
      <c r="S53" s="1"/>
      <c r="T53" s="1"/>
      <c r="U53" s="1"/>
      <c r="V53" s="1"/>
      <c r="W53" s="1"/>
      <c r="X53" s="1"/>
      <c r="Y53" s="617"/>
      <c r="Z53" s="1"/>
      <c r="AA53" s="8"/>
      <c r="AB53" s="467"/>
      <c r="AD53" s="5"/>
      <c r="AE53" s="617"/>
      <c r="AF53" s="1"/>
      <c r="AG53" s="1"/>
      <c r="AH53" s="1"/>
      <c r="AI53" s="1"/>
      <c r="AJ53" s="1"/>
      <c r="AK53" s="1"/>
      <c r="AL53" s="1"/>
      <c r="AM53" s="617"/>
      <c r="AN53" s="1"/>
      <c r="AO53" s="8"/>
      <c r="AP53" s="467"/>
      <c r="AR53" s="5"/>
      <c r="AS53" s="617"/>
      <c r="AT53" s="1"/>
      <c r="AU53" s="1"/>
      <c r="AV53" s="1"/>
      <c r="AW53" s="1"/>
      <c r="AX53" s="1"/>
      <c r="AY53" s="1"/>
      <c r="AZ53" s="1"/>
      <c r="BA53" s="617"/>
      <c r="BB53" s="1"/>
      <c r="BC53" s="8"/>
      <c r="BD53" s="467"/>
    </row>
    <row r="54" spans="1:56" ht="15.75" x14ac:dyDescent="0.25">
      <c r="A54" s="1"/>
      <c r="B54" s="697"/>
      <c r="C54" s="18"/>
      <c r="D54" s="18"/>
      <c r="E54" s="18"/>
      <c r="F54" s="18"/>
      <c r="G54" s="18"/>
      <c r="H54" s="18"/>
      <c r="I54" s="18"/>
      <c r="J54" s="18"/>
      <c r="K54" s="18"/>
      <c r="L54" s="18"/>
      <c r="M54" s="19"/>
      <c r="N54" s="467"/>
      <c r="O54" s="1"/>
      <c r="P54" s="697"/>
      <c r="Q54" s="18"/>
      <c r="R54" s="18"/>
      <c r="S54" s="18"/>
      <c r="T54" s="18"/>
      <c r="U54" s="18"/>
      <c r="V54" s="18"/>
      <c r="W54" s="18"/>
      <c r="X54" s="18"/>
      <c r="Y54" s="18"/>
      <c r="Z54" s="18"/>
      <c r="AA54" s="19"/>
      <c r="AB54" s="467"/>
      <c r="AD54" s="697"/>
      <c r="AE54" s="18"/>
      <c r="AF54" s="18"/>
      <c r="AG54" s="18"/>
      <c r="AH54" s="18"/>
      <c r="AI54" s="18"/>
      <c r="AJ54" s="18"/>
      <c r="AK54" s="18"/>
      <c r="AL54" s="18"/>
      <c r="AM54" s="18"/>
      <c r="AN54" s="18"/>
      <c r="AO54" s="19"/>
      <c r="AP54" s="467"/>
      <c r="AR54" s="697"/>
      <c r="AS54" s="18"/>
      <c r="AT54" s="18"/>
      <c r="AU54" s="18"/>
      <c r="AV54" s="18"/>
      <c r="AW54" s="18"/>
      <c r="AX54" s="18"/>
      <c r="AY54" s="18"/>
      <c r="AZ54" s="18"/>
      <c r="BA54" s="18"/>
      <c r="BB54" s="18"/>
      <c r="BC54" s="19"/>
      <c r="BD54" s="467"/>
    </row>
    <row r="55" spans="1:56" ht="6" customHeight="1" x14ac:dyDescent="0.2">
      <c r="A55" s="1"/>
      <c r="B55" s="1"/>
      <c r="C55" s="467"/>
      <c r="D55" s="467"/>
      <c r="E55" s="467"/>
      <c r="F55" s="467"/>
      <c r="G55" s="467"/>
      <c r="H55" s="467"/>
      <c r="I55" s="467"/>
      <c r="J55" s="467"/>
      <c r="K55" s="467"/>
      <c r="L55" s="467"/>
      <c r="M55" s="467"/>
      <c r="N55" s="467"/>
      <c r="O55" s="1"/>
      <c r="P55" s="1"/>
      <c r="Q55" s="467"/>
      <c r="R55" s="467"/>
      <c r="S55" s="467"/>
      <c r="T55" s="467"/>
      <c r="U55" s="467"/>
      <c r="V55" s="467"/>
      <c r="W55" s="467"/>
      <c r="X55" s="467"/>
      <c r="Y55" s="467"/>
      <c r="Z55" s="467"/>
      <c r="AA55" s="467"/>
      <c r="AB55" s="467"/>
      <c r="AD55" s="1"/>
      <c r="AE55" s="467"/>
      <c r="AF55" s="467"/>
      <c r="AG55" s="467"/>
      <c r="AH55" s="467"/>
      <c r="AI55" s="467"/>
      <c r="AJ55" s="467"/>
      <c r="AK55" s="467"/>
      <c r="AL55" s="467"/>
      <c r="AM55" s="467"/>
      <c r="AN55" s="467"/>
      <c r="AO55" s="467"/>
      <c r="AP55" s="467"/>
      <c r="AR55" s="1"/>
      <c r="AS55" s="467"/>
      <c r="AT55" s="467"/>
      <c r="AU55" s="467"/>
      <c r="AV55" s="467"/>
      <c r="AW55" s="467"/>
      <c r="AX55" s="467"/>
      <c r="AY55" s="467"/>
      <c r="AZ55" s="467"/>
      <c r="BA55" s="467"/>
      <c r="BB55" s="467"/>
      <c r="BC55" s="467"/>
      <c r="BD55" s="467"/>
    </row>
    <row r="56" spans="1:56" ht="12.75" x14ac:dyDescent="0.2">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D56" s="1"/>
      <c r="AE56" s="1"/>
      <c r="AF56" s="1"/>
      <c r="AG56" s="1"/>
      <c r="AH56" s="1"/>
      <c r="AI56" s="1"/>
      <c r="AJ56" s="1"/>
      <c r="AK56" s="1"/>
      <c r="AL56" s="1"/>
      <c r="AM56" s="1"/>
      <c r="AN56" s="1"/>
      <c r="AO56" s="1"/>
      <c r="AP56" s="1"/>
      <c r="AR56" s="1"/>
      <c r="AS56" s="1"/>
      <c r="AT56" s="1"/>
      <c r="AU56" s="1"/>
      <c r="AV56" s="1"/>
      <c r="AW56" s="1"/>
      <c r="AX56" s="1"/>
      <c r="AY56" s="1"/>
      <c r="AZ56" s="1"/>
      <c r="BA56" s="1"/>
      <c r="BB56" s="1"/>
      <c r="BC56" s="1"/>
      <c r="BD56" s="1"/>
    </row>
    <row r="57" spans="1:56" ht="12.75" hidden="1" customHeight="1" x14ac:dyDescent="0.2"/>
    <row r="58" spans="1:56" ht="12.75" hidden="1" customHeight="1" x14ac:dyDescent="0.2"/>
    <row r="59" spans="1:56" ht="12.75" hidden="1" customHeight="1" x14ac:dyDescent="0.2"/>
    <row r="60" spans="1:56" ht="12.75" hidden="1" customHeight="1" x14ac:dyDescent="0.2"/>
  </sheetData>
  <sheetProtection selectLockedCells="1"/>
  <mergeCells count="136">
    <mergeCell ref="Q35:W35"/>
    <mergeCell ref="X35:Z35"/>
    <mergeCell ref="V26:Z26"/>
    <mergeCell ref="S26:T26"/>
    <mergeCell ref="S24:Z24"/>
    <mergeCell ref="S23:Z23"/>
    <mergeCell ref="C3:L3"/>
    <mergeCell ref="X31:Z31"/>
    <mergeCell ref="Q32:Z32"/>
    <mergeCell ref="Q33:W33"/>
    <mergeCell ref="X33:Z33"/>
    <mergeCell ref="Q29:W29"/>
    <mergeCell ref="X29:Z29"/>
    <mergeCell ref="S16:T16"/>
    <mergeCell ref="U16:X16"/>
    <mergeCell ref="Y16:Z16"/>
    <mergeCell ref="S18:Z18"/>
    <mergeCell ref="S20:Z20"/>
    <mergeCell ref="S22:Z22"/>
    <mergeCell ref="S14:Z14"/>
    <mergeCell ref="S12:Z12"/>
    <mergeCell ref="S10:Z10"/>
    <mergeCell ref="S8:Z8"/>
    <mergeCell ref="Q3:Z3"/>
    <mergeCell ref="AE29:AK29"/>
    <mergeCell ref="Q43:W43"/>
    <mergeCell ref="X43:Z43"/>
    <mergeCell ref="Q51:W51"/>
    <mergeCell ref="AG16:AH16"/>
    <mergeCell ref="Q40:W40"/>
    <mergeCell ref="X40:Z40"/>
    <mergeCell ref="Q41:W41"/>
    <mergeCell ref="X41:Z41"/>
    <mergeCell ref="Q42:W42"/>
    <mergeCell ref="X42:Z42"/>
    <mergeCell ref="Q37:W37"/>
    <mergeCell ref="X37:Z37"/>
    <mergeCell ref="Q38:W38"/>
    <mergeCell ref="X38:Z38"/>
    <mergeCell ref="Q39:W39"/>
    <mergeCell ref="X39:Z39"/>
    <mergeCell ref="Q34:W34"/>
    <mergeCell ref="X34:Z34"/>
    <mergeCell ref="Q36:W36"/>
    <mergeCell ref="X36:Z36"/>
    <mergeCell ref="Q30:W30"/>
    <mergeCell ref="X30:Z30"/>
    <mergeCell ref="Q31:W31"/>
    <mergeCell ref="AE51:AK51"/>
    <mergeCell ref="AE41:AK41"/>
    <mergeCell ref="AL35:AN35"/>
    <mergeCell ref="AL36:AN36"/>
    <mergeCell ref="AL37:AN37"/>
    <mergeCell ref="AL31:AN31"/>
    <mergeCell ref="AL33:AN33"/>
    <mergeCell ref="AL34:AN34"/>
    <mergeCell ref="AE34:AK34"/>
    <mergeCell ref="AE33:AK33"/>
    <mergeCell ref="AE32:AN32"/>
    <mergeCell ref="AE31:AK31"/>
    <mergeCell ref="AE37:AK37"/>
    <mergeCell ref="AE36:AK36"/>
    <mergeCell ref="AE35:AK35"/>
    <mergeCell ref="AL40:AN40"/>
    <mergeCell ref="AL39:AN39"/>
    <mergeCell ref="AL38:AN38"/>
    <mergeCell ref="AL43:AN43"/>
    <mergeCell ref="AL42:AN42"/>
    <mergeCell ref="AL41:AN41"/>
    <mergeCell ref="AS51:AY51"/>
    <mergeCell ref="AU18:BB18"/>
    <mergeCell ref="AS41:AY41"/>
    <mergeCell ref="AZ41:BB41"/>
    <mergeCell ref="AS42:AY42"/>
    <mergeCell ref="AZ42:BB42"/>
    <mergeCell ref="AS39:AY39"/>
    <mergeCell ref="AZ39:BB39"/>
    <mergeCell ref="AS36:AY36"/>
    <mergeCell ref="AZ36:BB36"/>
    <mergeCell ref="AS40:AY40"/>
    <mergeCell ref="AZ40:BB40"/>
    <mergeCell ref="AS37:AY37"/>
    <mergeCell ref="AZ37:BB37"/>
    <mergeCell ref="AS38:AY38"/>
    <mergeCell ref="AZ38:BB38"/>
    <mergeCell ref="AS32:BB32"/>
    <mergeCell ref="AS33:AY33"/>
    <mergeCell ref="AZ33:BB33"/>
    <mergeCell ref="AS34:AY34"/>
    <mergeCell ref="AZ34:BB34"/>
    <mergeCell ref="AS35:AY35"/>
    <mergeCell ref="AZ35:BB35"/>
    <mergeCell ref="AS29:AY29"/>
    <mergeCell ref="BA16:BB16"/>
    <mergeCell ref="AW16:AZ16"/>
    <mergeCell ref="AU16:AV16"/>
    <mergeCell ref="AU14:BB14"/>
    <mergeCell ref="AU12:BB12"/>
    <mergeCell ref="AU10:BB10"/>
    <mergeCell ref="AS43:AY43"/>
    <mergeCell ref="AZ43:BB43"/>
    <mergeCell ref="AZ29:BB29"/>
    <mergeCell ref="AS30:AY30"/>
    <mergeCell ref="AZ30:BB30"/>
    <mergeCell ref="AS31:AY31"/>
    <mergeCell ref="AZ31:BB31"/>
    <mergeCell ref="AU20:BB20"/>
    <mergeCell ref="AU22:BB22"/>
    <mergeCell ref="AU23:BB23"/>
    <mergeCell ref="AU24:BB24"/>
    <mergeCell ref="AU26:AV26"/>
    <mergeCell ref="AX26:BB26"/>
    <mergeCell ref="AE3:AN3"/>
    <mergeCell ref="AM16:AN16"/>
    <mergeCell ref="AI16:AL16"/>
    <mergeCell ref="AU8:BB8"/>
    <mergeCell ref="AE40:AK40"/>
    <mergeCell ref="AE39:AK39"/>
    <mergeCell ref="AE38:AK38"/>
    <mergeCell ref="AE43:AK43"/>
    <mergeCell ref="AE42:AK42"/>
    <mergeCell ref="AG26:AH26"/>
    <mergeCell ref="AJ26:AN26"/>
    <mergeCell ref="AL29:AN29"/>
    <mergeCell ref="AL30:AN30"/>
    <mergeCell ref="AG24:AN24"/>
    <mergeCell ref="AG23:AN23"/>
    <mergeCell ref="AG22:AN22"/>
    <mergeCell ref="AG20:AN20"/>
    <mergeCell ref="AG18:AN18"/>
    <mergeCell ref="AE30:AK30"/>
    <mergeCell ref="AG14:AN14"/>
    <mergeCell ref="AG12:AN12"/>
    <mergeCell ref="AG10:AN10"/>
    <mergeCell ref="AG8:AN8"/>
    <mergeCell ref="AS3:BB3"/>
  </mergeCells>
  <phoneticPr fontId="6" type="noConversion"/>
  <pageMargins left="0.18" right="0.16" top="0.78" bottom="0.61" header="0.5" footer="0.5"/>
  <pageSetup paperSize="9" orientation="portrait" r:id="rId1"/>
  <headerFooter alignWithMargins="0">
    <oddFooter>&amp;C_x000D_&amp;1#&amp;"Calibri"&amp;12&amp;K000000 OFFICIAL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04">
    <pageSetUpPr fitToPage="1"/>
  </sheetPr>
  <dimension ref="A1:O59"/>
  <sheetViews>
    <sheetView workbookViewId="0">
      <selection activeCell="E3" sqref="E3"/>
    </sheetView>
  </sheetViews>
  <sheetFormatPr defaultColWidth="0" defaultRowHeight="12.75" zeroHeight="1" x14ac:dyDescent="0.2"/>
  <cols>
    <col min="1" max="2" width="2.42578125" customWidth="1"/>
    <col min="3" max="4" width="9.140625" customWidth="1"/>
    <col min="5" max="5" width="16.28515625" customWidth="1"/>
    <col min="6" max="7" width="9.140625" customWidth="1"/>
    <col min="8" max="8" width="4.42578125" customWidth="1"/>
    <col min="9" max="12" width="9.140625" customWidth="1"/>
    <col min="13" max="13" width="11.28515625" customWidth="1"/>
    <col min="14" max="15" width="2.42578125" customWidth="1"/>
    <col min="16" max="16384" width="8.85546875" hidden="1"/>
  </cols>
  <sheetData>
    <row r="1" spans="1:15" x14ac:dyDescent="0.2">
      <c r="A1" s="1"/>
      <c r="B1" s="1"/>
      <c r="C1" s="1"/>
      <c r="D1" s="1"/>
      <c r="E1" s="1"/>
      <c r="F1" s="1"/>
      <c r="G1" s="1"/>
      <c r="H1" s="1"/>
      <c r="I1" s="1"/>
      <c r="J1" s="1"/>
      <c r="K1" s="1"/>
      <c r="L1" s="1"/>
      <c r="M1" s="1"/>
      <c r="N1" s="1"/>
      <c r="O1" s="1"/>
    </row>
    <row r="2" spans="1:15" x14ac:dyDescent="0.2">
      <c r="A2" s="1"/>
      <c r="B2" s="2"/>
      <c r="C2" s="3"/>
      <c r="D2" s="3"/>
      <c r="E2" s="3"/>
      <c r="F2" s="3"/>
      <c r="G2" s="3"/>
      <c r="H2" s="3"/>
      <c r="I2" s="3"/>
      <c r="J2" s="3"/>
      <c r="K2" s="3"/>
      <c r="L2" s="3"/>
      <c r="M2" s="3"/>
      <c r="N2" s="4"/>
      <c r="O2" s="1"/>
    </row>
    <row r="3" spans="1:15" x14ac:dyDescent="0.2">
      <c r="A3" s="1"/>
      <c r="B3" s="5"/>
      <c r="C3" s="979" t="s">
        <v>884</v>
      </c>
      <c r="D3" s="1"/>
      <c r="E3" s="1"/>
      <c r="F3" s="1"/>
      <c r="G3" s="1"/>
      <c r="H3" s="1"/>
      <c r="I3" s="1"/>
      <c r="J3" s="1"/>
      <c r="K3" s="1"/>
      <c r="L3" s="1"/>
      <c r="M3" s="1"/>
      <c r="N3" s="8"/>
      <c r="O3" s="1"/>
    </row>
    <row r="4" spans="1:15" x14ac:dyDescent="0.2">
      <c r="A4" s="1"/>
      <c r="B4" s="5"/>
      <c r="C4" s="1"/>
      <c r="D4" s="1"/>
      <c r="E4" s="1"/>
      <c r="F4" s="1"/>
      <c r="G4" s="1"/>
      <c r="H4" s="1"/>
      <c r="I4" s="1"/>
      <c r="J4" s="1"/>
      <c r="K4" s="1"/>
      <c r="L4" s="1"/>
      <c r="M4" s="1"/>
      <c r="N4" s="8"/>
      <c r="O4" s="1"/>
    </row>
    <row r="5" spans="1:15" ht="15.75" x14ac:dyDescent="0.25">
      <c r="A5" s="1"/>
      <c r="B5" s="5"/>
      <c r="C5" s="1078" t="s">
        <v>275</v>
      </c>
      <c r="D5" s="1078"/>
      <c r="E5" s="1078"/>
      <c r="F5" s="1078"/>
      <c r="G5" s="1078"/>
      <c r="H5" s="1078"/>
      <c r="I5" s="1078"/>
      <c r="J5" s="1078"/>
      <c r="K5" s="1078"/>
      <c r="L5" s="1078"/>
      <c r="M5" s="1078"/>
      <c r="N5" s="6"/>
      <c r="O5" s="1"/>
    </row>
    <row r="6" spans="1:15" ht="13.5" thickBot="1" x14ac:dyDescent="0.25">
      <c r="A6" s="1"/>
      <c r="B6" s="5"/>
      <c r="C6" s="7"/>
      <c r="D6" s="7"/>
      <c r="E6" s="7"/>
      <c r="F6" s="7"/>
      <c r="G6" s="7"/>
      <c r="H6" s="7"/>
      <c r="I6" s="7"/>
      <c r="J6" s="7"/>
      <c r="K6" s="7"/>
      <c r="L6" s="7"/>
      <c r="M6" s="7"/>
      <c r="N6" s="8"/>
      <c r="O6" s="1"/>
    </row>
    <row r="7" spans="1:15" x14ac:dyDescent="0.2">
      <c r="A7" s="1"/>
      <c r="B7" s="5"/>
      <c r="C7" s="1090" t="s">
        <v>460</v>
      </c>
      <c r="D7" s="1090"/>
      <c r="E7" s="1090"/>
      <c r="F7" s="1090"/>
      <c r="G7" s="1090"/>
      <c r="H7" s="1090"/>
      <c r="I7" s="1090"/>
      <c r="J7" s="1090"/>
      <c r="K7" s="1090"/>
      <c r="L7" s="1090"/>
      <c r="M7" s="1090"/>
      <c r="N7" s="9"/>
      <c r="O7" s="1"/>
    </row>
    <row r="8" spans="1:15" x14ac:dyDescent="0.2">
      <c r="A8" s="1"/>
      <c r="B8" s="5"/>
      <c r="C8" s="1"/>
      <c r="D8" s="1"/>
      <c r="E8" s="1"/>
      <c r="F8" s="1"/>
      <c r="G8" s="1"/>
      <c r="H8" s="1"/>
      <c r="I8" s="1"/>
      <c r="J8" s="1"/>
      <c r="K8" s="1"/>
      <c r="L8" s="1"/>
      <c r="M8" s="1"/>
      <c r="N8" s="8"/>
      <c r="O8" s="1"/>
    </row>
    <row r="9" spans="1:15" x14ac:dyDescent="0.2">
      <c r="A9" s="1"/>
      <c r="B9" s="5"/>
      <c r="C9" s="1072" t="s">
        <v>276</v>
      </c>
      <c r="D9" s="1072"/>
      <c r="E9" s="1060"/>
      <c r="F9" s="1071"/>
      <c r="G9" s="1071"/>
      <c r="H9" s="1071"/>
      <c r="I9" s="1071"/>
      <c r="J9" s="1071"/>
      <c r="K9" s="1071"/>
      <c r="L9" s="1071"/>
      <c r="M9" s="1061"/>
      <c r="N9" s="10"/>
      <c r="O9" s="1"/>
    </row>
    <row r="10" spans="1:15" x14ac:dyDescent="0.2">
      <c r="A10" s="1"/>
      <c r="B10" s="5"/>
      <c r="C10" s="11"/>
      <c r="D10" s="11"/>
      <c r="E10" s="1"/>
      <c r="F10" s="1"/>
      <c r="G10" s="1"/>
      <c r="H10" s="1"/>
      <c r="I10" s="1"/>
      <c r="J10" s="1"/>
      <c r="K10" s="1"/>
      <c r="L10" s="1"/>
      <c r="M10" s="1"/>
      <c r="N10" s="8"/>
      <c r="O10" s="1"/>
    </row>
    <row r="11" spans="1:15" x14ac:dyDescent="0.2">
      <c r="A11" s="1"/>
      <c r="B11" s="5"/>
      <c r="C11" s="1072" t="s">
        <v>705</v>
      </c>
      <c r="D11" s="1072"/>
      <c r="E11" s="1060"/>
      <c r="F11" s="1071"/>
      <c r="G11" s="1071"/>
      <c r="H11" s="1071"/>
      <c r="I11" s="1071"/>
      <c r="J11" s="1071"/>
      <c r="K11" s="1071"/>
      <c r="L11" s="1071"/>
      <c r="M11" s="1061"/>
      <c r="N11" s="10"/>
      <c r="O11" s="1"/>
    </row>
    <row r="12" spans="1:15" x14ac:dyDescent="0.2">
      <c r="A12" s="1"/>
      <c r="B12" s="5"/>
      <c r="C12" s="11"/>
      <c r="D12" s="11"/>
      <c r="E12" s="1"/>
      <c r="F12" s="1"/>
      <c r="G12" s="1"/>
      <c r="H12" s="1"/>
      <c r="I12" s="1"/>
      <c r="J12" s="1"/>
      <c r="K12" s="1"/>
      <c r="L12" s="1"/>
      <c r="M12" s="1"/>
      <c r="N12" s="8"/>
      <c r="O12" s="1"/>
    </row>
    <row r="13" spans="1:15" x14ac:dyDescent="0.2">
      <c r="A13" s="1"/>
      <c r="B13" s="5"/>
      <c r="C13" s="1072" t="s">
        <v>277</v>
      </c>
      <c r="D13" s="1072"/>
      <c r="E13" s="1060"/>
      <c r="F13" s="1071"/>
      <c r="G13" s="1071"/>
      <c r="H13" s="1071"/>
      <c r="I13" s="1071"/>
      <c r="J13" s="1071"/>
      <c r="K13" s="1071"/>
      <c r="L13" s="1071"/>
      <c r="M13" s="1061"/>
      <c r="N13" s="10"/>
      <c r="O13" s="1"/>
    </row>
    <row r="14" spans="1:15" x14ac:dyDescent="0.2">
      <c r="A14" s="1"/>
      <c r="B14" s="5"/>
      <c r="C14" s="11"/>
      <c r="D14" s="11"/>
      <c r="E14" s="1"/>
      <c r="F14" s="1"/>
      <c r="G14" s="1"/>
      <c r="H14" s="1"/>
      <c r="I14" s="1"/>
      <c r="J14" s="1"/>
      <c r="K14" s="1"/>
      <c r="L14" s="1"/>
      <c r="M14" s="1"/>
      <c r="N14" s="8"/>
      <c r="O14" s="1"/>
    </row>
    <row r="15" spans="1:15" x14ac:dyDescent="0.2">
      <c r="A15" s="1"/>
      <c r="B15" s="5"/>
      <c r="C15" s="1072" t="s">
        <v>278</v>
      </c>
      <c r="D15" s="1072"/>
      <c r="E15" s="1060"/>
      <c r="F15" s="1071"/>
      <c r="G15" s="1071"/>
      <c r="H15" s="1071"/>
      <c r="I15" s="1071"/>
      <c r="J15" s="1071"/>
      <c r="K15" s="1071"/>
      <c r="L15" s="1071"/>
      <c r="M15" s="1061"/>
      <c r="N15" s="10"/>
      <c r="O15" s="1"/>
    </row>
    <row r="16" spans="1:15" x14ac:dyDescent="0.2">
      <c r="A16" s="1"/>
      <c r="B16" s="5"/>
      <c r="C16" s="11"/>
      <c r="D16" s="11"/>
      <c r="E16" s="1"/>
      <c r="F16" s="1"/>
      <c r="G16" s="1"/>
      <c r="H16" s="1"/>
      <c r="I16" s="1"/>
      <c r="J16" s="1"/>
      <c r="K16" s="1"/>
      <c r="L16" s="1"/>
      <c r="M16" s="1"/>
      <c r="N16" s="8"/>
      <c r="O16" s="1"/>
    </row>
    <row r="17" spans="1:15" x14ac:dyDescent="0.2">
      <c r="A17" s="1"/>
      <c r="B17" s="5"/>
      <c r="C17" s="1072" t="s">
        <v>706</v>
      </c>
      <c r="D17" s="1072"/>
      <c r="E17" s="1087"/>
      <c r="F17" s="1087"/>
      <c r="G17" s="627" t="s">
        <v>700</v>
      </c>
      <c r="H17" s="627"/>
      <c r="I17" s="627"/>
      <c r="J17" s="628"/>
      <c r="L17" s="1088"/>
      <c r="M17" s="1089"/>
      <c r="N17" s="9"/>
      <c r="O17" s="1"/>
    </row>
    <row r="18" spans="1:15" x14ac:dyDescent="0.2">
      <c r="A18" s="1"/>
      <c r="B18" s="5"/>
      <c r="C18" s="11"/>
      <c r="D18" s="11"/>
      <c r="E18" s="1"/>
      <c r="F18" s="1"/>
      <c r="G18" s="1"/>
      <c r="H18" s="1"/>
      <c r="I18" s="1"/>
      <c r="J18" s="1"/>
      <c r="K18" s="1"/>
      <c r="L18" s="1"/>
      <c r="M18" s="1"/>
      <c r="N18" s="8"/>
      <c r="O18" s="1"/>
    </row>
    <row r="19" spans="1:15" x14ac:dyDescent="0.2">
      <c r="A19" s="1"/>
      <c r="B19" s="5"/>
      <c r="C19" s="1072" t="s">
        <v>279</v>
      </c>
      <c r="D19" s="1072"/>
      <c r="E19" s="1060"/>
      <c r="F19" s="1071"/>
      <c r="G19" s="1071"/>
      <c r="H19" s="1071"/>
      <c r="I19" s="1071"/>
      <c r="J19" s="1071"/>
      <c r="K19" s="1071"/>
      <c r="L19" s="1071"/>
      <c r="M19" s="1061"/>
      <c r="N19" s="10"/>
      <c r="O19" s="1"/>
    </row>
    <row r="20" spans="1:15" x14ac:dyDescent="0.2">
      <c r="A20" s="1"/>
      <c r="B20" s="5"/>
      <c r="C20" s="11"/>
      <c r="D20" s="11"/>
      <c r="E20" s="1"/>
      <c r="F20" s="1"/>
      <c r="G20" s="1"/>
      <c r="H20" s="1"/>
      <c r="I20" s="1"/>
      <c r="J20" s="1"/>
      <c r="K20" s="1"/>
      <c r="L20" s="1"/>
      <c r="M20" s="1"/>
      <c r="N20" s="8"/>
      <c r="O20" s="1"/>
    </row>
    <row r="21" spans="1:15" x14ac:dyDescent="0.2">
      <c r="A21" s="1"/>
      <c r="B21" s="5"/>
      <c r="C21" s="1072" t="s">
        <v>280</v>
      </c>
      <c r="D21" s="1072"/>
      <c r="E21" s="1060"/>
      <c r="F21" s="1071"/>
      <c r="G21" s="1071"/>
      <c r="H21" s="1071"/>
      <c r="I21" s="1071"/>
      <c r="J21" s="1071"/>
      <c r="K21" s="1071"/>
      <c r="L21" s="1071"/>
      <c r="M21" s="1061"/>
      <c r="N21" s="10"/>
      <c r="O21" s="1"/>
    </row>
    <row r="22" spans="1:15" x14ac:dyDescent="0.2">
      <c r="A22" s="1"/>
      <c r="B22" s="5"/>
      <c r="C22" s="11"/>
      <c r="D22" s="11"/>
      <c r="E22" s="1"/>
      <c r="F22" s="1"/>
      <c r="G22" s="1"/>
      <c r="H22" s="1"/>
      <c r="I22" s="1"/>
      <c r="J22" s="1"/>
      <c r="K22" s="1"/>
      <c r="L22" s="1"/>
      <c r="M22" s="1"/>
      <c r="N22" s="8"/>
      <c r="O22" s="1"/>
    </row>
    <row r="23" spans="1:15" x14ac:dyDescent="0.2">
      <c r="A23" s="1"/>
      <c r="B23" s="5"/>
      <c r="C23" s="1072" t="s">
        <v>281</v>
      </c>
      <c r="D23" s="1072"/>
      <c r="E23" s="1073"/>
      <c r="F23" s="1074"/>
      <c r="G23" s="1074"/>
      <c r="H23" s="1074"/>
      <c r="I23" s="1074"/>
      <c r="J23" s="1074"/>
      <c r="K23" s="1074"/>
      <c r="L23" s="1074"/>
      <c r="M23" s="1075"/>
      <c r="N23" s="10"/>
      <c r="O23" s="1"/>
    </row>
    <row r="24" spans="1:15" x14ac:dyDescent="0.2">
      <c r="A24" s="1"/>
      <c r="B24" s="5"/>
      <c r="C24" s="11"/>
      <c r="D24" s="11"/>
      <c r="E24" s="1081"/>
      <c r="F24" s="1082"/>
      <c r="G24" s="1082"/>
      <c r="H24" s="1082"/>
      <c r="I24" s="1082"/>
      <c r="J24" s="1082"/>
      <c r="K24" s="1082"/>
      <c r="L24" s="1082"/>
      <c r="M24" s="1083"/>
      <c r="N24" s="10"/>
      <c r="O24" s="1"/>
    </row>
    <row r="25" spans="1:15" x14ac:dyDescent="0.2">
      <c r="A25" s="1"/>
      <c r="B25" s="5"/>
      <c r="C25" s="11"/>
      <c r="D25" s="11"/>
      <c r="E25" s="1084"/>
      <c r="F25" s="1085"/>
      <c r="G25" s="1085"/>
      <c r="H25" s="1085"/>
      <c r="I25" s="1085"/>
      <c r="J25" s="1085"/>
      <c r="K25" s="1085"/>
      <c r="L25" s="1085"/>
      <c r="M25" s="1086"/>
      <c r="N25" s="10"/>
      <c r="O25" s="1"/>
    </row>
    <row r="26" spans="1:15" x14ac:dyDescent="0.2">
      <c r="A26" s="1"/>
      <c r="B26" s="5"/>
      <c r="C26" s="11"/>
      <c r="D26" s="11"/>
      <c r="E26" s="1"/>
      <c r="F26" s="1"/>
      <c r="G26" s="1"/>
      <c r="H26" s="1"/>
      <c r="I26" s="1"/>
      <c r="J26" s="1"/>
      <c r="K26" s="1"/>
      <c r="L26" s="1"/>
      <c r="M26" s="1"/>
      <c r="N26" s="8"/>
      <c r="O26" s="1"/>
    </row>
    <row r="27" spans="1:15" x14ac:dyDescent="0.2">
      <c r="A27" s="1"/>
      <c r="B27" s="5"/>
      <c r="C27" s="1072" t="s">
        <v>282</v>
      </c>
      <c r="D27" s="1072"/>
      <c r="E27" s="1079"/>
      <c r="F27" s="1079"/>
      <c r="G27" s="11"/>
      <c r="H27" s="1072" t="s">
        <v>283</v>
      </c>
      <c r="I27" s="1080"/>
      <c r="J27" s="1060"/>
      <c r="K27" s="1071"/>
      <c r="L27" s="1071"/>
      <c r="M27" s="1061"/>
      <c r="N27" s="9"/>
      <c r="O27" s="1"/>
    </row>
    <row r="28" spans="1:15" x14ac:dyDescent="0.2">
      <c r="A28" s="1"/>
      <c r="B28" s="5"/>
      <c r="C28" s="1"/>
      <c r="D28" s="1"/>
      <c r="E28" s="1"/>
      <c r="F28" s="1"/>
      <c r="G28" s="1"/>
      <c r="H28" s="1"/>
      <c r="I28" s="1"/>
      <c r="J28" s="1"/>
      <c r="K28" s="1"/>
      <c r="L28" s="1"/>
      <c r="M28" s="1"/>
      <c r="N28" s="8"/>
      <c r="O28" s="1"/>
    </row>
    <row r="29" spans="1:15" ht="15.75" x14ac:dyDescent="0.25">
      <c r="A29" s="1"/>
      <c r="B29" s="5"/>
      <c r="C29" s="1078" t="s">
        <v>284</v>
      </c>
      <c r="D29" s="1078"/>
      <c r="E29" s="1078"/>
      <c r="F29" s="1078"/>
      <c r="G29" s="1078"/>
      <c r="H29" s="1078"/>
      <c r="I29" s="1078"/>
      <c r="J29" s="1078"/>
      <c r="K29" s="1078"/>
      <c r="L29" s="1078"/>
      <c r="M29" s="1078"/>
      <c r="N29" s="6"/>
      <c r="O29" s="1"/>
    </row>
    <row r="30" spans="1:15" ht="13.5" thickBot="1" x14ac:dyDescent="0.25">
      <c r="A30" s="1"/>
      <c r="B30" s="5"/>
      <c r="C30" s="7"/>
      <c r="D30" s="7"/>
      <c r="E30" s="7"/>
      <c r="F30" s="7"/>
      <c r="G30" s="7"/>
      <c r="H30" s="7"/>
      <c r="I30" s="7"/>
      <c r="J30" s="7"/>
      <c r="K30" s="7"/>
      <c r="L30" s="7"/>
      <c r="M30" s="7"/>
      <c r="N30" s="8"/>
      <c r="O30" s="1"/>
    </row>
    <row r="31" spans="1:15" x14ac:dyDescent="0.2">
      <c r="A31" s="1"/>
      <c r="B31" s="5"/>
      <c r="C31" s="1076" t="s">
        <v>759</v>
      </c>
      <c r="D31" s="1076"/>
      <c r="E31" s="1076"/>
      <c r="F31" s="1076"/>
      <c r="G31" s="1076"/>
      <c r="H31" s="1076"/>
      <c r="I31" s="1076"/>
      <c r="J31" s="1076"/>
      <c r="K31" s="1076"/>
      <c r="L31" s="1076"/>
      <c r="M31" s="1076"/>
      <c r="N31" s="12"/>
      <c r="O31" s="1"/>
    </row>
    <row r="32" spans="1:15" x14ac:dyDescent="0.2">
      <c r="A32" s="1"/>
      <c r="B32" s="5"/>
      <c r="C32" s="1077"/>
      <c r="D32" s="1077"/>
      <c r="E32" s="1077"/>
      <c r="F32" s="1077"/>
      <c r="G32" s="1077"/>
      <c r="H32" s="1077"/>
      <c r="I32" s="1077"/>
      <c r="J32" s="1077"/>
      <c r="K32" s="1077"/>
      <c r="L32" s="1077"/>
      <c r="M32" s="1077"/>
      <c r="N32" s="12"/>
      <c r="O32" s="1"/>
    </row>
    <row r="33" spans="1:15" x14ac:dyDescent="0.2">
      <c r="A33" s="1"/>
      <c r="B33" s="5"/>
      <c r="C33" s="1"/>
      <c r="D33" s="1"/>
      <c r="E33" s="1"/>
      <c r="F33" s="1"/>
      <c r="G33" s="1"/>
      <c r="H33" s="1"/>
      <c r="I33" s="1"/>
      <c r="J33" s="1"/>
      <c r="K33" s="1"/>
      <c r="L33" s="1"/>
      <c r="M33" s="1"/>
      <c r="N33" s="8"/>
      <c r="O33" s="1"/>
    </row>
    <row r="34" spans="1:15" ht="15" x14ac:dyDescent="0.25">
      <c r="A34" s="1"/>
      <c r="B34" s="5"/>
      <c r="C34" s="13" t="s">
        <v>707</v>
      </c>
      <c r="D34" s="13"/>
      <c r="E34" s="1"/>
      <c r="F34" s="1"/>
      <c r="G34" s="1"/>
      <c r="H34" s="1"/>
      <c r="I34" s="1"/>
      <c r="J34" s="1"/>
      <c r="K34" s="1"/>
      <c r="L34" s="1"/>
      <c r="M34" s="1"/>
      <c r="N34" s="8"/>
      <c r="O34" s="1"/>
    </row>
    <row r="35" spans="1:15" x14ac:dyDescent="0.2">
      <c r="A35" s="1"/>
      <c r="B35" s="5"/>
      <c r="C35" s="1"/>
      <c r="D35" s="1"/>
      <c r="E35" s="1"/>
      <c r="F35" s="1"/>
      <c r="G35" s="1"/>
      <c r="H35" s="1"/>
      <c r="I35" s="1"/>
      <c r="J35" s="1"/>
      <c r="K35" s="1"/>
      <c r="L35" s="1"/>
      <c r="M35" s="1"/>
      <c r="N35" s="8"/>
      <c r="O35" s="1"/>
    </row>
    <row r="36" spans="1:15" x14ac:dyDescent="0.2">
      <c r="A36" s="1"/>
      <c r="B36" s="5"/>
      <c r="C36" s="1059" t="s">
        <v>302</v>
      </c>
      <c r="D36" s="1059"/>
      <c r="E36" s="1059"/>
      <c r="F36" s="1060"/>
      <c r="G36" s="1061"/>
      <c r="H36" s="1"/>
      <c r="I36" s="1059" t="s">
        <v>611</v>
      </c>
      <c r="J36" s="1059"/>
      <c r="K36" s="1059"/>
      <c r="L36" s="1060"/>
      <c r="M36" s="1061"/>
      <c r="N36" s="14"/>
      <c r="O36" s="1"/>
    </row>
    <row r="37" spans="1:15" x14ac:dyDescent="0.2">
      <c r="A37" s="1"/>
      <c r="B37" s="5"/>
      <c r="C37" s="15"/>
      <c r="D37" s="15"/>
      <c r="E37" s="1"/>
      <c r="F37" s="1"/>
      <c r="G37" s="1"/>
      <c r="H37" s="1"/>
      <c r="I37" s="1"/>
      <c r="J37" s="1"/>
      <c r="K37" s="1"/>
      <c r="L37" s="1"/>
      <c r="M37" s="1"/>
      <c r="N37" s="8"/>
      <c r="O37" s="1"/>
    </row>
    <row r="38" spans="1:15" x14ac:dyDescent="0.2">
      <c r="A38" s="1"/>
      <c r="B38" s="5"/>
      <c r="C38" s="1059" t="s">
        <v>708</v>
      </c>
      <c r="D38" s="1059"/>
      <c r="E38" s="1059"/>
      <c r="F38" s="1060"/>
      <c r="G38" s="1061"/>
      <c r="H38" s="1"/>
      <c r="I38" s="1091" t="s">
        <v>777</v>
      </c>
      <c r="J38" s="1091"/>
      <c r="K38" s="1091"/>
      <c r="L38" s="1060"/>
      <c r="M38" s="1061"/>
      <c r="N38" s="8"/>
      <c r="O38" s="1"/>
    </row>
    <row r="39" spans="1:15" x14ac:dyDescent="0.2">
      <c r="A39" s="1"/>
      <c r="B39" s="5"/>
      <c r="C39" s="16"/>
      <c r="D39" s="16"/>
      <c r="E39" s="1"/>
      <c r="F39" s="1"/>
      <c r="G39" s="1"/>
      <c r="H39" s="1"/>
      <c r="I39" s="1091"/>
      <c r="J39" s="1091"/>
      <c r="K39" s="1091"/>
      <c r="L39" s="1"/>
      <c r="M39" s="1"/>
      <c r="N39" s="8"/>
      <c r="O39" s="1"/>
    </row>
    <row r="40" spans="1:15" x14ac:dyDescent="0.2">
      <c r="A40" s="1"/>
      <c r="B40" s="5"/>
      <c r="C40" s="1059" t="s">
        <v>778</v>
      </c>
      <c r="D40" s="1059"/>
      <c r="E40" s="1059"/>
      <c r="F40" s="1060"/>
      <c r="G40" s="1061"/>
      <c r="H40" s="1"/>
      <c r="I40" s="1059"/>
      <c r="J40" s="1059"/>
      <c r="K40" s="1059"/>
      <c r="L40" s="1"/>
      <c r="M40" s="1"/>
      <c r="N40" s="8"/>
      <c r="O40" s="1"/>
    </row>
    <row r="41" spans="1:15" x14ac:dyDescent="0.2">
      <c r="A41" s="1"/>
      <c r="B41" s="5"/>
      <c r="C41" s="16"/>
      <c r="D41" s="16"/>
      <c r="E41" s="1"/>
      <c r="F41" s="1"/>
      <c r="G41" s="1"/>
      <c r="H41" s="1"/>
      <c r="I41" s="1"/>
      <c r="J41" s="1"/>
      <c r="K41" s="1"/>
      <c r="L41" s="1"/>
      <c r="M41" s="1"/>
      <c r="N41" s="8"/>
      <c r="O41" s="1"/>
    </row>
    <row r="42" spans="1:15" x14ac:dyDescent="0.2">
      <c r="A42" s="1"/>
      <c r="B42" s="5"/>
      <c r="C42" s="16" t="s">
        <v>739</v>
      </c>
      <c r="D42" s="1"/>
      <c r="E42" s="1"/>
      <c r="F42" s="1065"/>
      <c r="G42" s="1066"/>
      <c r="H42" s="1066"/>
      <c r="I42" s="1066"/>
      <c r="J42" s="1066"/>
      <c r="K42" s="1066"/>
      <c r="L42" s="1066"/>
      <c r="M42" s="1067"/>
      <c r="N42" s="8"/>
      <c r="O42" s="1"/>
    </row>
    <row r="43" spans="1:15" x14ac:dyDescent="0.2">
      <c r="A43" s="1"/>
      <c r="B43" s="5"/>
      <c r="C43" s="16"/>
      <c r="D43" s="1"/>
      <c r="E43" s="1"/>
      <c r="F43" s="1068"/>
      <c r="G43" s="1069"/>
      <c r="H43" s="1069"/>
      <c r="I43" s="1069"/>
      <c r="J43" s="1069"/>
      <c r="K43" s="1069"/>
      <c r="L43" s="1069"/>
      <c r="M43" s="1070"/>
      <c r="N43" s="8"/>
      <c r="O43" s="1"/>
    </row>
    <row r="44" spans="1:15" x14ac:dyDescent="0.2">
      <c r="A44" s="1"/>
      <c r="B44" s="5"/>
      <c r="C44" s="16"/>
      <c r="D44" s="1"/>
      <c r="E44" s="1"/>
      <c r="F44" s="895"/>
      <c r="G44" s="896"/>
      <c r="H44" s="896"/>
      <c r="I44" s="896"/>
      <c r="J44" s="896"/>
      <c r="K44" s="896"/>
      <c r="L44" s="896"/>
      <c r="M44" s="897"/>
      <c r="N44" s="8"/>
      <c r="O44" s="1"/>
    </row>
    <row r="45" spans="1:15" x14ac:dyDescent="0.2">
      <c r="A45" s="1"/>
      <c r="B45" s="5"/>
      <c r="C45" s="16"/>
      <c r="D45" s="1"/>
      <c r="E45" s="1"/>
      <c r="F45" s="895"/>
      <c r="G45" s="896"/>
      <c r="H45" s="896"/>
      <c r="I45" s="896"/>
      <c r="J45" s="896"/>
      <c r="K45" s="896"/>
      <c r="L45" s="896"/>
      <c r="M45" s="897"/>
      <c r="N45" s="8"/>
      <c r="O45" s="1"/>
    </row>
    <row r="46" spans="1:15" x14ac:dyDescent="0.2">
      <c r="A46" s="1"/>
      <c r="B46" s="5"/>
      <c r="C46" s="16"/>
      <c r="D46" s="1"/>
      <c r="E46" s="1"/>
      <c r="F46" s="1068"/>
      <c r="G46" s="1069"/>
      <c r="H46" s="1069"/>
      <c r="I46" s="1069"/>
      <c r="J46" s="1069"/>
      <c r="K46" s="1069"/>
      <c r="L46" s="1069"/>
      <c r="M46" s="1070"/>
      <c r="N46" s="8"/>
      <c r="O46" s="1"/>
    </row>
    <row r="47" spans="1:15" x14ac:dyDescent="0.2">
      <c r="A47" s="1"/>
      <c r="B47" s="5"/>
      <c r="C47" s="16"/>
      <c r="D47" s="16"/>
      <c r="E47" s="1"/>
      <c r="F47" s="1068"/>
      <c r="G47" s="1069"/>
      <c r="H47" s="1069"/>
      <c r="I47" s="1069"/>
      <c r="J47" s="1069"/>
      <c r="K47" s="1069"/>
      <c r="L47" s="1069"/>
      <c r="M47" s="1070"/>
      <c r="N47" s="8"/>
      <c r="O47" s="1"/>
    </row>
    <row r="48" spans="1:15" x14ac:dyDescent="0.2">
      <c r="A48" s="1"/>
      <c r="B48" s="5"/>
      <c r="C48" s="1"/>
      <c r="D48" s="1"/>
      <c r="E48" s="1"/>
      <c r="F48" s="1062"/>
      <c r="G48" s="1063"/>
      <c r="H48" s="1063"/>
      <c r="I48" s="1063"/>
      <c r="J48" s="1063"/>
      <c r="K48" s="1063"/>
      <c r="L48" s="1063"/>
      <c r="M48" s="1064"/>
      <c r="N48" s="14"/>
      <c r="O48" s="1"/>
    </row>
    <row r="49" spans="1:15" x14ac:dyDescent="0.2">
      <c r="A49" s="1"/>
      <c r="B49" s="5"/>
      <c r="C49" s="16"/>
      <c r="D49" s="16"/>
      <c r="E49" s="24"/>
      <c r="F49" s="1"/>
      <c r="G49" s="1"/>
      <c r="H49" s="1"/>
      <c r="I49" s="1"/>
      <c r="J49" s="1"/>
      <c r="K49" s="1"/>
      <c r="L49" s="1"/>
      <c r="M49" s="1"/>
      <c r="N49" s="8"/>
      <c r="O49" s="1"/>
    </row>
    <row r="50" spans="1:15" x14ac:dyDescent="0.2">
      <c r="A50" s="1"/>
      <c r="B50" s="5"/>
      <c r="C50" s="16" t="s">
        <v>610</v>
      </c>
      <c r="D50" s="1"/>
      <c r="E50" s="1"/>
      <c r="F50" s="1065"/>
      <c r="G50" s="1066"/>
      <c r="H50" s="1066"/>
      <c r="I50" s="1066"/>
      <c r="J50" s="1066"/>
      <c r="K50" s="1066"/>
      <c r="L50" s="1066"/>
      <c r="M50" s="1067"/>
      <c r="N50" s="8"/>
      <c r="O50" s="1"/>
    </row>
    <row r="51" spans="1:15" x14ac:dyDescent="0.2">
      <c r="A51" s="1"/>
      <c r="B51" s="5"/>
      <c r="C51" s="16"/>
      <c r="D51" s="1"/>
      <c r="E51" s="1"/>
      <c r="F51" s="1068"/>
      <c r="G51" s="1069"/>
      <c r="H51" s="1069"/>
      <c r="I51" s="1069"/>
      <c r="J51" s="1069"/>
      <c r="K51" s="1069"/>
      <c r="L51" s="1069"/>
      <c r="M51" s="1070"/>
      <c r="N51" s="8"/>
      <c r="O51" s="1"/>
    </row>
    <row r="52" spans="1:15" x14ac:dyDescent="0.2">
      <c r="A52" s="1"/>
      <c r="B52" s="5"/>
      <c r="C52" s="16"/>
      <c r="D52" s="1"/>
      <c r="E52" s="1"/>
      <c r="F52" s="895"/>
      <c r="G52" s="896"/>
      <c r="H52" s="896"/>
      <c r="I52" s="896"/>
      <c r="J52" s="896"/>
      <c r="K52" s="896"/>
      <c r="L52" s="896"/>
      <c r="M52" s="897"/>
      <c r="N52" s="8"/>
      <c r="O52" s="1"/>
    </row>
    <row r="53" spans="1:15" x14ac:dyDescent="0.2">
      <c r="A53" s="1"/>
      <c r="B53" s="5"/>
      <c r="C53" s="16"/>
      <c r="D53" s="1"/>
      <c r="E53" s="1"/>
      <c r="F53" s="895"/>
      <c r="G53" s="896"/>
      <c r="H53" s="896"/>
      <c r="I53" s="896"/>
      <c r="J53" s="896"/>
      <c r="K53" s="896"/>
      <c r="L53" s="896"/>
      <c r="M53" s="897"/>
      <c r="N53" s="8"/>
      <c r="O53" s="1"/>
    </row>
    <row r="54" spans="1:15" x14ac:dyDescent="0.2">
      <c r="A54" s="1"/>
      <c r="B54" s="5"/>
      <c r="C54" s="16"/>
      <c r="D54" s="1"/>
      <c r="E54" s="1"/>
      <c r="F54" s="1068"/>
      <c r="G54" s="1069"/>
      <c r="H54" s="1069"/>
      <c r="I54" s="1069"/>
      <c r="J54" s="1069"/>
      <c r="K54" s="1069"/>
      <c r="L54" s="1069"/>
      <c r="M54" s="1070"/>
      <c r="N54" s="8"/>
      <c r="O54" s="1"/>
    </row>
    <row r="55" spans="1:15" x14ac:dyDescent="0.2">
      <c r="A55" s="1"/>
      <c r="B55" s="5"/>
      <c r="C55" s="16"/>
      <c r="D55" s="16"/>
      <c r="E55" s="1"/>
      <c r="F55" s="1068"/>
      <c r="G55" s="1069"/>
      <c r="H55" s="1069"/>
      <c r="I55" s="1069"/>
      <c r="J55" s="1069"/>
      <c r="K55" s="1069"/>
      <c r="L55" s="1069"/>
      <c r="M55" s="1070"/>
      <c r="N55" s="8"/>
      <c r="O55" s="1"/>
    </row>
    <row r="56" spans="1:15" x14ac:dyDescent="0.2">
      <c r="A56" s="1"/>
      <c r="B56" s="5"/>
      <c r="C56" s="1"/>
      <c r="D56" s="1"/>
      <c r="E56" s="1"/>
      <c r="F56" s="1062"/>
      <c r="G56" s="1063"/>
      <c r="H56" s="1063"/>
      <c r="I56" s="1063"/>
      <c r="J56" s="1063"/>
      <c r="K56" s="1063"/>
      <c r="L56" s="1063"/>
      <c r="M56" s="1064"/>
      <c r="N56" s="14"/>
      <c r="O56" s="1"/>
    </row>
    <row r="57" spans="1:15" x14ac:dyDescent="0.2">
      <c r="A57" s="1"/>
      <c r="B57" s="5"/>
      <c r="C57" s="16"/>
      <c r="D57" s="16"/>
      <c r="E57" s="24"/>
      <c r="F57" s="1"/>
      <c r="G57" s="1"/>
      <c r="H57" s="1"/>
      <c r="I57" s="1"/>
      <c r="J57" s="1"/>
      <c r="K57" s="1"/>
      <c r="L57" s="1"/>
      <c r="M57" s="1"/>
      <c r="N57" s="8"/>
      <c r="O57" s="1"/>
    </row>
    <row r="58" spans="1:15" x14ac:dyDescent="0.2">
      <c r="A58" s="1"/>
      <c r="B58" s="17"/>
      <c r="C58" s="18"/>
      <c r="D58" s="18"/>
      <c r="E58" s="18"/>
      <c r="F58" s="18"/>
      <c r="G58" s="18"/>
      <c r="H58" s="18"/>
      <c r="I58" s="18"/>
      <c r="J58" s="18"/>
      <c r="K58" s="18"/>
      <c r="L58" s="18"/>
      <c r="M58" s="18"/>
      <c r="N58" s="19"/>
      <c r="O58" s="1"/>
    </row>
    <row r="59" spans="1:15" x14ac:dyDescent="0.2">
      <c r="A59" s="1"/>
      <c r="B59" s="1"/>
      <c r="C59" s="1"/>
      <c r="D59" s="1"/>
      <c r="E59" s="1"/>
      <c r="F59" s="1"/>
      <c r="G59" s="1"/>
      <c r="H59" s="1"/>
      <c r="I59" s="1"/>
      <c r="J59" s="1"/>
      <c r="K59" s="1"/>
      <c r="L59" s="1"/>
      <c r="M59" s="1"/>
      <c r="N59" s="1"/>
      <c r="O59" s="1"/>
    </row>
  </sheetData>
  <customSheetViews>
    <customSheetView guid="{41A8ADCC-2507-4752-A3EE-F762BBC19AE1}" showPageBreaks="1" hiddenRows="1" hiddenColumns="1" view="pageBreakPreview" showRuler="0" topLeftCell="C1">
      <selection activeCell="C7" sqref="C7:D7"/>
      <pageMargins left="0.75" right="0.75" top="1" bottom="1" header="0.5" footer="0.5"/>
      <pageSetup paperSize="8" orientation="portrait" r:id="rId1"/>
      <headerFooter alignWithMargins="0"/>
    </customSheetView>
    <customSheetView guid="{B9B8C2DC-3363-4EAD-9396-44349DABBC4D}" showPageBreaks="1" hiddenRows="1" hiddenColumns="1" view="pageBreakPreview" showRuler="0" topLeftCell="C32">
      <selection activeCell="I42" sqref="I42:M42"/>
      <pageMargins left="0.75" right="0.75" top="1" bottom="1" header="0.5" footer="0.5"/>
      <pageSetup paperSize="8" orientation="portrait" r:id="rId2"/>
      <headerFooter alignWithMargins="0"/>
    </customSheetView>
    <customSheetView guid="{61CD6FD2-F6DE-422C-B544-3D388865927F}" showPageBreaks="1" hiddenRows="1" hiddenColumns="1" view="pageBreakPreview" showRuler="0" topLeftCell="A39">
      <selection activeCell="C61" sqref="C61"/>
      <pageMargins left="0.75" right="0.75" top="1" bottom="1" header="0.5" footer="0.5"/>
      <pageSetup paperSize="8" orientation="portrait" r:id="rId3"/>
      <headerFooter alignWithMargins="0"/>
    </customSheetView>
    <customSheetView guid="{2FACC61F-0CCB-4F9A-9FC4-FB98AB602DA6}" showPageBreaks="1" hiddenRows="1" hiddenColumns="1" view="pageBreakPreview" showRuler="0" topLeftCell="C1">
      <selection activeCell="C7" sqref="C7:D7"/>
      <pageMargins left="0.75" right="0.75" top="1" bottom="1" header="0.5" footer="0.5"/>
      <pageSetup paperSize="8" orientation="portrait" r:id="rId4"/>
      <headerFooter alignWithMargins="0"/>
    </customSheetView>
    <customSheetView guid="{4CDCC75F-9EF8-4C61-98C8-402ABB879AE7}" scale="85" showPageBreaks="1" hiddenRows="1" hiddenColumns="1" view="pageBreakPreview" showRuler="0">
      <selection activeCell="G49" sqref="G49"/>
      <pageMargins left="0.75" right="0.75" top="1" bottom="1" header="0.5" footer="0.5"/>
      <pageSetup paperSize="8" orientation="portrait" r:id="rId5"/>
      <headerFooter alignWithMargins="0"/>
    </customSheetView>
  </customSheetViews>
  <mergeCells count="48">
    <mergeCell ref="C40:E40"/>
    <mergeCell ref="F40:G40"/>
    <mergeCell ref="I40:K40"/>
    <mergeCell ref="F42:M42"/>
    <mergeCell ref="I38:K39"/>
    <mergeCell ref="C5:M5"/>
    <mergeCell ref="C7:M7"/>
    <mergeCell ref="C9:D9"/>
    <mergeCell ref="E9:M9"/>
    <mergeCell ref="C11:D11"/>
    <mergeCell ref="E11:M11"/>
    <mergeCell ref="C13:D13"/>
    <mergeCell ref="E13:M13"/>
    <mergeCell ref="C17:D17"/>
    <mergeCell ref="E17:F17"/>
    <mergeCell ref="L17:M17"/>
    <mergeCell ref="C15:D15"/>
    <mergeCell ref="E21:M21"/>
    <mergeCell ref="C23:D23"/>
    <mergeCell ref="E23:M23"/>
    <mergeCell ref="E15:M15"/>
    <mergeCell ref="C31:M32"/>
    <mergeCell ref="C29:M29"/>
    <mergeCell ref="C19:D19"/>
    <mergeCell ref="E19:M19"/>
    <mergeCell ref="C27:D27"/>
    <mergeCell ref="E27:F27"/>
    <mergeCell ref="H27:I27"/>
    <mergeCell ref="J27:M27"/>
    <mergeCell ref="E24:M24"/>
    <mergeCell ref="E25:M25"/>
    <mergeCell ref="C21:D21"/>
    <mergeCell ref="C36:E36"/>
    <mergeCell ref="F36:G36"/>
    <mergeCell ref="I36:K36"/>
    <mergeCell ref="L36:M36"/>
    <mergeCell ref="F56:M56"/>
    <mergeCell ref="F50:M50"/>
    <mergeCell ref="F46:M46"/>
    <mergeCell ref="F47:M47"/>
    <mergeCell ref="F48:M48"/>
    <mergeCell ref="F51:M51"/>
    <mergeCell ref="F54:M54"/>
    <mergeCell ref="F55:M55"/>
    <mergeCell ref="F43:M43"/>
    <mergeCell ref="C38:E38"/>
    <mergeCell ref="F38:G38"/>
    <mergeCell ref="L38:M38"/>
  </mergeCells>
  <phoneticPr fontId="6" type="noConversion"/>
  <pageMargins left="0.74803149606299213" right="0.74803149606299213" top="0.98425196850393704" bottom="0.98425196850393704" header="0.51181102362204722" footer="0.51181102362204722"/>
  <pageSetup paperSize="9" scale="83" orientation="portrait" horizontalDpi="300" verticalDpi="300" r:id="rId6"/>
  <headerFooter alignWithMargins="0">
    <oddFooter>&amp;C_x000D_&amp;1#&amp;"Calibri"&amp;12&amp;K000000 OFFICIAL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05">
    <pageSetUpPr fitToPage="1"/>
  </sheetPr>
  <dimension ref="A1:AN26"/>
  <sheetViews>
    <sheetView topLeftCell="C3" workbookViewId="0"/>
  </sheetViews>
  <sheetFormatPr defaultColWidth="0" defaultRowHeight="12.75" zeroHeight="1" x14ac:dyDescent="0.2"/>
  <cols>
    <col min="1" max="2" width="2.42578125" hidden="1"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customWidth="1"/>
    <col min="13" max="13" width="2.140625" customWidth="1"/>
    <col min="14" max="14" width="2.42578125" style="1" customWidth="1"/>
    <col min="15" max="15" width="4.5703125" style="1" customWidth="1"/>
    <col min="16" max="16" width="4.5703125" style="726" customWidth="1"/>
    <col min="17" max="17" width="4.5703125" style="722" customWidth="1"/>
    <col min="18" max="18" width="2.42578125" style="726" customWidth="1"/>
    <col min="19" max="19" width="8.85546875" style="722" hidden="1" customWidth="1"/>
    <col min="20" max="16384" width="8.85546875" hidden="1"/>
  </cols>
  <sheetData>
    <row r="1" spans="1:40" hidden="1" x14ac:dyDescent="0.2">
      <c r="A1" s="126"/>
      <c r="B1" s="126"/>
      <c r="C1" s="126"/>
      <c r="D1" s="126"/>
      <c r="E1" s="126"/>
      <c r="F1" s="126"/>
      <c r="G1" s="126"/>
      <c r="H1" s="126"/>
      <c r="I1" s="126"/>
      <c r="J1" s="126"/>
      <c r="K1" s="126"/>
      <c r="L1" s="126"/>
      <c r="M1" s="126"/>
      <c r="N1" s="24"/>
      <c r="O1" s="731"/>
      <c r="P1" s="731"/>
      <c r="Q1" s="68"/>
      <c r="R1" s="731"/>
      <c r="S1"/>
    </row>
    <row r="2" spans="1:40" hidden="1" x14ac:dyDescent="0.2">
      <c r="A2" s="126"/>
      <c r="B2" s="150"/>
      <c r="C2" s="408"/>
      <c r="D2" s="408"/>
      <c r="E2" s="408"/>
      <c r="F2" s="408"/>
      <c r="G2" s="408"/>
      <c r="H2" s="408"/>
      <c r="I2" s="408"/>
      <c r="J2" s="408"/>
      <c r="K2" s="408"/>
      <c r="L2" s="408"/>
      <c r="M2" s="155"/>
      <c r="N2" s="24"/>
      <c r="O2" s="731"/>
      <c r="P2" s="731"/>
      <c r="Q2" s="68"/>
      <c r="R2" s="731"/>
      <c r="S2"/>
    </row>
    <row r="3" spans="1:40" ht="23.25" thickBot="1" x14ac:dyDescent="0.3">
      <c r="A3" s="126"/>
      <c r="B3" s="127"/>
      <c r="C3" s="419" t="s">
        <v>426</v>
      </c>
      <c r="D3" s="420"/>
      <c r="E3" s="420"/>
      <c r="F3" s="421"/>
      <c r="G3" s="420"/>
      <c r="H3" s="420"/>
      <c r="I3" s="420"/>
      <c r="J3" s="420"/>
      <c r="K3" s="420"/>
      <c r="L3" s="420"/>
      <c r="M3" s="159"/>
      <c r="N3" s="716"/>
      <c r="O3" s="732"/>
      <c r="P3" s="732"/>
      <c r="Q3" s="751"/>
      <c r="R3" s="723"/>
      <c r="S3"/>
    </row>
    <row r="4" spans="1:40" ht="22.5" x14ac:dyDescent="0.45">
      <c r="A4" s="158"/>
      <c r="B4" s="401"/>
      <c r="C4" s="158" t="s">
        <v>259</v>
      </c>
      <c r="D4" s="405"/>
      <c r="E4" s="406"/>
      <c r="F4" s="406"/>
      <c r="G4" s="402"/>
      <c r="H4" s="402"/>
      <c r="I4" s="158"/>
      <c r="J4" s="158"/>
      <c r="K4" s="158"/>
      <c r="L4" s="158"/>
      <c r="M4" s="403"/>
      <c r="N4" s="31"/>
      <c r="O4" s="733"/>
      <c r="P4" s="733"/>
      <c r="Q4" s="752"/>
      <c r="R4" s="723"/>
      <c r="S4"/>
    </row>
    <row r="5" spans="1:40" ht="12.75" customHeight="1" x14ac:dyDescent="0.2">
      <c r="A5" s="348"/>
      <c r="B5" s="358"/>
      <c r="C5" s="289"/>
      <c r="D5" s="270"/>
      <c r="E5" s="270"/>
      <c r="F5" s="271"/>
      <c r="G5" s="271"/>
      <c r="H5" s="272"/>
      <c r="I5" s="272"/>
      <c r="J5" s="272"/>
      <c r="K5" s="791"/>
      <c r="L5" s="792"/>
      <c r="M5" s="365"/>
      <c r="N5" s="348"/>
      <c r="O5" s="348"/>
      <c r="P5" s="348"/>
      <c r="Q5" s="1"/>
      <c r="R5" s="1"/>
      <c r="S5"/>
    </row>
    <row r="6" spans="1:40" ht="12.75" customHeight="1" x14ac:dyDescent="0.2">
      <c r="A6" s="347"/>
      <c r="B6" s="357"/>
      <c r="C6" s="368"/>
      <c r="D6" s="407"/>
      <c r="E6" s="407"/>
      <c r="G6" s="44"/>
      <c r="H6" s="44"/>
      <c r="J6" s="422"/>
      <c r="K6" s="1"/>
      <c r="L6" s="1"/>
      <c r="M6" s="364"/>
      <c r="N6" s="690"/>
      <c r="O6" s="347"/>
      <c r="P6" s="690"/>
      <c r="Q6" s="1"/>
      <c r="R6" s="1"/>
      <c r="S6"/>
    </row>
    <row r="7" spans="1:40" ht="12.75" customHeight="1" thickBot="1" x14ac:dyDescent="0.25">
      <c r="A7" s="349"/>
      <c r="B7" s="359"/>
      <c r="C7" s="558" t="s">
        <v>613</v>
      </c>
      <c r="D7" s="162"/>
      <c r="E7" s="162"/>
      <c r="F7" s="558"/>
      <c r="G7" s="163"/>
      <c r="H7" s="44"/>
      <c r="I7" s="1"/>
      <c r="J7" s="1"/>
      <c r="K7" s="1"/>
      <c r="L7" s="885" t="s">
        <v>766</v>
      </c>
      <c r="M7" s="366"/>
      <c r="N7" s="690"/>
      <c r="O7" s="349"/>
      <c r="P7" s="349"/>
      <c r="Q7" s="1"/>
      <c r="R7" s="1"/>
      <c r="S7"/>
    </row>
    <row r="8" spans="1:40" ht="12.75" customHeight="1" x14ac:dyDescent="0.2">
      <c r="A8" s="350"/>
      <c r="B8" s="360"/>
      <c r="C8" s="1093"/>
      <c r="D8" s="1094"/>
      <c r="E8" s="556"/>
      <c r="F8" s="558"/>
      <c r="G8" s="163"/>
      <c r="H8" s="44"/>
      <c r="I8" s="1"/>
      <c r="J8" s="1099"/>
      <c r="K8" s="1099"/>
      <c r="L8" s="883" t="s">
        <v>5</v>
      </c>
      <c r="M8" s="361"/>
      <c r="N8" s="348"/>
      <c r="O8" s="350"/>
      <c r="P8" s="350"/>
      <c r="Q8" s="1"/>
      <c r="R8" s="1"/>
      <c r="S8"/>
    </row>
    <row r="9" spans="1:40" ht="12.75" customHeight="1" x14ac:dyDescent="0.2">
      <c r="A9" s="350"/>
      <c r="B9" s="360"/>
      <c r="C9" s="1095"/>
      <c r="D9" s="1096"/>
      <c r="E9" s="556"/>
      <c r="F9" s="1100"/>
      <c r="G9" s="1100"/>
      <c r="H9" s="1100"/>
      <c r="I9" s="1100"/>
      <c r="J9" s="1101"/>
      <c r="K9" s="1101"/>
      <c r="L9" s="456" t="s">
        <v>767</v>
      </c>
      <c r="M9" s="361"/>
      <c r="N9" s="348"/>
      <c r="O9" s="350"/>
      <c r="P9" s="350"/>
      <c r="Q9" s="1"/>
      <c r="R9" s="1"/>
      <c r="S9"/>
    </row>
    <row r="10" spans="1:40" ht="12.75" customHeight="1" x14ac:dyDescent="0.2">
      <c r="A10" s="350"/>
      <c r="B10" s="360"/>
      <c r="C10" s="1095"/>
      <c r="D10" s="1096"/>
      <c r="E10" s="556"/>
      <c r="F10" s="1100"/>
      <c r="G10" s="1100"/>
      <c r="H10" s="1100"/>
      <c r="I10" s="1100"/>
      <c r="J10" s="1101"/>
      <c r="K10" s="1101"/>
      <c r="L10" s="404" t="s">
        <v>6</v>
      </c>
      <c r="M10" s="361"/>
      <c r="N10" s="348"/>
      <c r="O10" s="350"/>
      <c r="P10" s="350"/>
      <c r="Q10" s="1"/>
      <c r="R10" s="1"/>
      <c r="S10"/>
    </row>
    <row r="11" spans="1:40" ht="12.75" customHeight="1" x14ac:dyDescent="0.2">
      <c r="A11" s="350"/>
      <c r="B11" s="360"/>
      <c r="C11" s="1095"/>
      <c r="D11" s="1096"/>
      <c r="E11" s="556"/>
      <c r="F11" s="1100"/>
      <c r="G11" s="1100"/>
      <c r="H11" s="1100"/>
      <c r="I11" s="1100"/>
      <c r="J11" s="1101"/>
      <c r="K11" s="1101"/>
      <c r="L11" s="367" t="s">
        <v>7</v>
      </c>
      <c r="M11" s="361"/>
      <c r="N11" s="348"/>
      <c r="O11" s="350"/>
      <c r="P11" s="350"/>
      <c r="Q11" s="1"/>
      <c r="R11" s="1"/>
      <c r="S11"/>
    </row>
    <row r="12" spans="1:40" ht="12.75" customHeight="1" thickBot="1" x14ac:dyDescent="0.25">
      <c r="A12" s="44"/>
      <c r="B12" s="161"/>
      <c r="C12" s="1097"/>
      <c r="D12" s="1098"/>
      <c r="E12" s="162"/>
      <c r="F12" s="163"/>
      <c r="G12" s="163"/>
      <c r="H12" s="167"/>
      <c r="I12" s="167"/>
      <c r="J12" s="166"/>
      <c r="K12" s="168"/>
      <c r="L12" s="456"/>
      <c r="M12" s="164"/>
      <c r="N12" s="138"/>
      <c r="O12" s="680"/>
      <c r="P12" s="725"/>
      <c r="Q12" s="739"/>
      <c r="T12" s="722"/>
      <c r="U12" s="722"/>
      <c r="V12" s="722"/>
      <c r="W12" s="722"/>
      <c r="X12" s="722"/>
      <c r="Y12" s="722"/>
      <c r="Z12" s="722"/>
      <c r="AA12" s="722"/>
      <c r="AB12" s="722"/>
      <c r="AC12" s="722"/>
      <c r="AD12" s="722"/>
      <c r="AE12" s="722"/>
      <c r="AF12" s="722"/>
      <c r="AG12" s="722"/>
      <c r="AH12" s="722"/>
      <c r="AI12" s="722"/>
      <c r="AJ12" s="722"/>
      <c r="AK12" s="722"/>
      <c r="AL12" s="722"/>
      <c r="AM12" s="722"/>
      <c r="AN12" s="722"/>
    </row>
    <row r="13" spans="1:40" ht="13.5" thickBot="1" x14ac:dyDescent="0.25">
      <c r="A13" s="44"/>
      <c r="B13" s="161"/>
      <c r="C13" s="49"/>
      <c r="D13" s="458"/>
      <c r="E13" s="271"/>
      <c r="F13" s="163"/>
      <c r="G13" s="44"/>
      <c r="H13" s="44"/>
      <c r="I13" s="437"/>
      <c r="J13" s="367"/>
      <c r="K13" s="44"/>
      <c r="L13" s="44"/>
      <c r="M13" s="164"/>
      <c r="N13" s="42"/>
      <c r="O13" s="734"/>
      <c r="P13" s="734"/>
      <c r="Q13" s="44"/>
      <c r="S13"/>
    </row>
    <row r="14" spans="1:40" ht="21" thickBot="1" x14ac:dyDescent="0.35">
      <c r="A14" s="1"/>
      <c r="B14" s="5"/>
      <c r="C14" s="131"/>
      <c r="D14" s="438"/>
      <c r="E14" s="439"/>
      <c r="F14" s="440"/>
      <c r="G14" s="441"/>
      <c r="H14" s="440"/>
      <c r="I14" s="440" t="s">
        <v>260</v>
      </c>
      <c r="J14" s="441"/>
      <c r="K14" s="441"/>
      <c r="L14" s="442"/>
      <c r="M14" s="243"/>
      <c r="N14" s="42"/>
      <c r="O14" s="734"/>
      <c r="P14" s="734"/>
      <c r="Q14" s="44"/>
      <c r="S14"/>
    </row>
    <row r="15" spans="1:40" ht="13.5" thickBot="1" x14ac:dyDescent="0.25">
      <c r="A15" s="44"/>
      <c r="B15" s="161"/>
      <c r="C15" s="362"/>
      <c r="D15" s="162"/>
      <c r="E15" s="271"/>
      <c r="F15" s="163"/>
      <c r="G15" s="167"/>
      <c r="H15" s="166"/>
      <c r="I15" s="44"/>
      <c r="J15" s="44"/>
      <c r="K15" s="44"/>
      <c r="L15" s="44"/>
      <c r="M15" s="164"/>
      <c r="N15" s="42"/>
      <c r="O15" s="735"/>
      <c r="P15" s="734"/>
      <c r="Q15" s="40"/>
      <c r="T15" s="722"/>
    </row>
    <row r="16" spans="1:40" ht="23.25" thickBot="1" x14ac:dyDescent="0.25">
      <c r="A16" s="40"/>
      <c r="B16" s="169"/>
      <c r="C16" s="55" t="s">
        <v>261</v>
      </c>
      <c r="D16" s="55" t="s">
        <v>286</v>
      </c>
      <c r="E16" s="443" t="s">
        <v>287</v>
      </c>
      <c r="F16" s="55" t="s">
        <v>288</v>
      </c>
      <c r="G16" s="55" t="s">
        <v>290</v>
      </c>
      <c r="H16" s="58" t="s">
        <v>291</v>
      </c>
      <c r="I16" s="58" t="s">
        <v>292</v>
      </c>
      <c r="J16" s="60" t="s">
        <v>293</v>
      </c>
      <c r="K16" s="60" t="s">
        <v>294</v>
      </c>
      <c r="L16" s="60" t="s">
        <v>295</v>
      </c>
      <c r="M16" s="170"/>
      <c r="N16" s="24"/>
      <c r="O16" s="60" t="s">
        <v>565</v>
      </c>
      <c r="P16" s="60" t="s">
        <v>564</v>
      </c>
      <c r="Q16" s="60" t="s">
        <v>563</v>
      </c>
      <c r="T16" s="722"/>
    </row>
    <row r="17" spans="1:20" ht="11.25" customHeight="1" x14ac:dyDescent="0.2">
      <c r="A17" s="68"/>
      <c r="B17" s="69"/>
      <c r="C17" s="1116" t="s">
        <v>418</v>
      </c>
      <c r="D17" s="1124" t="str">
        <f>VLOOKUP($P17,TOV!$A$4:$E$65536,2,FALSE)</f>
        <v>Mobilisation &amp; Demobilisation (third party contractor rates apply).</v>
      </c>
      <c r="E17" s="1126" t="s">
        <v>296</v>
      </c>
      <c r="F17" s="1128">
        <v>1</v>
      </c>
      <c r="G17" s="1130" t="s">
        <v>429</v>
      </c>
      <c r="H17" s="1132" t="str">
        <f>VLOOKUP($P17,TOV!$A$4:$E$65536,4,FALSE)</f>
        <v>Select from List</v>
      </c>
      <c r="I17" s="1134"/>
      <c r="J17" s="1102" t="str">
        <f>IF($E17="Y",IF(I17=0,IF(H17="Select From List","",$L$14*H17),F17*I17),"")</f>
        <v/>
      </c>
      <c r="K17" s="631" t="s">
        <v>594</v>
      </c>
      <c r="L17" s="1104" t="s">
        <v>795</v>
      </c>
      <c r="M17" s="176"/>
      <c r="N17" s="1115"/>
      <c r="O17" s="1106">
        <f>IF(I17=0,0,1)</f>
        <v>0</v>
      </c>
      <c r="P17" s="1108" t="str">
        <f>IF(Q17=1,"X137",IF(Q17=2,"X138",IF(Q17=3,"X139",IF(Q17=4,"X140",IF(Q17=5,"X141","X137")))))</f>
        <v>X137</v>
      </c>
      <c r="Q17" s="1113">
        <f>VLOOKUP(K17,Select_Distance_Index,2,FALSE)</f>
        <v>1</v>
      </c>
      <c r="R17" s="1092"/>
      <c r="T17" s="722"/>
    </row>
    <row r="18" spans="1:20" ht="61.5" customHeight="1" thickBot="1" x14ac:dyDescent="0.25">
      <c r="A18" s="68"/>
      <c r="B18" s="69"/>
      <c r="C18" s="1116"/>
      <c r="D18" s="1125"/>
      <c r="E18" s="1127"/>
      <c r="F18" s="1129"/>
      <c r="G18" s="1131"/>
      <c r="H18" s="1133"/>
      <c r="I18" s="1135"/>
      <c r="J18" s="1103"/>
      <c r="K18" s="718"/>
      <c r="L18" s="1105"/>
      <c r="M18" s="176"/>
      <c r="N18" s="1115"/>
      <c r="O18" s="1107"/>
      <c r="P18" s="1109"/>
      <c r="Q18" s="1114"/>
      <c r="R18" s="1092"/>
      <c r="T18" s="722"/>
    </row>
    <row r="19" spans="1:20" ht="39.950000000000003" customHeight="1" x14ac:dyDescent="0.2">
      <c r="A19" s="68"/>
      <c r="B19" s="69"/>
      <c r="C19" s="1116"/>
      <c r="D19" s="70" t="s">
        <v>806</v>
      </c>
      <c r="E19" s="296" t="s">
        <v>296</v>
      </c>
      <c r="F19" s="444">
        <v>0.05</v>
      </c>
      <c r="G19" s="90" t="s">
        <v>429</v>
      </c>
      <c r="H19" s="1117" t="s">
        <v>262</v>
      </c>
      <c r="I19" s="1118"/>
      <c r="J19" s="210">
        <f>IF($E19="Y",$L$14*F19,"")</f>
        <v>0</v>
      </c>
      <c r="K19" s="391"/>
      <c r="L19" s="212" t="s">
        <v>807</v>
      </c>
      <c r="M19" s="176"/>
      <c r="N19" s="315"/>
      <c r="O19" s="756"/>
      <c r="P19" s="753"/>
      <c r="Q19" s="945"/>
      <c r="T19" s="722"/>
    </row>
    <row r="20" spans="1:20" ht="45" x14ac:dyDescent="0.2">
      <c r="A20" s="126"/>
      <c r="B20" s="127"/>
      <c r="C20" s="1116"/>
      <c r="D20" s="70" t="s">
        <v>263</v>
      </c>
      <c r="E20" s="428" t="s">
        <v>296</v>
      </c>
      <c r="F20" s="444">
        <v>0.1</v>
      </c>
      <c r="G20" s="90" t="s">
        <v>429</v>
      </c>
      <c r="H20" s="1119"/>
      <c r="I20" s="1120"/>
      <c r="J20" s="210">
        <f>IF($E20="Y",$L$14*F20,"")</f>
        <v>0</v>
      </c>
      <c r="K20" s="391"/>
      <c r="L20" s="212" t="s">
        <v>266</v>
      </c>
      <c r="M20" s="159"/>
      <c r="N20" s="315"/>
      <c r="O20" s="756"/>
      <c r="P20" s="753"/>
      <c r="Q20" s="945"/>
      <c r="T20" s="722"/>
    </row>
    <row r="21" spans="1:20" ht="39.950000000000003" customHeight="1" thickBot="1" x14ac:dyDescent="0.25">
      <c r="A21" s="126"/>
      <c r="B21" s="127"/>
      <c r="C21" s="1116"/>
      <c r="D21" s="198" t="s">
        <v>676</v>
      </c>
      <c r="E21" s="459" t="s">
        <v>296</v>
      </c>
      <c r="F21" s="445">
        <v>0.1</v>
      </c>
      <c r="G21" s="179" t="s">
        <v>429</v>
      </c>
      <c r="H21" s="1121"/>
      <c r="I21" s="1122"/>
      <c r="J21" s="210">
        <f>IF($E21="Y",$L$14*F21,"")</f>
        <v>0</v>
      </c>
      <c r="K21" s="446"/>
      <c r="L21" s="447"/>
      <c r="M21" s="159"/>
      <c r="N21" s="315"/>
      <c r="O21" s="757"/>
      <c r="P21" s="758"/>
      <c r="Q21" s="946"/>
      <c r="T21" s="722"/>
    </row>
    <row r="22" spans="1:20" ht="13.5" thickBot="1" x14ac:dyDescent="0.25">
      <c r="A22" s="68"/>
      <c r="B22" s="69"/>
      <c r="C22" s="448"/>
      <c r="D22" s="449"/>
      <c r="E22" s="449"/>
      <c r="F22" s="450" t="s">
        <v>461</v>
      </c>
      <c r="G22" s="451"/>
      <c r="H22" s="452"/>
      <c r="I22" s="452"/>
      <c r="J22" s="453">
        <f>SUM(J17:J21)</f>
        <v>0</v>
      </c>
      <c r="K22" s="453"/>
      <c r="L22" s="454"/>
      <c r="M22" s="176"/>
      <c r="N22" s="315"/>
      <c r="O22" s="1110"/>
      <c r="P22" s="1111"/>
      <c r="Q22" s="1112"/>
      <c r="T22" s="722"/>
    </row>
    <row r="23" spans="1:20" x14ac:dyDescent="0.2">
      <c r="A23" s="126"/>
      <c r="B23" s="127"/>
      <c r="C23" s="126"/>
      <c r="D23" s="126"/>
      <c r="E23" s="126"/>
      <c r="F23" s="126"/>
      <c r="G23" s="126"/>
      <c r="H23" s="126"/>
      <c r="I23" s="126"/>
      <c r="J23" s="126"/>
      <c r="K23" s="126"/>
      <c r="L23" s="456"/>
      <c r="M23" s="159"/>
      <c r="N23" s="315"/>
      <c r="O23" s="750"/>
      <c r="P23" s="686"/>
      <c r="Q23" s="686"/>
      <c r="T23" s="722"/>
    </row>
    <row r="24" spans="1:20" ht="15.75" x14ac:dyDescent="0.2">
      <c r="A24" s="126"/>
      <c r="B24" s="127"/>
      <c r="C24" s="260" t="s">
        <v>591</v>
      </c>
      <c r="D24" s="1123" t="s">
        <v>462</v>
      </c>
      <c r="E24" s="1123"/>
      <c r="F24" s="1123"/>
      <c r="G24" s="1123"/>
      <c r="H24" s="1123"/>
      <c r="I24" s="1123"/>
      <c r="J24" s="423">
        <f>J22</f>
        <v>0</v>
      </c>
      <c r="K24" s="423"/>
      <c r="L24" s="456"/>
      <c r="M24" s="159"/>
      <c r="N24" s="315"/>
      <c r="O24" s="750"/>
      <c r="P24" s="686"/>
      <c r="Q24" s="686"/>
      <c r="T24" s="722"/>
    </row>
    <row r="25" spans="1:20" x14ac:dyDescent="0.2">
      <c r="A25" s="126"/>
      <c r="B25" s="319"/>
      <c r="C25" s="320"/>
      <c r="D25" s="320"/>
      <c r="E25" s="320"/>
      <c r="F25" s="320"/>
      <c r="G25" s="320"/>
      <c r="H25" s="320"/>
      <c r="I25" s="457"/>
      <c r="J25" s="320"/>
      <c r="K25" s="320"/>
      <c r="L25" s="320"/>
      <c r="M25" s="323"/>
      <c r="N25" s="587"/>
      <c r="O25" s="750"/>
      <c r="P25" s="686"/>
      <c r="Q25" s="686"/>
      <c r="T25" s="722"/>
    </row>
    <row r="26" spans="1:20" x14ac:dyDescent="0.2">
      <c r="A26" s="126"/>
      <c r="B26" s="126"/>
      <c r="C26" s="126"/>
      <c r="D26" s="126"/>
      <c r="E26" s="126"/>
      <c r="F26" s="126"/>
      <c r="G26" s="126"/>
      <c r="H26" s="126"/>
      <c r="I26" s="126"/>
      <c r="J26" s="126"/>
      <c r="K26" s="126"/>
      <c r="L26" s="126"/>
      <c r="M26" s="126"/>
      <c r="N26" s="455"/>
      <c r="O26" s="750"/>
      <c r="P26" s="681"/>
      <c r="Q26" s="686"/>
      <c r="T26" s="722"/>
    </row>
  </sheetData>
  <customSheetViews>
    <customSheetView guid="{41A8ADCC-2507-4752-A3EE-F762BBC19AE1}" showPageBreaks="1" hiddenRows="1" hiddenColumns="1" view="pageBreakPreview" showRuler="0" topLeftCell="D1">
      <selection activeCell="K6" sqref="K6"/>
      <pageMargins left="0.75" right="0.75" top="1" bottom="1" header="0.5" footer="0.5"/>
      <pageSetup paperSize="8" scale="67" orientation="portrait" r:id="rId1"/>
      <headerFooter alignWithMargins="0"/>
    </customSheetView>
    <customSheetView guid="{B9B8C2DC-3363-4EAD-9396-44349DABBC4D}" showPageBreaks="1" hiddenRows="1" hiddenColumns="1" view="pageBreakPreview" showRuler="0" topLeftCell="E65536">
      <selection activeCell="D65536" sqref="D65536"/>
      <pageMargins left="0.75" right="0.75" top="1" bottom="1" header="0.5" footer="0.5"/>
      <pageSetup paperSize="8" scale="67" orientation="portrait" r:id="rId2"/>
      <headerFooter alignWithMargins="0"/>
    </customSheetView>
    <customSheetView guid="{61CD6FD2-F6DE-422C-B544-3D388865927F}" showPageBreaks="1" hiddenRows="1" hiddenColumns="1" view="pageBreakPreview" showRuler="0" topLeftCell="C65536">
      <selection activeCell="D65536" sqref="D65536"/>
      <pageMargins left="0.75" right="0.75" top="1" bottom="1" header="0.5" footer="0.5"/>
      <pageSetup paperSize="8" scale="67" orientation="portrait" r:id="rId3"/>
      <headerFooter alignWithMargins="0"/>
    </customSheetView>
    <customSheetView guid="{2FACC61F-0CCB-4F9A-9FC4-FB98AB602DA6}" showPageBreaks="1" hiddenRows="1" hiddenColumns="1" view="pageBreakPreview" showRuler="0" topLeftCell="D1">
      <selection activeCell="K6" sqref="K6"/>
      <pageMargins left="0.75" right="0.75" top="1" bottom="1" header="0.5" footer="0.5"/>
      <pageSetup paperSize="8" scale="67" orientation="portrait" r:id="rId4"/>
      <headerFooter alignWithMargins="0"/>
    </customSheetView>
    <customSheetView guid="{4CDCC75F-9EF8-4C61-98C8-402ABB879AE7}" showPageBreaks="1" hiddenRows="1" hiddenColumns="1" view="pageBreakPreview" showRuler="0" topLeftCell="D1">
      <selection activeCell="K6" sqref="K6"/>
      <pageMargins left="0.75" right="0.75" top="1" bottom="1" header="0.5" footer="0.5"/>
      <pageSetup paperSize="8" scale="67" orientation="portrait" r:id="rId5"/>
      <headerFooter alignWithMargins="0"/>
    </customSheetView>
  </customSheetViews>
  <mergeCells count="25">
    <mergeCell ref="D24:I24"/>
    <mergeCell ref="D17:D18"/>
    <mergeCell ref="E17:E18"/>
    <mergeCell ref="F17:F18"/>
    <mergeCell ref="G17:G18"/>
    <mergeCell ref="H17:H18"/>
    <mergeCell ref="I17:I18"/>
    <mergeCell ref="O22:Q22"/>
    <mergeCell ref="Q17:Q18"/>
    <mergeCell ref="N17:N18"/>
    <mergeCell ref="C17:C21"/>
    <mergeCell ref="H19:I21"/>
    <mergeCell ref="R17:R18"/>
    <mergeCell ref="C8:D12"/>
    <mergeCell ref="J8:K8"/>
    <mergeCell ref="F9:I9"/>
    <mergeCell ref="J9:K9"/>
    <mergeCell ref="F10:I10"/>
    <mergeCell ref="J10:K10"/>
    <mergeCell ref="F11:I11"/>
    <mergeCell ref="J11:K11"/>
    <mergeCell ref="J17:J18"/>
    <mergeCell ref="L17:L18"/>
    <mergeCell ref="O17:O18"/>
    <mergeCell ref="P17:P18"/>
  </mergeCells>
  <phoneticPr fontId="6" type="noConversion"/>
  <conditionalFormatting sqref="J17:J18">
    <cfRule type="expression" dxfId="448" priority="1" stopIfTrue="1">
      <formula>$O17=1</formula>
    </cfRule>
  </conditionalFormatting>
  <conditionalFormatting sqref="K17:K18">
    <cfRule type="expression" dxfId="447" priority="2" stopIfTrue="1">
      <formula>$O17=1</formula>
    </cfRule>
  </conditionalFormatting>
  <dataValidations count="2">
    <dataValidation type="list" allowBlank="1" showInputMessage="1" showErrorMessage="1" sqref="K17" xr:uid="{00000000-0002-0000-0500-000000000000}">
      <formula1>Select_Distance</formula1>
    </dataValidation>
    <dataValidation type="list" allowBlank="1" showInputMessage="1" showErrorMessage="1" sqref="E17:E21" xr:uid="{00000000-0002-0000-0500-000001000000}">
      <formula1>Y_N</formula1>
    </dataValidation>
  </dataValidations>
  <pageMargins left="0.75" right="0.75" top="1" bottom="1" header="0.5" footer="0.5"/>
  <pageSetup paperSize="8" orientation="landscape" horizontalDpi="300" verticalDpi="300" r:id="rId6"/>
  <headerFooter alignWithMargins="0">
    <oddFooter>&amp;C_x000D_&amp;1#&amp;"Calibri"&amp;12&amp;K000000 OFFICIAL</oddFooter>
  </headerFooter>
  <drawing r:id="rId7"/>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06">
    <pageSetUpPr fitToPage="1"/>
  </sheetPr>
  <dimension ref="A1:N58"/>
  <sheetViews>
    <sheetView workbookViewId="0"/>
  </sheetViews>
  <sheetFormatPr defaultColWidth="0" defaultRowHeight="12.75" zeroHeight="1" x14ac:dyDescent="0.2"/>
  <cols>
    <col min="1" max="2" width="2.42578125" customWidth="1"/>
    <col min="3" max="12" width="9.140625" customWidth="1"/>
    <col min="13" max="13" width="2.42578125" customWidth="1"/>
    <col min="14" max="14" width="2" customWidth="1"/>
    <col min="15" max="16384" width="8.85546875" hidden="1"/>
  </cols>
  <sheetData>
    <row r="1" spans="1:14" x14ac:dyDescent="0.2">
      <c r="A1" s="1"/>
      <c r="B1" s="1"/>
      <c r="C1" s="1"/>
      <c r="D1" s="1"/>
      <c r="E1" s="1"/>
      <c r="F1" s="1"/>
      <c r="G1" s="1"/>
      <c r="H1" s="1"/>
      <c r="I1" s="1"/>
      <c r="J1" s="1"/>
      <c r="K1" s="1"/>
      <c r="L1" s="1"/>
      <c r="M1" s="1"/>
      <c r="N1" s="1"/>
    </row>
    <row r="2" spans="1:14" x14ac:dyDescent="0.2">
      <c r="A2" s="1"/>
      <c r="B2" s="2"/>
      <c r="C2" s="3"/>
      <c r="D2" s="3"/>
      <c r="E2" s="3"/>
      <c r="F2" s="3"/>
      <c r="G2" s="3"/>
      <c r="H2" s="3"/>
      <c r="I2" s="3"/>
      <c r="J2" s="3"/>
      <c r="K2" s="3"/>
      <c r="L2" s="3"/>
      <c r="M2" s="4"/>
      <c r="N2" s="1"/>
    </row>
    <row r="3" spans="1:14" ht="22.5" x14ac:dyDescent="0.45">
      <c r="A3" s="1"/>
      <c r="B3" s="5"/>
      <c r="C3" s="1136" t="s">
        <v>463</v>
      </c>
      <c r="D3" s="1136"/>
      <c r="E3" s="1136"/>
      <c r="F3" s="1136"/>
      <c r="G3" s="1136"/>
      <c r="H3" s="1136"/>
      <c r="I3" s="1136"/>
      <c r="J3" s="1136"/>
      <c r="K3" s="1136"/>
      <c r="L3" s="1136"/>
      <c r="M3" s="8"/>
      <c r="N3" s="1"/>
    </row>
    <row r="4" spans="1:14" x14ac:dyDescent="0.2">
      <c r="A4" s="1"/>
      <c r="B4" s="5"/>
      <c r="C4" s="1"/>
      <c r="D4" s="1"/>
      <c r="E4" s="1"/>
      <c r="F4" s="1"/>
      <c r="G4" s="1"/>
      <c r="H4" s="1"/>
      <c r="I4" s="1"/>
      <c r="J4" s="1"/>
      <c r="K4" s="1"/>
      <c r="L4" s="1"/>
      <c r="M4" s="8"/>
      <c r="N4" s="1"/>
    </row>
    <row r="5" spans="1:14" x14ac:dyDescent="0.2">
      <c r="A5" s="1"/>
      <c r="B5" s="5"/>
      <c r="C5" s="1"/>
      <c r="D5" s="1"/>
      <c r="E5" s="1"/>
      <c r="F5" s="1"/>
      <c r="G5" s="1"/>
      <c r="H5" s="1"/>
      <c r="I5" s="1"/>
      <c r="J5" s="1"/>
      <c r="K5" s="1"/>
      <c r="L5" s="1"/>
      <c r="M5" s="8"/>
      <c r="N5" s="1"/>
    </row>
    <row r="6" spans="1:14" x14ac:dyDescent="0.2">
      <c r="A6" s="1"/>
      <c r="B6" s="5"/>
      <c r="C6" s="1"/>
      <c r="D6" s="1"/>
      <c r="E6" s="1"/>
      <c r="F6" s="1"/>
      <c r="G6" s="1"/>
      <c r="H6" s="1"/>
      <c r="I6" s="1"/>
      <c r="J6" s="1"/>
      <c r="K6" s="1"/>
      <c r="L6" s="1"/>
      <c r="M6" s="8"/>
      <c r="N6" s="1"/>
    </row>
    <row r="7" spans="1:14" x14ac:dyDescent="0.2">
      <c r="A7" s="1"/>
      <c r="B7" s="5"/>
      <c r="C7" s="1"/>
      <c r="D7" s="1"/>
      <c r="E7" s="1"/>
      <c r="F7" s="1"/>
      <c r="G7" s="1"/>
      <c r="H7" s="1"/>
      <c r="I7" s="1"/>
      <c r="J7" s="1"/>
      <c r="K7" s="1"/>
      <c r="L7" s="1"/>
      <c r="M7" s="8"/>
      <c r="N7" s="1"/>
    </row>
    <row r="8" spans="1:14" x14ac:dyDescent="0.2">
      <c r="A8" s="1"/>
      <c r="B8" s="5"/>
      <c r="C8" s="16" t="s">
        <v>276</v>
      </c>
      <c r="D8" s="1"/>
      <c r="E8" s="1140" t="str">
        <f>IF('WBSYS-A'!E9="","",'WBSYS-A'!E9)</f>
        <v/>
      </c>
      <c r="F8" s="1141"/>
      <c r="G8" s="1141"/>
      <c r="H8" s="1141"/>
      <c r="I8" s="1141"/>
      <c r="J8" s="1141"/>
      <c r="K8" s="1141"/>
      <c r="L8" s="1142"/>
      <c r="M8" s="8"/>
      <c r="N8" s="1"/>
    </row>
    <row r="9" spans="1:14" x14ac:dyDescent="0.2">
      <c r="A9" s="1"/>
      <c r="B9" s="5"/>
      <c r="C9" s="16"/>
      <c r="D9" s="1"/>
      <c r="E9" s="1"/>
      <c r="F9" s="1"/>
      <c r="G9" s="1"/>
      <c r="H9" s="1"/>
      <c r="I9" s="1"/>
      <c r="J9" s="1"/>
      <c r="K9" s="1"/>
      <c r="L9" s="1"/>
      <c r="M9" s="8"/>
      <c r="N9" s="1"/>
    </row>
    <row r="10" spans="1:14" x14ac:dyDescent="0.2">
      <c r="A10" s="1"/>
      <c r="B10" s="5"/>
      <c r="C10" s="16" t="s">
        <v>709</v>
      </c>
      <c r="D10" s="1"/>
      <c r="E10" s="1140" t="str">
        <f>IF('WBSYS-A'!E11="","",'WBSYS-A'!E11)</f>
        <v/>
      </c>
      <c r="F10" s="1141"/>
      <c r="G10" s="1141"/>
      <c r="H10" s="1141"/>
      <c r="I10" s="1141"/>
      <c r="J10" s="1141"/>
      <c r="K10" s="1141"/>
      <c r="L10" s="1142"/>
      <c r="M10" s="8"/>
      <c r="N10" s="1"/>
    </row>
    <row r="11" spans="1:14" x14ac:dyDescent="0.2">
      <c r="A11" s="1"/>
      <c r="B11" s="5"/>
      <c r="C11" s="16"/>
      <c r="D11" s="1"/>
      <c r="E11" s="1"/>
      <c r="F11" s="1"/>
      <c r="G11" s="1"/>
      <c r="H11" s="1"/>
      <c r="I11" s="1"/>
      <c r="J11" s="1"/>
      <c r="K11" s="1"/>
      <c r="L11" s="1"/>
      <c r="M11" s="8"/>
      <c r="N11" s="1"/>
    </row>
    <row r="12" spans="1:14" x14ac:dyDescent="0.2">
      <c r="A12" s="1"/>
      <c r="B12" s="5"/>
      <c r="C12" s="16" t="s">
        <v>277</v>
      </c>
      <c r="D12" s="1"/>
      <c r="E12" s="1140" t="str">
        <f>IF('WBSYS-A'!E13="","",'WBSYS-A'!E13)</f>
        <v/>
      </c>
      <c r="F12" s="1141"/>
      <c r="G12" s="1141"/>
      <c r="H12" s="1141"/>
      <c r="I12" s="1141"/>
      <c r="J12" s="1141"/>
      <c r="K12" s="1141"/>
      <c r="L12" s="1142"/>
      <c r="M12" s="8"/>
      <c r="N12" s="1"/>
    </row>
    <row r="13" spans="1:14" x14ac:dyDescent="0.2">
      <c r="A13" s="1"/>
      <c r="B13" s="5"/>
      <c r="C13" s="16"/>
      <c r="D13" s="1"/>
      <c r="E13" s="1"/>
      <c r="F13" s="1"/>
      <c r="G13" s="1"/>
      <c r="H13" s="1"/>
      <c r="I13" s="1"/>
      <c r="J13" s="1"/>
      <c r="K13" s="1"/>
      <c r="L13" s="1"/>
      <c r="M13" s="8"/>
      <c r="N13" s="1"/>
    </row>
    <row r="14" spans="1:14" x14ac:dyDescent="0.2">
      <c r="A14" s="1"/>
      <c r="B14" s="5"/>
      <c r="C14" s="16" t="s">
        <v>278</v>
      </c>
      <c r="D14" s="1"/>
      <c r="E14" s="1140" t="str">
        <f>IF('WBSYS-A'!E15="","",'WBSYS-A'!E15)</f>
        <v/>
      </c>
      <c r="F14" s="1141"/>
      <c r="G14" s="1141"/>
      <c r="H14" s="1141"/>
      <c r="I14" s="1141"/>
      <c r="J14" s="1141"/>
      <c r="K14" s="1141"/>
      <c r="L14" s="1142"/>
      <c r="M14" s="8"/>
      <c r="N14" s="1"/>
    </row>
    <row r="15" spans="1:14" x14ac:dyDescent="0.2">
      <c r="A15" s="1"/>
      <c r="B15" s="5"/>
      <c r="C15" s="16"/>
      <c r="D15" s="1"/>
      <c r="E15" s="1"/>
      <c r="F15" s="1"/>
      <c r="G15" s="1"/>
      <c r="H15" s="1"/>
      <c r="I15" s="1"/>
      <c r="J15" s="1"/>
      <c r="K15" s="1"/>
      <c r="L15" s="1"/>
      <c r="M15" s="8"/>
      <c r="N15" s="1"/>
    </row>
    <row r="16" spans="1:14" x14ac:dyDescent="0.2">
      <c r="A16" s="1"/>
      <c r="B16" s="5"/>
      <c r="C16" s="16" t="s">
        <v>710</v>
      </c>
      <c r="D16" s="1"/>
      <c r="E16" s="1143" t="str">
        <f>IF('WBSYS-A'!E17="","",'WBSYS-A'!E17)</f>
        <v/>
      </c>
      <c r="F16" s="1144"/>
      <c r="G16" s="1145" t="s">
        <v>711</v>
      </c>
      <c r="H16" s="1146"/>
      <c r="I16" s="1146"/>
      <c r="J16" s="1147"/>
      <c r="K16" s="1148" t="str">
        <f>IF('WBSYS-A'!L17="","",'WBSYS-A'!L17)</f>
        <v/>
      </c>
      <c r="L16" s="1149"/>
      <c r="M16" s="8"/>
      <c r="N16" s="1"/>
    </row>
    <row r="17" spans="1:14" x14ac:dyDescent="0.2">
      <c r="A17" s="1"/>
      <c r="B17" s="5"/>
      <c r="C17" s="16"/>
      <c r="D17" s="1"/>
      <c r="E17" s="1"/>
      <c r="F17" s="1"/>
      <c r="G17" s="1"/>
      <c r="H17" s="1"/>
      <c r="I17" s="1"/>
      <c r="J17" s="1"/>
      <c r="K17" s="1"/>
      <c r="L17" s="1"/>
      <c r="M17" s="8"/>
      <c r="N17" s="1"/>
    </row>
    <row r="18" spans="1:14" x14ac:dyDescent="0.2">
      <c r="A18" s="1"/>
      <c r="B18" s="5"/>
      <c r="C18" s="16" t="s">
        <v>279</v>
      </c>
      <c r="D18" s="1"/>
      <c r="E18" s="1140" t="str">
        <f>IF('WBSYS-A'!E19="","",'WBSYS-A'!E19)</f>
        <v/>
      </c>
      <c r="F18" s="1141"/>
      <c r="G18" s="1141"/>
      <c r="H18" s="1141"/>
      <c r="I18" s="1141"/>
      <c r="J18" s="1141"/>
      <c r="K18" s="1141"/>
      <c r="L18" s="1142"/>
      <c r="M18" s="8"/>
      <c r="N18" s="1"/>
    </row>
    <row r="19" spans="1:14" x14ac:dyDescent="0.2">
      <c r="A19" s="1"/>
      <c r="B19" s="5"/>
      <c r="C19" s="16"/>
      <c r="D19" s="1"/>
      <c r="E19" s="1"/>
      <c r="F19" s="1"/>
      <c r="G19" s="1"/>
      <c r="H19" s="1"/>
      <c r="I19" s="1"/>
      <c r="J19" s="1"/>
      <c r="K19" s="1"/>
      <c r="L19" s="1"/>
      <c r="M19" s="8"/>
      <c r="N19" s="1"/>
    </row>
    <row r="20" spans="1:14" x14ac:dyDescent="0.2">
      <c r="A20" s="1"/>
      <c r="B20" s="5"/>
      <c r="C20" s="16" t="s">
        <v>280</v>
      </c>
      <c r="D20" s="1"/>
      <c r="E20" s="1140" t="str">
        <f>IF('WBSYS-A'!E21="","",'WBSYS-A'!E21)</f>
        <v/>
      </c>
      <c r="F20" s="1141"/>
      <c r="G20" s="1141"/>
      <c r="H20" s="1141"/>
      <c r="I20" s="1141"/>
      <c r="J20" s="1141"/>
      <c r="K20" s="1141"/>
      <c r="L20" s="1142"/>
      <c r="M20" s="8"/>
      <c r="N20" s="1"/>
    </row>
    <row r="21" spans="1:14" x14ac:dyDescent="0.2">
      <c r="A21" s="1"/>
      <c r="B21" s="5"/>
      <c r="C21" s="16"/>
      <c r="D21" s="1"/>
      <c r="E21" s="1"/>
      <c r="F21" s="1"/>
      <c r="G21" s="1"/>
      <c r="H21" s="1"/>
      <c r="I21" s="1"/>
      <c r="J21" s="1"/>
      <c r="K21" s="1"/>
      <c r="L21" s="1"/>
      <c r="M21" s="8"/>
      <c r="N21" s="1"/>
    </row>
    <row r="22" spans="1:14" x14ac:dyDescent="0.2">
      <c r="A22" s="1"/>
      <c r="B22" s="5"/>
      <c r="C22" s="16" t="s">
        <v>281</v>
      </c>
      <c r="D22" s="1"/>
      <c r="E22" s="1150" t="str">
        <f>IF('WBSYS-A'!E23="","",'WBSYS-A'!E23)</f>
        <v/>
      </c>
      <c r="F22" s="1151"/>
      <c r="G22" s="1151"/>
      <c r="H22" s="1151"/>
      <c r="I22" s="1151"/>
      <c r="J22" s="1151"/>
      <c r="K22" s="1151"/>
      <c r="L22" s="1152"/>
      <c r="M22" s="8"/>
      <c r="N22" s="1"/>
    </row>
    <row r="23" spans="1:14" x14ac:dyDescent="0.2">
      <c r="A23" s="1"/>
      <c r="B23" s="5"/>
      <c r="C23" s="16"/>
      <c r="D23" s="1"/>
      <c r="E23" s="1166" t="str">
        <f>IF('WBSYS-A'!E24="","",'WBSYS-A'!E24)</f>
        <v/>
      </c>
      <c r="F23" s="1167"/>
      <c r="G23" s="1167"/>
      <c r="H23" s="1167"/>
      <c r="I23" s="1167"/>
      <c r="J23" s="1167"/>
      <c r="K23" s="1167"/>
      <c r="L23" s="1168"/>
      <c r="M23" s="8"/>
      <c r="N23" s="1"/>
    </row>
    <row r="24" spans="1:14" x14ac:dyDescent="0.2">
      <c r="A24" s="1"/>
      <c r="B24" s="5"/>
      <c r="C24" s="16"/>
      <c r="D24" s="1"/>
      <c r="E24" s="1169" t="str">
        <f>IF('WBSYS-A'!E25="","",'WBSYS-A'!E25)</f>
        <v/>
      </c>
      <c r="F24" s="1170"/>
      <c r="G24" s="1170"/>
      <c r="H24" s="1170"/>
      <c r="I24" s="1170"/>
      <c r="J24" s="1170"/>
      <c r="K24" s="1170"/>
      <c r="L24" s="1171"/>
      <c r="M24" s="8"/>
      <c r="N24" s="1"/>
    </row>
    <row r="25" spans="1:14" x14ac:dyDescent="0.2">
      <c r="A25" s="1"/>
      <c r="B25" s="5"/>
      <c r="C25" s="16"/>
      <c r="D25" s="1"/>
      <c r="E25" s="1"/>
      <c r="F25" s="1"/>
      <c r="G25" s="1"/>
      <c r="H25" s="1"/>
      <c r="I25" s="1"/>
      <c r="J25" s="1"/>
      <c r="K25" s="1"/>
      <c r="L25" s="1"/>
      <c r="M25" s="8"/>
      <c r="N25" s="1"/>
    </row>
    <row r="26" spans="1:14" x14ac:dyDescent="0.2">
      <c r="A26" s="1"/>
      <c r="B26" s="5"/>
      <c r="C26" s="16" t="s">
        <v>282</v>
      </c>
      <c r="D26" s="1"/>
      <c r="E26" s="1172" t="str">
        <f>IF('WBSYS-A'!E27="","",'WBSYS-A'!E27)</f>
        <v/>
      </c>
      <c r="F26" s="1173"/>
      <c r="G26" s="614" t="s">
        <v>283</v>
      </c>
      <c r="H26" s="1174" t="str">
        <f>IF('WBSYS-A'!J27="","",'WBSYS-A'!J27)</f>
        <v/>
      </c>
      <c r="I26" s="1154"/>
      <c r="J26" s="1154"/>
      <c r="K26" s="1175"/>
      <c r="L26" s="1176"/>
      <c r="M26" s="8"/>
      <c r="N26" s="1"/>
    </row>
    <row r="27" spans="1:14" x14ac:dyDescent="0.2">
      <c r="A27" s="1"/>
      <c r="B27" s="5"/>
      <c r="C27" s="1"/>
      <c r="D27" s="1"/>
      <c r="E27" s="1"/>
      <c r="F27" s="1"/>
      <c r="G27" s="1"/>
      <c r="H27" s="1"/>
      <c r="I27" s="1"/>
      <c r="J27" s="1"/>
      <c r="K27" s="1"/>
      <c r="L27" s="1"/>
      <c r="M27" s="8"/>
      <c r="N27" s="1"/>
    </row>
    <row r="28" spans="1:14" ht="13.5" thickBot="1" x14ac:dyDescent="0.25">
      <c r="A28" s="1"/>
      <c r="B28" s="5"/>
      <c r="C28" s="615"/>
      <c r="D28" s="1"/>
      <c r="E28" s="1"/>
      <c r="F28" s="1"/>
      <c r="G28" s="1"/>
      <c r="H28" s="1"/>
      <c r="I28" s="1"/>
      <c r="J28" s="1"/>
      <c r="K28" s="1"/>
      <c r="L28" s="1"/>
      <c r="M28" s="8"/>
      <c r="N28" s="1"/>
    </row>
    <row r="29" spans="1:14" ht="15" x14ac:dyDescent="0.2">
      <c r="A29" s="1"/>
      <c r="B29" s="5"/>
      <c r="C29" s="1159" t="s">
        <v>131</v>
      </c>
      <c r="D29" s="1160"/>
      <c r="E29" s="1160"/>
      <c r="F29" s="1160"/>
      <c r="G29" s="1160"/>
      <c r="H29" s="1160"/>
      <c r="I29" s="1160"/>
      <c r="J29" s="1161" t="s">
        <v>465</v>
      </c>
      <c r="K29" s="1162"/>
      <c r="L29" s="1163"/>
      <c r="M29" s="8"/>
      <c r="N29" s="1"/>
    </row>
    <row r="30" spans="1:14" x14ac:dyDescent="0.2">
      <c r="A30" s="1"/>
      <c r="B30" s="5"/>
      <c r="C30" s="1153"/>
      <c r="D30" s="1154"/>
      <c r="E30" s="1154"/>
      <c r="F30" s="1154"/>
      <c r="G30" s="1154"/>
      <c r="H30" s="1154"/>
      <c r="I30" s="1155"/>
      <c r="J30" s="1156"/>
      <c r="K30" s="1164"/>
      <c r="L30" s="1165"/>
      <c r="M30" s="8"/>
      <c r="N30" s="1"/>
    </row>
    <row r="31" spans="1:14" x14ac:dyDescent="0.2">
      <c r="A31" s="1"/>
      <c r="B31" s="5"/>
      <c r="C31" s="1153"/>
      <c r="D31" s="1154"/>
      <c r="E31" s="1154"/>
      <c r="F31" s="1154"/>
      <c r="G31" s="1154"/>
      <c r="H31" s="1154"/>
      <c r="I31" s="1155"/>
      <c r="J31" s="1156"/>
      <c r="K31" s="1164"/>
      <c r="L31" s="1165"/>
      <c r="M31" s="8"/>
      <c r="N31" s="1"/>
    </row>
    <row r="32" spans="1:14" x14ac:dyDescent="0.2">
      <c r="A32" s="1"/>
      <c r="B32" s="5"/>
      <c r="C32" s="1177"/>
      <c r="D32" s="1178"/>
      <c r="E32" s="1178"/>
      <c r="F32" s="1178"/>
      <c r="G32" s="1178"/>
      <c r="H32" s="1178"/>
      <c r="I32" s="1178"/>
      <c r="J32" s="1156"/>
      <c r="K32" s="1164"/>
      <c r="L32" s="1165"/>
      <c r="M32" s="8"/>
      <c r="N32" s="1"/>
    </row>
    <row r="33" spans="1:14" x14ac:dyDescent="0.2">
      <c r="A33" s="1"/>
      <c r="B33" s="5"/>
      <c r="C33" s="1177"/>
      <c r="D33" s="1178"/>
      <c r="E33" s="1178"/>
      <c r="F33" s="1178"/>
      <c r="G33" s="1178"/>
      <c r="H33" s="1178"/>
      <c r="I33" s="1178"/>
      <c r="J33" s="1156"/>
      <c r="K33" s="1164"/>
      <c r="L33" s="1165"/>
      <c r="M33" s="8"/>
      <c r="N33" s="1"/>
    </row>
    <row r="34" spans="1:14" x14ac:dyDescent="0.2">
      <c r="A34" s="1"/>
      <c r="B34" s="5"/>
      <c r="C34" s="1177"/>
      <c r="D34" s="1178"/>
      <c r="E34" s="1178"/>
      <c r="F34" s="1178"/>
      <c r="G34" s="1178"/>
      <c r="H34" s="1178"/>
      <c r="I34" s="1178"/>
      <c r="J34" s="1156"/>
      <c r="K34" s="1164"/>
      <c r="L34" s="1165"/>
      <c r="M34" s="8"/>
      <c r="N34" s="1"/>
    </row>
    <row r="35" spans="1:14" x14ac:dyDescent="0.2">
      <c r="A35" s="1"/>
      <c r="B35" s="5"/>
      <c r="C35" s="1177"/>
      <c r="D35" s="1178"/>
      <c r="E35" s="1178"/>
      <c r="F35" s="1178"/>
      <c r="G35" s="1178"/>
      <c r="H35" s="1178"/>
      <c r="I35" s="1178"/>
      <c r="J35" s="1156"/>
      <c r="K35" s="1164"/>
      <c r="L35" s="1165"/>
      <c r="M35" s="8"/>
      <c r="N35" s="1"/>
    </row>
    <row r="36" spans="1:14" x14ac:dyDescent="0.2">
      <c r="A36" s="1"/>
      <c r="B36" s="5"/>
      <c r="C36" s="1203"/>
      <c r="D36" s="1204"/>
      <c r="E36" s="1204"/>
      <c r="F36" s="1204"/>
      <c r="G36" s="1204"/>
      <c r="H36" s="1204"/>
      <c r="I36" s="1204"/>
      <c r="J36" s="1205"/>
      <c r="K36" s="1206"/>
      <c r="L36" s="1207"/>
      <c r="M36" s="8"/>
      <c r="N36" s="1"/>
    </row>
    <row r="37" spans="1:14" x14ac:dyDescent="0.2">
      <c r="A37" s="1"/>
      <c r="B37" s="5"/>
      <c r="C37" s="1153"/>
      <c r="D37" s="1199"/>
      <c r="E37" s="1199"/>
      <c r="F37" s="1199"/>
      <c r="G37" s="1199"/>
      <c r="H37" s="1199"/>
      <c r="I37" s="1200"/>
      <c r="J37" s="1156"/>
      <c r="K37" s="1201"/>
      <c r="L37" s="1202"/>
      <c r="M37" s="8"/>
      <c r="N37" s="1"/>
    </row>
    <row r="38" spans="1:14" x14ac:dyDescent="0.2">
      <c r="A38" s="1"/>
      <c r="B38" s="5"/>
      <c r="C38" s="1153"/>
      <c r="D38" s="1199"/>
      <c r="E38" s="1199"/>
      <c r="F38" s="1199"/>
      <c r="G38" s="1199"/>
      <c r="H38" s="1199"/>
      <c r="I38" s="1200"/>
      <c r="J38" s="1156"/>
      <c r="K38" s="1201"/>
      <c r="L38" s="1202"/>
      <c r="M38" s="8"/>
      <c r="N38" s="1"/>
    </row>
    <row r="39" spans="1:14" x14ac:dyDescent="0.2">
      <c r="A39" s="1"/>
      <c r="B39" s="5"/>
      <c r="C39" s="1153"/>
      <c r="D39" s="1154"/>
      <c r="E39" s="1154"/>
      <c r="F39" s="1154"/>
      <c r="G39" s="1154"/>
      <c r="H39" s="1154"/>
      <c r="I39" s="1155"/>
      <c r="J39" s="1156"/>
      <c r="K39" s="1157"/>
      <c r="L39" s="1158"/>
      <c r="M39" s="8"/>
      <c r="N39" s="1"/>
    </row>
    <row r="40" spans="1:14" ht="13.5" thickBot="1" x14ac:dyDescent="0.25">
      <c r="A40" s="1"/>
      <c r="B40" s="5"/>
      <c r="C40" s="1185"/>
      <c r="D40" s="1186"/>
      <c r="E40" s="1186"/>
      <c r="F40" s="1186"/>
      <c r="G40" s="1186"/>
      <c r="H40" s="1186"/>
      <c r="I40" s="1187"/>
      <c r="J40" s="1137"/>
      <c r="K40" s="1138"/>
      <c r="L40" s="1139"/>
      <c r="M40" s="8"/>
      <c r="N40" s="1"/>
    </row>
    <row r="41" spans="1:14" ht="13.5" thickBot="1" x14ac:dyDescent="0.25">
      <c r="A41" s="1"/>
      <c r="B41" s="5"/>
      <c r="C41" s="1192" t="s">
        <v>175</v>
      </c>
      <c r="D41" s="1190"/>
      <c r="E41" s="1190"/>
      <c r="F41" s="1190"/>
      <c r="G41" s="1190"/>
      <c r="H41" s="1190"/>
      <c r="I41" s="1191"/>
      <c r="J41" s="1182">
        <f>SUM(J30:L40)</f>
        <v>0</v>
      </c>
      <c r="K41" s="1183"/>
      <c r="L41" s="1184"/>
      <c r="M41" s="8"/>
      <c r="N41" s="1"/>
    </row>
    <row r="42" spans="1:14" ht="13.5" thickBot="1" x14ac:dyDescent="0.25">
      <c r="A42" s="1"/>
      <c r="B42" s="5"/>
      <c r="C42" s="1193"/>
      <c r="D42" s="1194"/>
      <c r="E42" s="1194"/>
      <c r="F42" s="1194"/>
      <c r="G42" s="1194"/>
      <c r="H42" s="1194"/>
      <c r="I42" s="1195"/>
      <c r="J42" s="1156"/>
      <c r="K42" s="1164"/>
      <c r="L42" s="1165"/>
      <c r="M42" s="8"/>
      <c r="N42" s="1"/>
    </row>
    <row r="43" spans="1:14" ht="13.5" thickBot="1" x14ac:dyDescent="0.25">
      <c r="A43" s="1"/>
      <c r="B43" s="5"/>
      <c r="C43" s="1189" t="s">
        <v>741</v>
      </c>
      <c r="D43" s="1190"/>
      <c r="E43" s="1190"/>
      <c r="F43" s="1190"/>
      <c r="G43" s="1190"/>
      <c r="H43" s="1190"/>
      <c r="I43" s="1191"/>
      <c r="J43" s="1179">
        <f>SUM(J41:L42)</f>
        <v>0</v>
      </c>
      <c r="K43" s="1180"/>
      <c r="L43" s="1181"/>
      <c r="M43" s="8"/>
      <c r="N43" s="1"/>
    </row>
    <row r="44" spans="1:14" ht="13.5" thickBot="1" x14ac:dyDescent="0.25">
      <c r="A44" s="1"/>
      <c r="B44" s="5"/>
      <c r="C44" s="1"/>
      <c r="D44" s="1"/>
      <c r="E44" s="1"/>
      <c r="F44" s="1"/>
      <c r="G44" s="1"/>
      <c r="H44" s="1"/>
      <c r="I44" s="1"/>
      <c r="J44" s="1"/>
      <c r="K44" s="1"/>
      <c r="L44" s="1"/>
      <c r="M44" s="8"/>
      <c r="N44" s="1"/>
    </row>
    <row r="45" spans="1:14" ht="13.5" thickBot="1" x14ac:dyDescent="0.25">
      <c r="A45" s="1"/>
      <c r="B45" s="5"/>
      <c r="C45" s="1196" t="s">
        <v>303</v>
      </c>
      <c r="D45" s="1197"/>
      <c r="E45" s="1197"/>
      <c r="F45" s="1197"/>
      <c r="G45" s="1197"/>
      <c r="H45" s="1197"/>
      <c r="I45" s="1198"/>
      <c r="J45" s="1179">
        <f>IF(Total_Liability&lt;100000,FLOOR(Total_Liability,500),FLOOR(Total_Liability,1000))</f>
        <v>0</v>
      </c>
      <c r="K45" s="1180"/>
      <c r="L45" s="1181"/>
      <c r="M45" s="8"/>
      <c r="N45" s="1"/>
    </row>
    <row r="46" spans="1:14" x14ac:dyDescent="0.2">
      <c r="A46" s="1"/>
      <c r="B46" s="5"/>
      <c r="C46" s="42" t="s">
        <v>776</v>
      </c>
      <c r="D46" s="24"/>
      <c r="E46" s="24"/>
      <c r="F46" s="24"/>
      <c r="G46" s="24"/>
      <c r="H46" s="24"/>
      <c r="I46" s="24"/>
      <c r="J46" s="24"/>
      <c r="K46" s="24"/>
      <c r="L46" s="24"/>
      <c r="M46" s="8"/>
      <c r="N46" s="1"/>
    </row>
    <row r="47" spans="1:14" x14ac:dyDescent="0.2">
      <c r="A47" s="1"/>
      <c r="B47" s="5"/>
      <c r="C47" s="42"/>
      <c r="D47" s="24"/>
      <c r="E47" s="24"/>
      <c r="F47" s="24"/>
      <c r="G47" s="24"/>
      <c r="H47" s="24"/>
      <c r="I47" s="24"/>
      <c r="J47" s="24"/>
      <c r="K47" s="24"/>
      <c r="L47" s="24"/>
      <c r="M47" s="8"/>
      <c r="N47" s="1"/>
    </row>
    <row r="48" spans="1:14" x14ac:dyDescent="0.2">
      <c r="A48" s="1"/>
      <c r="B48" s="5"/>
      <c r="C48" s="42"/>
      <c r="D48" s="24"/>
      <c r="E48" s="24"/>
      <c r="F48" s="24"/>
      <c r="G48" s="24"/>
      <c r="H48" s="24"/>
      <c r="I48" s="24"/>
      <c r="J48" s="24"/>
      <c r="K48" s="24"/>
      <c r="L48" s="24"/>
      <c r="M48" s="8"/>
      <c r="N48" s="1"/>
    </row>
    <row r="49" spans="1:14" x14ac:dyDescent="0.2">
      <c r="A49" s="1"/>
      <c r="B49" s="5"/>
      <c r="C49" s="24"/>
      <c r="D49" s="24"/>
      <c r="E49" s="24"/>
      <c r="F49" s="24"/>
      <c r="G49" s="24"/>
      <c r="H49" s="24"/>
      <c r="I49" s="24"/>
      <c r="J49" s="24"/>
      <c r="K49" s="24"/>
      <c r="L49" s="24"/>
      <c r="M49" s="8"/>
      <c r="N49" s="1"/>
    </row>
    <row r="50" spans="1:14" x14ac:dyDescent="0.2">
      <c r="A50" s="1"/>
      <c r="B50" s="5"/>
      <c r="C50" s="24"/>
      <c r="D50" s="24"/>
      <c r="E50" s="24"/>
      <c r="F50" s="24"/>
      <c r="G50" s="24"/>
      <c r="H50" s="24"/>
      <c r="I50" s="24"/>
      <c r="J50" s="24"/>
      <c r="K50" s="24"/>
      <c r="L50" s="24"/>
      <c r="M50" s="8"/>
      <c r="N50" s="1"/>
    </row>
    <row r="51" spans="1:14" x14ac:dyDescent="0.2">
      <c r="A51" s="1"/>
      <c r="B51" s="5"/>
      <c r="C51" s="1188"/>
      <c r="D51" s="1188"/>
      <c r="E51" s="1188"/>
      <c r="F51" s="1188"/>
      <c r="G51" s="1188"/>
      <c r="H51" s="1188"/>
      <c r="I51" s="1188"/>
      <c r="J51" s="24"/>
      <c r="K51" s="907"/>
      <c r="L51" s="907"/>
      <c r="M51" s="8"/>
      <c r="N51" s="1"/>
    </row>
    <row r="52" spans="1:14" x14ac:dyDescent="0.2">
      <c r="A52" s="1"/>
      <c r="B52" s="5"/>
      <c r="C52" s="908" t="s">
        <v>469</v>
      </c>
      <c r="D52" s="24"/>
      <c r="E52" s="24"/>
      <c r="F52" s="24"/>
      <c r="G52" s="24"/>
      <c r="H52" s="24"/>
      <c r="I52" s="909" t="s">
        <v>612</v>
      </c>
      <c r="J52" s="24"/>
      <c r="K52" s="908" t="s">
        <v>132</v>
      </c>
      <c r="L52" s="24"/>
      <c r="M52" s="8"/>
      <c r="N52" s="1"/>
    </row>
    <row r="53" spans="1:14" x14ac:dyDescent="0.2">
      <c r="A53" s="1"/>
      <c r="B53" s="5"/>
      <c r="C53" s="908"/>
      <c r="D53" s="24"/>
      <c r="E53" s="24"/>
      <c r="F53" s="24"/>
      <c r="G53" s="24"/>
      <c r="H53" s="24"/>
      <c r="I53" s="24"/>
      <c r="J53" s="24"/>
      <c r="K53" s="908"/>
      <c r="L53" s="24"/>
      <c r="M53" s="8"/>
      <c r="N53" s="1"/>
    </row>
    <row r="54" spans="1:14" x14ac:dyDescent="0.2">
      <c r="A54" s="1"/>
      <c r="B54" s="5"/>
      <c r="C54" s="24"/>
      <c r="D54" s="24"/>
      <c r="E54" s="24"/>
      <c r="F54" s="24"/>
      <c r="G54" s="24"/>
      <c r="H54" s="24"/>
      <c r="I54" s="24"/>
      <c r="J54" s="24"/>
      <c r="K54" s="24"/>
      <c r="L54" s="24"/>
      <c r="M54" s="8"/>
      <c r="N54" s="1"/>
    </row>
    <row r="55" spans="1:14" x14ac:dyDescent="0.2">
      <c r="A55" s="1"/>
      <c r="B55" s="5"/>
      <c r="C55" s="1188"/>
      <c r="D55" s="1188"/>
      <c r="E55" s="1188"/>
      <c r="F55" s="1188"/>
      <c r="G55" s="1188"/>
      <c r="H55" s="1188"/>
      <c r="I55" s="1188"/>
      <c r="J55" s="24"/>
      <c r="K55" s="907"/>
      <c r="L55" s="907"/>
      <c r="M55" s="8"/>
      <c r="N55" s="1"/>
    </row>
    <row r="56" spans="1:14" x14ac:dyDescent="0.2">
      <c r="A56" s="1"/>
      <c r="B56" s="5"/>
      <c r="C56" s="908" t="s">
        <v>712</v>
      </c>
      <c r="D56" s="24"/>
      <c r="E56" s="24"/>
      <c r="F56" s="24"/>
      <c r="G56" s="24"/>
      <c r="H56" s="24"/>
      <c r="I56" s="909" t="s">
        <v>612</v>
      </c>
      <c r="J56" s="24"/>
      <c r="K56" s="908" t="s">
        <v>132</v>
      </c>
      <c r="L56" s="24"/>
      <c r="M56" s="8"/>
      <c r="N56" s="1"/>
    </row>
    <row r="57" spans="1:14" x14ac:dyDescent="0.2">
      <c r="A57" s="1"/>
      <c r="B57" s="17"/>
      <c r="C57" s="18"/>
      <c r="D57" s="18"/>
      <c r="E57" s="18"/>
      <c r="F57" s="18"/>
      <c r="G57" s="18"/>
      <c r="H57" s="18"/>
      <c r="I57" s="18"/>
      <c r="J57" s="18"/>
      <c r="K57" s="18"/>
      <c r="L57" s="18"/>
      <c r="M57" s="19"/>
      <c r="N57" s="1"/>
    </row>
    <row r="58" spans="1:14" x14ac:dyDescent="0.2">
      <c r="A58" s="1"/>
      <c r="B58" s="1"/>
      <c r="C58" s="1"/>
      <c r="D58" s="1"/>
      <c r="E58" s="1"/>
      <c r="F58" s="1"/>
      <c r="G58" s="1"/>
      <c r="H58" s="1"/>
      <c r="I58" s="1"/>
      <c r="J58" s="1"/>
      <c r="K58" s="1"/>
      <c r="L58" s="1"/>
      <c r="M58" s="1"/>
      <c r="N58" s="1"/>
    </row>
  </sheetData>
  <customSheetViews>
    <customSheetView guid="{41A8ADCC-2507-4752-A3EE-F762BBC19AE1}" showPageBreaks="1" hiddenRows="1" hiddenColumns="1" view="pageBreakPreview" showRuler="0">
      <selection activeCell="C35" sqref="C35:I35"/>
      <pageMargins left="0.75" right="0.75" top="1" bottom="1" header="0.5" footer="0.5"/>
      <pageSetup paperSize="8" orientation="portrait" r:id="rId1"/>
      <headerFooter alignWithMargins="0"/>
    </customSheetView>
    <customSheetView guid="{B9B8C2DC-3363-4EAD-9396-44349DABBC4D}" showPageBreaks="1" hiddenRows="1" hiddenColumns="1" view="pageBreakPreview" showRuler="0">
      <selection activeCell="D16" sqref="D16"/>
      <pageMargins left="0.75" right="0.75" top="1" bottom="1" header="0.5" footer="0.5"/>
      <pageSetup paperSize="8" orientation="portrait" r:id="rId2"/>
      <headerFooter alignWithMargins="0"/>
    </customSheetView>
    <customSheetView guid="{61CD6FD2-F6DE-422C-B544-3D388865927F}" showPageBreaks="1" hiddenRows="1" hiddenColumns="1" view="pageBreakPreview" showRuler="0">
      <selection activeCell="D16" sqref="D16"/>
      <pageMargins left="0.75" right="0.75" top="1" bottom="1" header="0.5" footer="0.5"/>
      <pageSetup paperSize="8" orientation="portrait" r:id="rId3"/>
      <headerFooter alignWithMargins="0"/>
    </customSheetView>
    <customSheetView guid="{2FACC61F-0CCB-4F9A-9FC4-FB98AB602DA6}" showPageBreaks="1" hiddenRows="1" hiddenColumns="1" view="pageBreakPreview" showRuler="0">
      <selection activeCell="C35" sqref="C35:I35"/>
      <pageMargins left="0.75" right="0.75" top="1" bottom="1" header="0.5" footer="0.5"/>
      <pageSetup paperSize="8" orientation="portrait" r:id="rId4"/>
      <headerFooter alignWithMargins="0"/>
    </customSheetView>
    <customSheetView guid="{4CDCC75F-9EF8-4C61-98C8-402ABB879AE7}" showPageBreaks="1" hiddenRows="1" hiddenColumns="1" view="pageBreakPreview" showRuler="0">
      <selection activeCell="C35" sqref="C35:I35"/>
      <pageMargins left="0.75" right="0.75" top="1" bottom="1" header="0.5" footer="0.5"/>
      <pageSetup paperSize="8" orientation="portrait" r:id="rId5"/>
      <headerFooter alignWithMargins="0"/>
    </customSheetView>
  </customSheetViews>
  <mergeCells count="49">
    <mergeCell ref="C38:I38"/>
    <mergeCell ref="J37:L37"/>
    <mergeCell ref="J38:L38"/>
    <mergeCell ref="C35:I35"/>
    <mergeCell ref="C36:I36"/>
    <mergeCell ref="J35:L35"/>
    <mergeCell ref="J36:L36"/>
    <mergeCell ref="C37:I37"/>
    <mergeCell ref="C55:I55"/>
    <mergeCell ref="C43:I43"/>
    <mergeCell ref="C41:I41"/>
    <mergeCell ref="C42:I42"/>
    <mergeCell ref="C45:I45"/>
    <mergeCell ref="C51:I51"/>
    <mergeCell ref="J45:L45"/>
    <mergeCell ref="J42:L42"/>
    <mergeCell ref="J41:L41"/>
    <mergeCell ref="C40:I40"/>
    <mergeCell ref="J43:L43"/>
    <mergeCell ref="C31:I31"/>
    <mergeCell ref="C32:I32"/>
    <mergeCell ref="C33:I33"/>
    <mergeCell ref="C34:I34"/>
    <mergeCell ref="J34:L34"/>
    <mergeCell ref="J31:L31"/>
    <mergeCell ref="J32:L32"/>
    <mergeCell ref="J33:L33"/>
    <mergeCell ref="J29:L29"/>
    <mergeCell ref="J30:L30"/>
    <mergeCell ref="E23:L23"/>
    <mergeCell ref="E24:L24"/>
    <mergeCell ref="E26:F26"/>
    <mergeCell ref="H26:L26"/>
    <mergeCell ref="C3:L3"/>
    <mergeCell ref="J40:L40"/>
    <mergeCell ref="E18:L18"/>
    <mergeCell ref="E16:F16"/>
    <mergeCell ref="G16:J16"/>
    <mergeCell ref="K16:L16"/>
    <mergeCell ref="E8:L8"/>
    <mergeCell ref="E10:L10"/>
    <mergeCell ref="E12:L12"/>
    <mergeCell ref="E14:L14"/>
    <mergeCell ref="E20:L20"/>
    <mergeCell ref="E22:L22"/>
    <mergeCell ref="C39:I39"/>
    <mergeCell ref="J39:L39"/>
    <mergeCell ref="C29:I29"/>
    <mergeCell ref="C30:I30"/>
  </mergeCells>
  <phoneticPr fontId="6" type="noConversion"/>
  <pageMargins left="0.75" right="0.75" top="1" bottom="1" header="0.5" footer="0.5"/>
  <pageSetup paperSize="9" scale="96" orientation="portrait" horizontalDpi="300" verticalDpi="300" r:id="rId6"/>
  <headerFooter alignWithMargins="0">
    <oddFooter>&amp;C_x000D_&amp;1#&amp;"Calibri"&amp;12&amp;K000000 OFFICIAL</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
    <pageSetUpPr fitToPage="1"/>
  </sheetPr>
  <dimension ref="A1:N55"/>
  <sheetViews>
    <sheetView workbookViewId="0"/>
  </sheetViews>
  <sheetFormatPr defaultColWidth="0" defaultRowHeight="12.75" customHeight="1" zeroHeight="1" x14ac:dyDescent="0.2"/>
  <cols>
    <col min="1" max="2" width="2.42578125" customWidth="1"/>
    <col min="3" max="12" width="9.140625" customWidth="1"/>
    <col min="13" max="13" width="2.42578125" customWidth="1"/>
    <col min="14" max="14" width="2" customWidth="1"/>
    <col min="15" max="16384" width="8.85546875" hidden="1"/>
  </cols>
  <sheetData>
    <row r="1" spans="1:14" x14ac:dyDescent="0.2">
      <c r="A1" s="1"/>
      <c r="B1" s="1"/>
      <c r="C1" s="1"/>
      <c r="D1" s="1"/>
      <c r="E1" s="1"/>
      <c r="F1" s="1"/>
      <c r="G1" s="1"/>
      <c r="H1" s="1"/>
      <c r="I1" s="1"/>
      <c r="J1" s="1"/>
      <c r="K1" s="1"/>
      <c r="L1" s="1"/>
      <c r="M1" s="1"/>
      <c r="N1" s="1"/>
    </row>
    <row r="2" spans="1:14" x14ac:dyDescent="0.2">
      <c r="A2" s="1"/>
      <c r="B2" s="2"/>
      <c r="C2" s="3"/>
      <c r="D2" s="3"/>
      <c r="E2" s="3"/>
      <c r="F2" s="3"/>
      <c r="G2" s="3"/>
      <c r="H2" s="3"/>
      <c r="I2" s="3"/>
      <c r="J2" s="3"/>
      <c r="K2" s="3"/>
      <c r="L2" s="3"/>
      <c r="M2" s="4"/>
      <c r="N2" s="1"/>
    </row>
    <row r="3" spans="1:14" ht="22.5" x14ac:dyDescent="0.45">
      <c r="A3" s="1"/>
      <c r="B3" s="5"/>
      <c r="C3" s="1136" t="s">
        <v>490</v>
      </c>
      <c r="D3" s="1136"/>
      <c r="E3" s="1136"/>
      <c r="F3" s="1136"/>
      <c r="G3" s="1136"/>
      <c r="H3" s="1136"/>
      <c r="I3" s="1136"/>
      <c r="J3" s="1136"/>
      <c r="K3" s="1136"/>
      <c r="L3" s="1136"/>
      <c r="M3" s="8"/>
      <c r="N3" s="1"/>
    </row>
    <row r="4" spans="1:14" x14ac:dyDescent="0.2">
      <c r="A4" s="1"/>
      <c r="B4" s="5"/>
      <c r="C4" s="1"/>
      <c r="D4" s="1"/>
      <c r="E4" s="1"/>
      <c r="F4" s="1"/>
      <c r="G4" s="1"/>
      <c r="H4" s="1"/>
      <c r="I4" s="1"/>
      <c r="J4" s="1"/>
      <c r="K4" s="1"/>
      <c r="L4" s="1"/>
      <c r="M4" s="8"/>
      <c r="N4" s="1"/>
    </row>
    <row r="5" spans="1:14" x14ac:dyDescent="0.2">
      <c r="A5" s="1"/>
      <c r="B5" s="5"/>
      <c r="C5" s="1208" t="s">
        <v>491</v>
      </c>
      <c r="D5" s="1208"/>
      <c r="E5" s="1208"/>
      <c r="F5" s="1208"/>
      <c r="G5" s="1208"/>
      <c r="H5" s="1208"/>
      <c r="I5" s="1208"/>
      <c r="J5" s="1208"/>
      <c r="K5" s="1208"/>
      <c r="L5" s="1208"/>
      <c r="M5" s="8"/>
      <c r="N5" s="1"/>
    </row>
    <row r="6" spans="1:14" x14ac:dyDescent="0.2">
      <c r="A6" s="1"/>
      <c r="B6" s="5"/>
      <c r="C6" s="1"/>
      <c r="D6" s="1"/>
      <c r="E6" s="1"/>
      <c r="F6" s="1"/>
      <c r="G6" s="1"/>
      <c r="H6" s="1"/>
      <c r="I6" s="1"/>
      <c r="J6" s="1"/>
      <c r="K6" s="1"/>
      <c r="L6" s="1"/>
      <c r="M6" s="8"/>
      <c r="N6" s="1"/>
    </row>
    <row r="7" spans="1:14" x14ac:dyDescent="0.2">
      <c r="A7" s="1"/>
      <c r="B7" s="5"/>
      <c r="C7" s="889"/>
      <c r="D7" s="151"/>
      <c r="E7" s="151"/>
      <c r="F7" s="151"/>
      <c r="G7" s="151"/>
      <c r="H7" s="151"/>
      <c r="I7" s="151"/>
      <c r="J7" s="151"/>
      <c r="K7" s="151"/>
      <c r="L7" s="890"/>
      <c r="M7" s="8"/>
      <c r="N7" s="1"/>
    </row>
    <row r="8" spans="1:14" x14ac:dyDescent="0.2">
      <c r="A8" s="1"/>
      <c r="B8" s="5"/>
      <c r="C8" s="891"/>
      <c r="D8" s="41"/>
      <c r="E8" s="41"/>
      <c r="F8" s="41"/>
      <c r="G8" s="41"/>
      <c r="H8" s="41"/>
      <c r="I8" s="41"/>
      <c r="J8" s="41"/>
      <c r="K8" s="41"/>
      <c r="L8" s="892"/>
      <c r="M8" s="8"/>
      <c r="N8" s="1"/>
    </row>
    <row r="9" spans="1:14" x14ac:dyDescent="0.2">
      <c r="A9" s="1"/>
      <c r="B9" s="5"/>
      <c r="C9" s="891"/>
      <c r="D9" s="41"/>
      <c r="E9" s="41"/>
      <c r="F9" s="41"/>
      <c r="G9" s="41"/>
      <c r="H9" s="41"/>
      <c r="I9" s="41"/>
      <c r="J9" s="41"/>
      <c r="K9" s="41"/>
      <c r="L9" s="892"/>
      <c r="M9" s="8"/>
      <c r="N9" s="1"/>
    </row>
    <row r="10" spans="1:14" x14ac:dyDescent="0.2">
      <c r="A10" s="1"/>
      <c r="B10" s="5"/>
      <c r="C10" s="891"/>
      <c r="D10" s="41"/>
      <c r="E10" s="41"/>
      <c r="F10" s="41"/>
      <c r="G10" s="41"/>
      <c r="H10" s="41"/>
      <c r="I10" s="41"/>
      <c r="J10" s="41"/>
      <c r="K10" s="41"/>
      <c r="L10" s="892"/>
      <c r="M10" s="8"/>
      <c r="N10" s="1"/>
    </row>
    <row r="11" spans="1:14" x14ac:dyDescent="0.2">
      <c r="A11" s="1"/>
      <c r="B11" s="5"/>
      <c r="C11" s="891"/>
      <c r="D11" s="41"/>
      <c r="E11" s="41"/>
      <c r="F11" s="41"/>
      <c r="G11" s="41"/>
      <c r="H11" s="41"/>
      <c r="I11" s="41"/>
      <c r="J11" s="41"/>
      <c r="K11" s="41"/>
      <c r="L11" s="892"/>
      <c r="M11" s="8"/>
      <c r="N11" s="1"/>
    </row>
    <row r="12" spans="1:14" x14ac:dyDescent="0.2">
      <c r="A12" s="1"/>
      <c r="B12" s="5"/>
      <c r="C12" s="891"/>
      <c r="D12" s="41"/>
      <c r="E12" s="41"/>
      <c r="F12" s="41"/>
      <c r="G12" s="41"/>
      <c r="H12" s="41"/>
      <c r="I12" s="41"/>
      <c r="J12" s="41"/>
      <c r="K12" s="41"/>
      <c r="L12" s="892"/>
      <c r="M12" s="8"/>
      <c r="N12" s="1"/>
    </row>
    <row r="13" spans="1:14" x14ac:dyDescent="0.2">
      <c r="A13" s="1"/>
      <c r="B13" s="5"/>
      <c r="C13" s="891"/>
      <c r="D13" s="41"/>
      <c r="E13" s="41"/>
      <c r="F13" s="41"/>
      <c r="G13" s="41"/>
      <c r="H13" s="41"/>
      <c r="I13" s="41"/>
      <c r="J13" s="41"/>
      <c r="K13" s="41"/>
      <c r="L13" s="892"/>
      <c r="M13" s="8"/>
      <c r="N13" s="1"/>
    </row>
    <row r="14" spans="1:14" x14ac:dyDescent="0.2">
      <c r="A14" s="1"/>
      <c r="B14" s="5"/>
      <c r="C14" s="891"/>
      <c r="D14" s="41"/>
      <c r="E14" s="41"/>
      <c r="F14" s="41"/>
      <c r="G14" s="41"/>
      <c r="H14" s="41"/>
      <c r="I14" s="41"/>
      <c r="J14" s="41"/>
      <c r="K14" s="41"/>
      <c r="L14" s="892"/>
      <c r="M14" s="8"/>
      <c r="N14" s="1"/>
    </row>
    <row r="15" spans="1:14" x14ac:dyDescent="0.2">
      <c r="A15" s="1"/>
      <c r="B15" s="5"/>
      <c r="C15" s="891"/>
      <c r="D15" s="41"/>
      <c r="E15" s="41"/>
      <c r="F15" s="41"/>
      <c r="G15" s="41"/>
      <c r="H15" s="41"/>
      <c r="I15" s="41"/>
      <c r="J15" s="41"/>
      <c r="K15" s="41"/>
      <c r="L15" s="892"/>
      <c r="M15" s="8"/>
      <c r="N15" s="1"/>
    </row>
    <row r="16" spans="1:14" x14ac:dyDescent="0.2">
      <c r="A16" s="1"/>
      <c r="B16" s="5"/>
      <c r="C16" s="891"/>
      <c r="D16" s="41"/>
      <c r="E16" s="41"/>
      <c r="F16" s="41"/>
      <c r="G16" s="41"/>
      <c r="H16" s="41"/>
      <c r="I16" s="41"/>
      <c r="J16" s="41"/>
      <c r="K16" s="41"/>
      <c r="L16" s="892"/>
      <c r="M16" s="8"/>
      <c r="N16" s="1"/>
    </row>
    <row r="17" spans="1:14" x14ac:dyDescent="0.2">
      <c r="A17" s="1"/>
      <c r="B17" s="5"/>
      <c r="C17" s="891"/>
      <c r="D17" s="41"/>
      <c r="E17" s="41"/>
      <c r="F17" s="41"/>
      <c r="G17" s="41"/>
      <c r="H17" s="41"/>
      <c r="I17" s="41"/>
      <c r="J17" s="41"/>
      <c r="K17" s="41"/>
      <c r="L17" s="892"/>
      <c r="M17" s="8"/>
      <c r="N17" s="1"/>
    </row>
    <row r="18" spans="1:14" x14ac:dyDescent="0.2">
      <c r="A18" s="1"/>
      <c r="B18" s="5"/>
      <c r="C18" s="891"/>
      <c r="D18" s="41"/>
      <c r="E18" s="41"/>
      <c r="F18" s="41"/>
      <c r="G18" s="41"/>
      <c r="H18" s="41"/>
      <c r="I18" s="41"/>
      <c r="J18" s="41"/>
      <c r="K18" s="41"/>
      <c r="L18" s="892"/>
      <c r="M18" s="8"/>
      <c r="N18" s="1"/>
    </row>
    <row r="19" spans="1:14" x14ac:dyDescent="0.2">
      <c r="A19" s="1"/>
      <c r="B19" s="5"/>
      <c r="C19" s="891"/>
      <c r="D19" s="41"/>
      <c r="E19" s="41"/>
      <c r="F19" s="41"/>
      <c r="G19" s="41"/>
      <c r="H19" s="41"/>
      <c r="I19" s="41"/>
      <c r="J19" s="41"/>
      <c r="K19" s="41"/>
      <c r="L19" s="892"/>
      <c r="M19" s="8"/>
      <c r="N19" s="1"/>
    </row>
    <row r="20" spans="1:14" x14ac:dyDescent="0.2">
      <c r="A20" s="1"/>
      <c r="B20" s="5"/>
      <c r="C20" s="891"/>
      <c r="D20" s="41"/>
      <c r="E20" s="41"/>
      <c r="F20" s="41"/>
      <c r="G20" s="41"/>
      <c r="H20" s="41"/>
      <c r="I20" s="41"/>
      <c r="J20" s="41"/>
      <c r="K20" s="41"/>
      <c r="L20" s="892"/>
      <c r="M20" s="8"/>
      <c r="N20" s="1"/>
    </row>
    <row r="21" spans="1:14" x14ac:dyDescent="0.2">
      <c r="A21" s="1"/>
      <c r="B21" s="5"/>
      <c r="C21" s="891"/>
      <c r="D21" s="41"/>
      <c r="E21" s="41"/>
      <c r="F21" s="41"/>
      <c r="G21" s="41"/>
      <c r="H21" s="41"/>
      <c r="I21" s="41"/>
      <c r="J21" s="41"/>
      <c r="K21" s="41"/>
      <c r="L21" s="892"/>
      <c r="M21" s="8"/>
      <c r="N21" s="1"/>
    </row>
    <row r="22" spans="1:14" x14ac:dyDescent="0.2">
      <c r="A22" s="1"/>
      <c r="B22" s="5"/>
      <c r="C22" s="891"/>
      <c r="D22" s="41"/>
      <c r="E22" s="41"/>
      <c r="F22" s="41"/>
      <c r="G22" s="41"/>
      <c r="H22" s="41"/>
      <c r="I22" s="41"/>
      <c r="J22" s="41"/>
      <c r="K22" s="41"/>
      <c r="L22" s="892"/>
      <c r="M22" s="8"/>
      <c r="N22" s="1"/>
    </row>
    <row r="23" spans="1:14" x14ac:dyDescent="0.2">
      <c r="A23" s="1"/>
      <c r="B23" s="5"/>
      <c r="C23" s="891"/>
      <c r="D23" s="41"/>
      <c r="E23" s="41"/>
      <c r="F23" s="41"/>
      <c r="G23" s="41"/>
      <c r="H23" s="41"/>
      <c r="I23" s="41"/>
      <c r="J23" s="41"/>
      <c r="K23" s="41"/>
      <c r="L23" s="892"/>
      <c r="M23" s="8"/>
      <c r="N23" s="1"/>
    </row>
    <row r="24" spans="1:14" x14ac:dyDescent="0.2">
      <c r="A24" s="1"/>
      <c r="B24" s="5"/>
      <c r="C24" s="891"/>
      <c r="D24" s="41"/>
      <c r="E24" s="41"/>
      <c r="F24" s="41"/>
      <c r="G24" s="41"/>
      <c r="H24" s="41"/>
      <c r="I24" s="41"/>
      <c r="J24" s="41"/>
      <c r="K24" s="41"/>
      <c r="L24" s="892"/>
      <c r="M24" s="8"/>
      <c r="N24" s="1"/>
    </row>
    <row r="25" spans="1:14" x14ac:dyDescent="0.2">
      <c r="A25" s="1"/>
      <c r="B25" s="5"/>
      <c r="C25" s="891"/>
      <c r="D25" s="41"/>
      <c r="E25" s="41"/>
      <c r="F25" s="41"/>
      <c r="G25" s="41"/>
      <c r="H25" s="41"/>
      <c r="I25" s="41"/>
      <c r="J25" s="41"/>
      <c r="K25" s="41"/>
      <c r="L25" s="892"/>
      <c r="M25" s="8"/>
      <c r="N25" s="1"/>
    </row>
    <row r="26" spans="1:14" x14ac:dyDescent="0.2">
      <c r="A26" s="1"/>
      <c r="B26" s="5"/>
      <c r="C26" s="891"/>
      <c r="D26" s="41"/>
      <c r="E26" s="41"/>
      <c r="F26" s="41"/>
      <c r="G26" s="41"/>
      <c r="H26" s="41"/>
      <c r="I26" s="41"/>
      <c r="J26" s="41"/>
      <c r="K26" s="41"/>
      <c r="L26" s="892"/>
      <c r="M26" s="8"/>
      <c r="N26" s="1"/>
    </row>
    <row r="27" spans="1:14" x14ac:dyDescent="0.2">
      <c r="A27" s="1"/>
      <c r="B27" s="5"/>
      <c r="C27" s="891"/>
      <c r="D27" s="41"/>
      <c r="E27" s="41"/>
      <c r="F27" s="41"/>
      <c r="G27" s="41"/>
      <c r="H27" s="41"/>
      <c r="I27" s="41"/>
      <c r="J27" s="41"/>
      <c r="K27" s="41"/>
      <c r="L27" s="892"/>
      <c r="M27" s="8"/>
      <c r="N27" s="1"/>
    </row>
    <row r="28" spans="1:14" x14ac:dyDescent="0.2">
      <c r="A28" s="1"/>
      <c r="B28" s="5"/>
      <c r="C28" s="891"/>
      <c r="D28" s="41"/>
      <c r="E28" s="41"/>
      <c r="F28" s="41"/>
      <c r="G28" s="41"/>
      <c r="H28" s="41"/>
      <c r="I28" s="41"/>
      <c r="J28" s="41"/>
      <c r="K28" s="41"/>
      <c r="L28" s="892"/>
      <c r="M28" s="8"/>
      <c r="N28" s="1"/>
    </row>
    <row r="29" spans="1:14" ht="15" customHeight="1" x14ac:dyDescent="0.2">
      <c r="A29" s="1"/>
      <c r="B29" s="5"/>
      <c r="C29" s="891"/>
      <c r="D29" s="41"/>
      <c r="E29" s="41"/>
      <c r="F29" s="41"/>
      <c r="G29" s="41"/>
      <c r="H29" s="41"/>
      <c r="I29" s="41"/>
      <c r="J29" s="41"/>
      <c r="K29" s="41"/>
      <c r="L29" s="892"/>
      <c r="M29" s="8"/>
      <c r="N29" s="1"/>
    </row>
    <row r="30" spans="1:14" x14ac:dyDescent="0.2">
      <c r="A30" s="1"/>
      <c r="B30" s="5"/>
      <c r="C30" s="891"/>
      <c r="D30" s="41"/>
      <c r="E30" s="41"/>
      <c r="F30" s="41"/>
      <c r="G30" s="41"/>
      <c r="H30" s="41"/>
      <c r="I30" s="41"/>
      <c r="J30" s="41"/>
      <c r="K30" s="41"/>
      <c r="L30" s="892"/>
      <c r="M30" s="8"/>
      <c r="N30" s="1"/>
    </row>
    <row r="31" spans="1:14" x14ac:dyDescent="0.2">
      <c r="A31" s="1"/>
      <c r="B31" s="5"/>
      <c r="C31" s="891"/>
      <c r="D31" s="41"/>
      <c r="E31" s="41"/>
      <c r="F31" s="41"/>
      <c r="G31" s="41"/>
      <c r="H31" s="41"/>
      <c r="I31" s="41"/>
      <c r="J31" s="41"/>
      <c r="K31" s="41"/>
      <c r="L31" s="892"/>
      <c r="M31" s="8"/>
      <c r="N31" s="1"/>
    </row>
    <row r="32" spans="1:14" x14ac:dyDescent="0.2">
      <c r="A32" s="1"/>
      <c r="B32" s="5"/>
      <c r="C32" s="891"/>
      <c r="D32" s="41"/>
      <c r="E32" s="41"/>
      <c r="F32" s="41"/>
      <c r="G32" s="41"/>
      <c r="H32" s="41"/>
      <c r="I32" s="41"/>
      <c r="J32" s="41"/>
      <c r="K32" s="41"/>
      <c r="L32" s="892"/>
      <c r="M32" s="8"/>
      <c r="N32" s="1"/>
    </row>
    <row r="33" spans="1:14" x14ac:dyDescent="0.2">
      <c r="A33" s="1"/>
      <c r="B33" s="5"/>
      <c r="C33" s="891"/>
      <c r="D33" s="41"/>
      <c r="E33" s="41"/>
      <c r="F33" s="41"/>
      <c r="G33" s="41"/>
      <c r="H33" s="41"/>
      <c r="I33" s="41"/>
      <c r="J33" s="41"/>
      <c r="K33" s="41"/>
      <c r="L33" s="892"/>
      <c r="M33" s="8"/>
      <c r="N33" s="1"/>
    </row>
    <row r="34" spans="1:14" x14ac:dyDescent="0.2">
      <c r="A34" s="1"/>
      <c r="B34" s="5"/>
      <c r="C34" s="891"/>
      <c r="D34" s="41"/>
      <c r="E34" s="41"/>
      <c r="F34" s="41"/>
      <c r="G34" s="41"/>
      <c r="H34" s="41"/>
      <c r="I34" s="41"/>
      <c r="J34" s="41"/>
      <c r="K34" s="41"/>
      <c r="L34" s="892"/>
      <c r="M34" s="8"/>
      <c r="N34" s="1"/>
    </row>
    <row r="35" spans="1:14" x14ac:dyDescent="0.2">
      <c r="A35" s="1"/>
      <c r="B35" s="5"/>
      <c r="C35" s="891"/>
      <c r="D35" s="41"/>
      <c r="E35" s="41"/>
      <c r="F35" s="41"/>
      <c r="G35" s="41"/>
      <c r="H35" s="41"/>
      <c r="I35" s="41"/>
      <c r="J35" s="41"/>
      <c r="K35" s="41"/>
      <c r="L35" s="892"/>
      <c r="M35" s="8"/>
      <c r="N35" s="1"/>
    </row>
    <row r="36" spans="1:14" x14ac:dyDescent="0.2">
      <c r="A36" s="1"/>
      <c r="B36" s="5"/>
      <c r="C36" s="891"/>
      <c r="D36" s="41"/>
      <c r="E36" s="41"/>
      <c r="F36" s="41"/>
      <c r="G36" s="41"/>
      <c r="H36" s="41"/>
      <c r="I36" s="41"/>
      <c r="J36" s="41"/>
      <c r="K36" s="41"/>
      <c r="L36" s="892"/>
      <c r="M36" s="8"/>
      <c r="N36" s="1"/>
    </row>
    <row r="37" spans="1:14" x14ac:dyDescent="0.2">
      <c r="A37" s="1"/>
      <c r="B37" s="5"/>
      <c r="C37" s="891"/>
      <c r="D37" s="41"/>
      <c r="E37" s="41"/>
      <c r="F37" s="41"/>
      <c r="G37" s="41"/>
      <c r="H37" s="41"/>
      <c r="I37" s="41"/>
      <c r="J37" s="41"/>
      <c r="K37" s="41"/>
      <c r="L37" s="892"/>
      <c r="M37" s="8"/>
      <c r="N37" s="1"/>
    </row>
    <row r="38" spans="1:14" x14ac:dyDescent="0.2">
      <c r="A38" s="1"/>
      <c r="B38" s="5"/>
      <c r="C38" s="891"/>
      <c r="D38" s="41"/>
      <c r="E38" s="41"/>
      <c r="F38" s="41"/>
      <c r="G38" s="41"/>
      <c r="H38" s="41"/>
      <c r="I38" s="41"/>
      <c r="J38" s="41"/>
      <c r="K38" s="41"/>
      <c r="L38" s="892"/>
      <c r="M38" s="8"/>
      <c r="N38" s="1"/>
    </row>
    <row r="39" spans="1:14" x14ac:dyDescent="0.2">
      <c r="A39" s="1"/>
      <c r="B39" s="5"/>
      <c r="C39" s="891"/>
      <c r="D39" s="41"/>
      <c r="E39" s="41"/>
      <c r="F39" s="41"/>
      <c r="G39" s="41"/>
      <c r="H39" s="41"/>
      <c r="I39" s="41"/>
      <c r="J39" s="41"/>
      <c r="K39" s="41"/>
      <c r="L39" s="892"/>
      <c r="M39" s="8"/>
      <c r="N39" s="1"/>
    </row>
    <row r="40" spans="1:14" x14ac:dyDescent="0.2">
      <c r="A40" s="1"/>
      <c r="B40" s="5"/>
      <c r="C40" s="891"/>
      <c r="D40" s="41"/>
      <c r="E40" s="41"/>
      <c r="F40" s="41"/>
      <c r="G40" s="41"/>
      <c r="H40" s="41"/>
      <c r="I40" s="41"/>
      <c r="J40" s="41"/>
      <c r="K40" s="41"/>
      <c r="L40" s="892"/>
      <c r="M40" s="8"/>
      <c r="N40" s="1"/>
    </row>
    <row r="41" spans="1:14" x14ac:dyDescent="0.2">
      <c r="A41" s="1"/>
      <c r="B41" s="5"/>
      <c r="C41" s="891"/>
      <c r="D41" s="41"/>
      <c r="E41" s="41"/>
      <c r="F41" s="41"/>
      <c r="G41" s="41"/>
      <c r="H41" s="41"/>
      <c r="I41" s="41"/>
      <c r="J41" s="41"/>
      <c r="K41" s="41"/>
      <c r="L41" s="892"/>
      <c r="M41" s="8"/>
      <c r="N41" s="1"/>
    </row>
    <row r="42" spans="1:14" x14ac:dyDescent="0.2">
      <c r="A42" s="1"/>
      <c r="B42" s="5"/>
      <c r="C42" s="891"/>
      <c r="D42" s="41"/>
      <c r="E42" s="41"/>
      <c r="F42" s="41"/>
      <c r="G42" s="41"/>
      <c r="H42" s="41"/>
      <c r="I42" s="41"/>
      <c r="J42" s="41"/>
      <c r="K42" s="41"/>
      <c r="L42" s="892"/>
      <c r="M42" s="8"/>
      <c r="N42" s="1"/>
    </row>
    <row r="43" spans="1:14" x14ac:dyDescent="0.2">
      <c r="A43" s="1"/>
      <c r="B43" s="5"/>
      <c r="C43" s="891"/>
      <c r="D43" s="41"/>
      <c r="E43" s="41"/>
      <c r="F43" s="41"/>
      <c r="G43" s="41"/>
      <c r="H43" s="41"/>
      <c r="I43" s="41"/>
      <c r="J43" s="41"/>
      <c r="K43" s="41"/>
      <c r="L43" s="892"/>
      <c r="M43" s="8"/>
      <c r="N43" s="1"/>
    </row>
    <row r="44" spans="1:14" x14ac:dyDescent="0.2">
      <c r="A44" s="1"/>
      <c r="B44" s="5"/>
      <c r="C44" s="891"/>
      <c r="D44" s="41"/>
      <c r="E44" s="41"/>
      <c r="F44" s="41"/>
      <c r="G44" s="41"/>
      <c r="H44" s="41"/>
      <c r="I44" s="41"/>
      <c r="J44" s="41"/>
      <c r="K44" s="41"/>
      <c r="L44" s="892"/>
      <c r="M44" s="8"/>
      <c r="N44" s="1"/>
    </row>
    <row r="45" spans="1:14" x14ac:dyDescent="0.2">
      <c r="A45" s="1"/>
      <c r="B45" s="5"/>
      <c r="C45" s="891"/>
      <c r="D45" s="41"/>
      <c r="E45" s="41"/>
      <c r="F45" s="41"/>
      <c r="G45" s="41"/>
      <c r="H45" s="41"/>
      <c r="I45" s="41"/>
      <c r="J45" s="41"/>
      <c r="K45" s="41"/>
      <c r="L45" s="892"/>
      <c r="M45" s="8"/>
      <c r="N45" s="1"/>
    </row>
    <row r="46" spans="1:14" x14ac:dyDescent="0.2">
      <c r="A46" s="1"/>
      <c r="B46" s="5"/>
      <c r="C46" s="891"/>
      <c r="D46" s="41"/>
      <c r="E46" s="41"/>
      <c r="F46" s="41"/>
      <c r="G46" s="41"/>
      <c r="H46" s="41"/>
      <c r="I46" s="41"/>
      <c r="J46" s="41"/>
      <c r="K46" s="41"/>
      <c r="L46" s="892"/>
      <c r="M46" s="8"/>
      <c r="N46" s="1"/>
    </row>
    <row r="47" spans="1:14" x14ac:dyDescent="0.2">
      <c r="A47" s="1"/>
      <c r="B47" s="5"/>
      <c r="C47" s="891"/>
      <c r="D47" s="41"/>
      <c r="E47" s="41"/>
      <c r="F47" s="41"/>
      <c r="G47" s="41"/>
      <c r="H47" s="41"/>
      <c r="I47" s="41"/>
      <c r="J47" s="41"/>
      <c r="K47" s="41"/>
      <c r="L47" s="892"/>
      <c r="M47" s="8"/>
      <c r="N47" s="1"/>
    </row>
    <row r="48" spans="1:14" x14ac:dyDescent="0.2">
      <c r="A48" s="1"/>
      <c r="B48" s="5"/>
      <c r="C48" s="891"/>
      <c r="D48" s="41"/>
      <c r="E48" s="41"/>
      <c r="F48" s="41"/>
      <c r="G48" s="41"/>
      <c r="H48" s="41"/>
      <c r="I48" s="41"/>
      <c r="J48" s="41"/>
      <c r="K48" s="41"/>
      <c r="L48" s="892"/>
      <c r="M48" s="8"/>
      <c r="N48" s="1"/>
    </row>
    <row r="49" spans="1:14" x14ac:dyDescent="0.2">
      <c r="A49" s="1"/>
      <c r="B49" s="5"/>
      <c r="C49" s="891"/>
      <c r="D49" s="41"/>
      <c r="E49" s="41"/>
      <c r="F49" s="41"/>
      <c r="G49" s="41"/>
      <c r="H49" s="41"/>
      <c r="I49" s="41"/>
      <c r="J49" s="41"/>
      <c r="K49" s="41"/>
      <c r="L49" s="892"/>
      <c r="M49" s="8"/>
      <c r="N49" s="1"/>
    </row>
    <row r="50" spans="1:14" x14ac:dyDescent="0.2">
      <c r="A50" s="1"/>
      <c r="B50" s="5"/>
      <c r="C50" s="891"/>
      <c r="D50" s="41"/>
      <c r="E50" s="41"/>
      <c r="F50" s="41"/>
      <c r="G50" s="41"/>
      <c r="H50" s="41"/>
      <c r="I50" s="41"/>
      <c r="J50" s="41"/>
      <c r="K50" s="41"/>
      <c r="L50" s="892"/>
      <c r="M50" s="8"/>
      <c r="N50" s="1"/>
    </row>
    <row r="51" spans="1:14" x14ac:dyDescent="0.2">
      <c r="A51" s="1"/>
      <c r="B51" s="5"/>
      <c r="C51" s="891"/>
      <c r="D51" s="41"/>
      <c r="E51" s="41"/>
      <c r="F51" s="41"/>
      <c r="G51" s="41"/>
      <c r="H51" s="41"/>
      <c r="I51" s="41"/>
      <c r="J51" s="41"/>
      <c r="K51" s="41"/>
      <c r="L51" s="892"/>
      <c r="M51" s="8"/>
      <c r="N51" s="1"/>
    </row>
    <row r="52" spans="1:14" x14ac:dyDescent="0.2">
      <c r="A52" s="1"/>
      <c r="B52" s="5"/>
      <c r="C52" s="891"/>
      <c r="D52" s="41"/>
      <c r="E52" s="41"/>
      <c r="F52" s="41"/>
      <c r="G52" s="41"/>
      <c r="H52" s="41"/>
      <c r="I52" s="41"/>
      <c r="J52" s="41"/>
      <c r="K52" s="41"/>
      <c r="L52" s="892"/>
      <c r="M52" s="8"/>
      <c r="N52" s="1"/>
    </row>
    <row r="53" spans="1:14" ht="13.5" customHeight="1" x14ac:dyDescent="0.2">
      <c r="A53" s="1"/>
      <c r="B53" s="5"/>
      <c r="C53" s="893"/>
      <c r="D53" s="468"/>
      <c r="E53" s="468"/>
      <c r="F53" s="468"/>
      <c r="G53" s="468"/>
      <c r="H53" s="468"/>
      <c r="I53" s="468"/>
      <c r="J53" s="468"/>
      <c r="K53" s="468"/>
      <c r="L53" s="894"/>
      <c r="M53" s="8"/>
      <c r="N53" s="1"/>
    </row>
    <row r="54" spans="1:14" x14ac:dyDescent="0.2">
      <c r="A54" s="1"/>
      <c r="B54" s="17"/>
      <c r="C54" s="18"/>
      <c r="D54" s="18"/>
      <c r="E54" s="18"/>
      <c r="F54" s="18"/>
      <c r="G54" s="18"/>
      <c r="H54" s="18"/>
      <c r="I54" s="18"/>
      <c r="J54" s="18"/>
      <c r="K54" s="18"/>
      <c r="L54" s="18"/>
      <c r="M54" s="19"/>
      <c r="N54" s="1"/>
    </row>
    <row r="55" spans="1:14" x14ac:dyDescent="0.2">
      <c r="A55" s="1"/>
      <c r="B55" s="1"/>
      <c r="C55" s="1"/>
      <c r="D55" s="1"/>
      <c r="E55" s="1"/>
      <c r="F55" s="1"/>
      <c r="G55" s="1"/>
      <c r="H55" s="1"/>
      <c r="I55" s="1"/>
      <c r="J55" s="1"/>
      <c r="K55" s="1"/>
      <c r="L55" s="1"/>
      <c r="M55" s="1"/>
      <c r="N55" s="1"/>
    </row>
  </sheetData>
  <mergeCells count="2">
    <mergeCell ref="C5:L5"/>
    <mergeCell ref="C3:L3"/>
  </mergeCells>
  <phoneticPr fontId="6" type="noConversion"/>
  <pageMargins left="0.75" right="0.75" top="1" bottom="1" header="0.5" footer="0.5"/>
  <pageSetup paperSize="9" scale="96" orientation="portrait" horizontalDpi="1200" verticalDpi="1200" r:id="rId1"/>
  <headerFooter alignWithMargins="0">
    <oddFooter>&amp;C_x000D_&amp;1#&amp;"Calibri"&amp;12&amp;K000000 OFFICIAL</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07"/>
  <dimension ref="A1:AO87"/>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style="648" customWidth="1"/>
    <col min="13" max="13" width="2.140625" customWidth="1"/>
    <col min="14" max="14" width="2.42578125" style="62" customWidth="1"/>
    <col min="15" max="15" width="4.5703125" style="773" customWidth="1"/>
    <col min="16" max="16" width="4.5703125" style="196" customWidth="1"/>
    <col min="17" max="17" width="4.5703125" style="737" customWidth="1"/>
    <col min="18" max="18" width="2.42578125" style="748" customWidth="1"/>
    <col min="19" max="16384" width="8.85546875" style="1" hidden="1"/>
  </cols>
  <sheetData>
    <row r="1" spans="1:41" x14ac:dyDescent="0.2">
      <c r="A1" s="1"/>
      <c r="B1" s="1"/>
      <c r="C1" s="20"/>
      <c r="D1" s="20"/>
      <c r="E1" s="20"/>
      <c r="F1" s="21"/>
      <c r="G1" s="22"/>
      <c r="H1" s="23"/>
      <c r="I1" s="23"/>
      <c r="J1" s="23"/>
      <c r="K1" s="23"/>
      <c r="L1" s="643"/>
      <c r="M1" s="25"/>
      <c r="N1" s="42"/>
      <c r="O1" s="136"/>
      <c r="P1" s="681"/>
      <c r="Q1" s="724"/>
    </row>
    <row r="2" spans="1:41" x14ac:dyDescent="0.2">
      <c r="A2" s="1"/>
      <c r="B2" s="2"/>
      <c r="C2" s="26"/>
      <c r="D2" s="26"/>
      <c r="E2" s="26"/>
      <c r="F2" s="27"/>
      <c r="G2" s="28"/>
      <c r="H2" s="29"/>
      <c r="I2" s="29"/>
      <c r="J2" s="29"/>
      <c r="K2" s="29"/>
      <c r="L2" s="644"/>
      <c r="M2" s="30"/>
      <c r="N2" s="42"/>
      <c r="O2" s="136"/>
      <c r="P2" s="681"/>
      <c r="Q2" s="724"/>
    </row>
    <row r="3" spans="1:41" ht="23.25" thickBot="1" x14ac:dyDescent="0.5">
      <c r="A3" s="31"/>
      <c r="B3" s="32"/>
      <c r="C3" s="1263" t="s">
        <v>455</v>
      </c>
      <c r="D3" s="1263"/>
      <c r="E3" s="1263"/>
      <c r="F3" s="1263"/>
      <c r="G3" s="1263"/>
      <c r="H3" s="1263"/>
      <c r="I3" s="1263"/>
      <c r="J3" s="1263"/>
      <c r="K3" s="1263"/>
      <c r="L3" s="1263"/>
      <c r="M3" s="33"/>
      <c r="N3" s="768"/>
      <c r="O3" s="137"/>
      <c r="P3" s="769"/>
      <c r="Q3" s="723"/>
    </row>
    <row r="4" spans="1:41" ht="22.5" customHeight="1" x14ac:dyDescent="0.2">
      <c r="A4" s="1"/>
      <c r="B4" s="5"/>
      <c r="C4" s="158"/>
      <c r="D4" s="405"/>
      <c r="E4" s="405"/>
      <c r="F4" s="406"/>
      <c r="G4" s="406"/>
      <c r="H4" s="402"/>
      <c r="I4" s="402"/>
      <c r="J4" s="402"/>
      <c r="K4" s="886" t="s">
        <v>464</v>
      </c>
      <c r="L4" s="884">
        <f>Total_Liability</f>
        <v>0</v>
      </c>
      <c r="M4" s="8"/>
      <c r="N4" s="1"/>
      <c r="O4" s="1"/>
      <c r="P4" s="1"/>
      <c r="Q4" s="1"/>
      <c r="R4" s="1"/>
    </row>
    <row r="5" spans="1:41" s="62" customFormat="1" ht="12.75" customHeight="1" x14ac:dyDescent="0.2">
      <c r="B5" s="63"/>
      <c r="C5" s="283"/>
      <c r="D5" s="284"/>
      <c r="E5" s="284"/>
      <c r="F5" s="285"/>
      <c r="G5" s="286"/>
      <c r="H5" s="287"/>
      <c r="I5" s="287"/>
      <c r="J5" s="287"/>
      <c r="K5" s="791"/>
      <c r="L5" s="792"/>
      <c r="M5" s="288"/>
      <c r="O5" s="136"/>
      <c r="P5" s="681"/>
      <c r="Q5" s="724"/>
      <c r="R5" s="748"/>
    </row>
    <row r="6" spans="1:41" ht="12.75" customHeight="1" x14ac:dyDescent="0.2">
      <c r="A6" s="15"/>
      <c r="B6" s="34"/>
      <c r="C6" s="40"/>
      <c r="D6" s="41"/>
      <c r="E6" s="35"/>
      <c r="F6" s="36"/>
      <c r="G6" s="37"/>
      <c r="H6" s="15"/>
      <c r="I6" s="287"/>
      <c r="J6" s="38"/>
      <c r="K6" s="38"/>
      <c r="L6" s="643"/>
      <c r="M6" s="39"/>
      <c r="N6" s="42"/>
      <c r="O6" s="136"/>
      <c r="P6" s="681"/>
      <c r="Q6" s="724"/>
    </row>
    <row r="7" spans="1:41" ht="12.75" customHeight="1" thickBot="1" x14ac:dyDescent="0.25">
      <c r="A7" s="349"/>
      <c r="B7" s="359"/>
      <c r="C7" s="558" t="s">
        <v>613</v>
      </c>
      <c r="D7" s="162"/>
      <c r="E7" s="162"/>
      <c r="F7" s="558"/>
      <c r="G7" s="163"/>
      <c r="H7" s="44"/>
      <c r="I7" s="1"/>
      <c r="J7" s="1"/>
      <c r="K7" s="1"/>
      <c r="L7" s="885" t="s">
        <v>766</v>
      </c>
      <c r="M7" s="366"/>
      <c r="N7" s="42"/>
      <c r="O7" s="690"/>
      <c r="P7" s="349"/>
      <c r="Q7" s="349"/>
      <c r="R7" s="1"/>
    </row>
    <row r="8" spans="1:41" ht="12.75" customHeight="1" x14ac:dyDescent="0.2">
      <c r="A8" s="350"/>
      <c r="B8" s="360"/>
      <c r="C8" s="1093"/>
      <c r="D8" s="1094"/>
      <c r="E8" s="556"/>
      <c r="F8" s="1100"/>
      <c r="G8" s="1100"/>
      <c r="H8" s="1100"/>
      <c r="I8" s="1100"/>
      <c r="J8" s="1099"/>
      <c r="K8" s="1099"/>
      <c r="L8" s="883" t="s">
        <v>5</v>
      </c>
      <c r="M8" s="361"/>
      <c r="N8" s="24"/>
      <c r="O8" s="348"/>
      <c r="P8" s="350"/>
      <c r="Q8" s="350"/>
      <c r="R8" s="1"/>
    </row>
    <row r="9" spans="1:41" ht="12.75" customHeight="1" x14ac:dyDescent="0.2">
      <c r="A9" s="350"/>
      <c r="B9" s="360"/>
      <c r="C9" s="1095"/>
      <c r="D9" s="1096"/>
      <c r="E9" s="556"/>
      <c r="F9" s="1100"/>
      <c r="G9" s="1100"/>
      <c r="H9" s="1100"/>
      <c r="I9" s="1100"/>
      <c r="J9" s="1101"/>
      <c r="K9" s="1101"/>
      <c r="L9" s="456" t="s">
        <v>767</v>
      </c>
      <c r="M9" s="361"/>
      <c r="N9" s="24"/>
      <c r="O9" s="348"/>
      <c r="P9" s="350"/>
      <c r="Q9" s="350"/>
      <c r="R9" s="1"/>
    </row>
    <row r="10" spans="1:41" ht="12.75" customHeight="1" x14ac:dyDescent="0.2">
      <c r="A10" s="350"/>
      <c r="B10" s="360"/>
      <c r="C10" s="1095"/>
      <c r="D10" s="1096"/>
      <c r="E10" s="556"/>
      <c r="F10" s="1100"/>
      <c r="G10" s="1100"/>
      <c r="H10" s="1100"/>
      <c r="I10" s="1100"/>
      <c r="J10" s="1101"/>
      <c r="K10" s="1101"/>
      <c r="L10" s="404" t="s">
        <v>6</v>
      </c>
      <c r="M10" s="361"/>
      <c r="N10" s="24"/>
      <c r="O10" s="348"/>
      <c r="P10" s="350"/>
      <c r="Q10" s="350"/>
      <c r="R10" s="1"/>
    </row>
    <row r="11" spans="1:41" ht="12.75" customHeight="1" x14ac:dyDescent="0.2">
      <c r="A11" s="350"/>
      <c r="B11" s="360"/>
      <c r="C11" s="1095"/>
      <c r="D11" s="1096"/>
      <c r="E11" s="556"/>
      <c r="F11" s="1100"/>
      <c r="G11" s="1100"/>
      <c r="H11" s="1100"/>
      <c r="I11" s="1100"/>
      <c r="J11" s="1101"/>
      <c r="K11" s="1101"/>
      <c r="L11" s="367" t="s">
        <v>7</v>
      </c>
      <c r="M11" s="361"/>
      <c r="N11" s="42"/>
      <c r="O11" s="348"/>
      <c r="P11" s="350"/>
      <c r="Q11" s="350"/>
      <c r="R11" s="1"/>
    </row>
    <row r="12" spans="1:41" ht="12.75" customHeight="1" thickBot="1" x14ac:dyDescent="0.25">
      <c r="A12" s="44"/>
      <c r="B12" s="161"/>
      <c r="C12" s="1097"/>
      <c r="D12" s="1098"/>
      <c r="E12" s="162"/>
      <c r="F12" s="163"/>
      <c r="G12" s="163"/>
      <c r="H12" s="167"/>
      <c r="I12" s="167"/>
      <c r="J12" s="166"/>
      <c r="K12" s="168"/>
      <c r="L12" s="456"/>
      <c r="M12" s="164"/>
      <c r="N12" s="42"/>
      <c r="O12" s="138"/>
      <c r="P12" s="680"/>
      <c r="Q12" s="725"/>
      <c r="R12" s="739"/>
      <c r="S12" s="726"/>
      <c r="T12" s="726"/>
      <c r="U12" s="726"/>
      <c r="V12" s="726"/>
      <c r="W12" s="726"/>
      <c r="X12" s="726"/>
      <c r="Y12" s="726"/>
      <c r="Z12" s="726"/>
      <c r="AA12" s="726"/>
      <c r="AB12" s="726"/>
      <c r="AC12" s="726"/>
      <c r="AD12" s="726"/>
      <c r="AE12" s="726"/>
      <c r="AF12" s="726"/>
      <c r="AG12" s="726"/>
      <c r="AH12" s="726"/>
      <c r="AI12" s="726"/>
      <c r="AJ12" s="726"/>
      <c r="AK12" s="726"/>
      <c r="AL12" s="726"/>
      <c r="AM12" s="726"/>
      <c r="AN12" s="726"/>
      <c r="AO12" s="726"/>
    </row>
    <row r="13" spans="1:41" ht="12.75" customHeight="1" thickBot="1" x14ac:dyDescent="0.25">
      <c r="A13" s="42"/>
      <c r="B13" s="43"/>
      <c r="C13" s="52"/>
      <c r="D13" s="45"/>
      <c r="E13" s="45"/>
      <c r="F13" s="46"/>
      <c r="G13" s="47"/>
      <c r="H13" s="50"/>
      <c r="I13" s="50"/>
      <c r="J13" s="51"/>
      <c r="K13" s="51"/>
      <c r="L13" s="643"/>
      <c r="M13" s="48"/>
      <c r="N13" s="42"/>
      <c r="O13" s="138"/>
      <c r="P13" s="680"/>
      <c r="Q13" s="725"/>
    </row>
    <row r="14" spans="1:41" ht="23.25" thickBot="1" x14ac:dyDescent="0.25">
      <c r="A14" s="53"/>
      <c r="B14" s="54"/>
      <c r="C14" s="55" t="s">
        <v>285</v>
      </c>
      <c r="D14" s="56" t="s">
        <v>286</v>
      </c>
      <c r="E14" s="56" t="s">
        <v>287</v>
      </c>
      <c r="F14" s="57" t="s">
        <v>288</v>
      </c>
      <c r="G14" s="55" t="s">
        <v>290</v>
      </c>
      <c r="H14" s="58" t="s">
        <v>291</v>
      </c>
      <c r="I14" s="58" t="s">
        <v>292</v>
      </c>
      <c r="J14" s="59" t="s">
        <v>293</v>
      </c>
      <c r="K14" s="60" t="s">
        <v>294</v>
      </c>
      <c r="L14" s="60" t="s">
        <v>295</v>
      </c>
      <c r="M14" s="61"/>
      <c r="N14" s="717"/>
      <c r="O14" s="60" t="s">
        <v>565</v>
      </c>
      <c r="P14" s="60" t="s">
        <v>564</v>
      </c>
      <c r="Q14" s="782" t="s">
        <v>563</v>
      </c>
    </row>
    <row r="15" spans="1:41" ht="39.950000000000003" customHeight="1" x14ac:dyDescent="0.2">
      <c r="A15" s="62"/>
      <c r="B15" s="63"/>
      <c r="C15" s="1264" t="s">
        <v>655</v>
      </c>
      <c r="D15" s="633" t="str">
        <f>VLOOKUP($P15,TOV!$A$4:$E$65536,2,FALSE)</f>
        <v>Remove all temporary buildings and associated equipment from the exploration camp area.</v>
      </c>
      <c r="E15" s="71" t="s">
        <v>296</v>
      </c>
      <c r="F15" s="72"/>
      <c r="G15" s="64" t="s">
        <v>297</v>
      </c>
      <c r="H15" s="191">
        <f>VLOOKUP($P15,TOV!$A$4:$E$65536,4,FALSE)</f>
        <v>3788.4457078951482</v>
      </c>
      <c r="I15" s="65"/>
      <c r="J15" s="66">
        <f>IF($E15="Y",IF(I15=0,F15*H15,F15*I15),"")</f>
        <v>0</v>
      </c>
      <c r="K15" s="630"/>
      <c r="L15" s="139" t="s">
        <v>298</v>
      </c>
      <c r="M15" s="67"/>
      <c r="N15" s="45"/>
      <c r="O15" s="774">
        <f>IF(I15="",0,1)</f>
        <v>0</v>
      </c>
      <c r="P15" s="775" t="s">
        <v>299</v>
      </c>
      <c r="Q15" s="915"/>
    </row>
    <row r="16" spans="1:41" ht="45" x14ac:dyDescent="0.2">
      <c r="A16" s="68"/>
      <c r="B16" s="69"/>
      <c r="C16" s="1265"/>
      <c r="D16" s="633" t="str">
        <f>VLOOKUP($P16,TOV!$A$4:$E$65536,2,FALSE)</f>
        <v>Load, cart and dispose of low-level contaminated soil off site to a licensed landfill.  Assumes cartage to a local landfill.  Add $50/m3 for cartage to regional landfill.</v>
      </c>
      <c r="E16" s="293" t="s">
        <v>296</v>
      </c>
      <c r="F16" s="72"/>
      <c r="G16" s="64" t="s">
        <v>768</v>
      </c>
      <c r="H16" s="73">
        <f>VLOOKUP($P16,TOV!$A$4:$E$65536,4,FALSE)</f>
        <v>590.99753043164321</v>
      </c>
      <c r="I16" s="74"/>
      <c r="J16" s="75">
        <f>IF($E16="Y",IF(I16=0,F16*H16,F16*I16),"")</f>
        <v>0</v>
      </c>
      <c r="K16" s="631"/>
      <c r="L16" s="140" t="s">
        <v>452</v>
      </c>
      <c r="M16" s="67"/>
      <c r="N16" s="45"/>
      <c r="O16" s="776">
        <f t="shared" ref="O16:O62" si="0">IF(I16="",0,1)</f>
        <v>0</v>
      </c>
      <c r="P16" s="777" t="s">
        <v>359</v>
      </c>
      <c r="Q16" s="916"/>
    </row>
    <row r="17" spans="1:17" ht="39.950000000000003" customHeight="1" x14ac:dyDescent="0.2">
      <c r="A17" s="62"/>
      <c r="B17" s="63"/>
      <c r="C17" s="1265"/>
      <c r="D17" s="633" t="str">
        <f>VLOOKUP($P17,TOV!$A$4:$E$65536,2,FALSE)</f>
        <v>Removal of rubbish from the site to a licensed landfill facility (ie. General waste, sample bags, bore casing off cuts, etc)</v>
      </c>
      <c r="E17" s="293" t="s">
        <v>296</v>
      </c>
      <c r="F17" s="72"/>
      <c r="G17" s="64" t="s">
        <v>371</v>
      </c>
      <c r="H17" s="73">
        <f>VLOOKUP($P17,TOV!$A$4:$E$65536,4,FALSE)</f>
        <v>984.9958840527388</v>
      </c>
      <c r="I17" s="76"/>
      <c r="J17" s="75">
        <f t="shared" ref="J17:J52" si="1">IF($E17="Y",IF(I17=0,F17*H17,F17*I17),"")</f>
        <v>0</v>
      </c>
      <c r="K17" s="631"/>
      <c r="L17" s="141" t="s">
        <v>360</v>
      </c>
      <c r="M17" s="67"/>
      <c r="N17" s="45"/>
      <c r="O17" s="776">
        <f t="shared" si="0"/>
        <v>0</v>
      </c>
      <c r="P17" s="777" t="s">
        <v>361</v>
      </c>
      <c r="Q17" s="916"/>
    </row>
    <row r="18" spans="1:17" ht="39.950000000000003" customHeight="1" x14ac:dyDescent="0.2">
      <c r="A18" s="62"/>
      <c r="B18" s="63"/>
      <c r="C18" s="1265"/>
      <c r="D18" s="633" t="str">
        <f>VLOOKUP($P18,TOV!$A$4:$E$65536,2,FALSE)</f>
        <v>Minor pushing of the windrows, final trim, &amp; deep rip the camp area (minor shaping and landscaping)</v>
      </c>
      <c r="E18" s="293" t="s">
        <v>296</v>
      </c>
      <c r="F18" s="72"/>
      <c r="G18" s="64" t="s">
        <v>363</v>
      </c>
      <c r="H18" s="73">
        <f>VLOOKUP($P18,TOV!$A$4:$E$65536,4,FALSE)</f>
        <v>1666.9161114738656</v>
      </c>
      <c r="I18" s="76"/>
      <c r="J18" s="75">
        <f t="shared" si="1"/>
        <v>0</v>
      </c>
      <c r="K18" s="631"/>
      <c r="L18" s="140" t="s">
        <v>364</v>
      </c>
      <c r="M18" s="67"/>
      <c r="N18" s="45"/>
      <c r="O18" s="776">
        <f t="shared" si="0"/>
        <v>0</v>
      </c>
      <c r="P18" s="777" t="s">
        <v>365</v>
      </c>
      <c r="Q18" s="916"/>
    </row>
    <row r="19" spans="1:17" ht="30" customHeight="1" x14ac:dyDescent="0.2">
      <c r="A19" s="62"/>
      <c r="B19" s="63"/>
      <c r="C19" s="1265"/>
      <c r="D19" s="633" t="str">
        <f>VLOOKUP($P19,TOV!$A$4:$E$65536,2,FALSE)</f>
        <v>Access roads &amp; vehicle park-up areas - Minor pushing of the windrows, final trim, &amp; deep rip.</v>
      </c>
      <c r="E19" s="293" t="s">
        <v>296</v>
      </c>
      <c r="F19" s="72"/>
      <c r="G19" s="64" t="s">
        <v>363</v>
      </c>
      <c r="H19" s="73">
        <f>VLOOKUP($P19,TOV!$A$4:$E$65536,4,FALSE)</f>
        <v>1666.9161114738656</v>
      </c>
      <c r="I19" s="76"/>
      <c r="J19" s="75">
        <f t="shared" si="1"/>
        <v>0</v>
      </c>
      <c r="K19" s="631"/>
      <c r="L19" s="140" t="s">
        <v>364</v>
      </c>
      <c r="M19" s="67"/>
      <c r="N19" s="45"/>
      <c r="O19" s="776">
        <f t="shared" si="0"/>
        <v>0</v>
      </c>
      <c r="P19" s="777" t="s">
        <v>366</v>
      </c>
      <c r="Q19" s="916"/>
    </row>
    <row r="20" spans="1:17" ht="54.75" thickBot="1" x14ac:dyDescent="0.25">
      <c r="A20" s="62"/>
      <c r="B20" s="63"/>
      <c r="C20" s="1265"/>
      <c r="D20" s="633" t="str">
        <f>VLOOKUP($P20,TOV!$A$4:$E$65536,2,FALSE)</f>
        <v>Structural water management works, banks, drains and sediment dams required following rehabilitation.</v>
      </c>
      <c r="E20" s="71" t="s">
        <v>296</v>
      </c>
      <c r="F20" s="72"/>
      <c r="G20" s="64" t="s">
        <v>363</v>
      </c>
      <c r="H20" s="547">
        <f>VLOOKUP($P20,TOV!$A$4:$E$65536,4,FALSE)</f>
        <v>3030.7565663161195</v>
      </c>
      <c r="I20" s="79"/>
      <c r="J20" s="75">
        <f t="shared" si="1"/>
        <v>0</v>
      </c>
      <c r="K20" s="631"/>
      <c r="L20" s="141" t="s">
        <v>508</v>
      </c>
      <c r="M20" s="67"/>
      <c r="N20" s="45"/>
      <c r="O20" s="776">
        <f t="shared" si="0"/>
        <v>0</v>
      </c>
      <c r="P20" s="777" t="s">
        <v>367</v>
      </c>
      <c r="Q20" s="916"/>
    </row>
    <row r="21" spans="1:17" ht="13.5" thickBot="1" x14ac:dyDescent="0.25">
      <c r="A21" s="62"/>
      <c r="B21" s="63"/>
      <c r="C21" s="83"/>
      <c r="D21" s="84"/>
      <c r="E21" s="85"/>
      <c r="F21" s="304" t="s">
        <v>461</v>
      </c>
      <c r="G21" s="304"/>
      <c r="H21" s="304"/>
      <c r="I21" s="86"/>
      <c r="J21" s="87">
        <f>SUM(J15:J20)</f>
        <v>0</v>
      </c>
      <c r="K21" s="88"/>
      <c r="L21" s="645"/>
      <c r="M21" s="89"/>
      <c r="N21" s="770"/>
      <c r="O21" s="1225"/>
      <c r="P21" s="1226"/>
      <c r="Q21" s="1227"/>
    </row>
    <row r="22" spans="1:17" ht="39.950000000000003" customHeight="1" x14ac:dyDescent="0.2">
      <c r="A22" s="62"/>
      <c r="B22" s="63"/>
      <c r="C22" s="1264" t="s">
        <v>369</v>
      </c>
      <c r="D22" s="633" t="str">
        <f>VLOOKUP($P22,TOV!$A$4:$E$65536,2,FALSE)</f>
        <v>Drill Pads - Minor pushing of the batters, fill in pits, sumps and dams used to collect drill fluids, final trim, rock rake &amp; deep rip.</v>
      </c>
      <c r="E22" s="71" t="s">
        <v>296</v>
      </c>
      <c r="F22" s="72"/>
      <c r="G22" s="64" t="s">
        <v>363</v>
      </c>
      <c r="H22" s="191">
        <f>VLOOKUP($P22,TOV!$A$4:$E$65536,4,FALSE)</f>
        <v>4167.2902786846635</v>
      </c>
      <c r="I22" s="91"/>
      <c r="J22" s="66">
        <f t="shared" si="1"/>
        <v>0</v>
      </c>
      <c r="K22" s="631"/>
      <c r="L22" s="140" t="s">
        <v>364</v>
      </c>
      <c r="M22" s="67"/>
      <c r="N22" s="45"/>
      <c r="O22" s="776">
        <f t="shared" si="0"/>
        <v>0</v>
      </c>
      <c r="P22" s="767" t="s">
        <v>370</v>
      </c>
      <c r="Q22" s="916"/>
    </row>
    <row r="23" spans="1:17" ht="39.950000000000003" customHeight="1" x14ac:dyDescent="0.2">
      <c r="A23" s="62"/>
      <c r="B23" s="63"/>
      <c r="C23" s="1265"/>
      <c r="D23" s="633" t="str">
        <f>VLOOKUP($P23,TOV!$A$4:$E$65536,2,FALSE)</f>
        <v>Drill Holes - Cap and seal any open bore holes, backfill with cuttings.</v>
      </c>
      <c r="E23" s="293" t="s">
        <v>296</v>
      </c>
      <c r="F23" s="72"/>
      <c r="G23" s="90" t="s">
        <v>371</v>
      </c>
      <c r="H23" s="73">
        <f>VLOOKUP($P23,TOV!$A$4:$E$65536,4,FALSE)</f>
        <v>378.84457078951493</v>
      </c>
      <c r="I23" s="78"/>
      <c r="J23" s="75">
        <f t="shared" si="1"/>
        <v>0</v>
      </c>
      <c r="K23" s="631"/>
      <c r="L23" s="140" t="s">
        <v>372</v>
      </c>
      <c r="M23" s="67"/>
      <c r="N23" s="45"/>
      <c r="O23" s="776">
        <f t="shared" si="0"/>
        <v>0</v>
      </c>
      <c r="P23" s="767" t="s">
        <v>373</v>
      </c>
      <c r="Q23" s="916"/>
    </row>
    <row r="24" spans="1:17" ht="39.950000000000003" customHeight="1" x14ac:dyDescent="0.2">
      <c r="A24" s="62"/>
      <c r="B24" s="63"/>
      <c r="C24" s="1265"/>
      <c r="D24" s="633" t="str">
        <f>VLOOKUP($P24,TOV!$A$4:$E$65536,2,FALSE)</f>
        <v>Drill Holes or water bores- Grout (with concrete) cap and seal bore holes (ie. where sealing aquifers).</v>
      </c>
      <c r="E24" s="293" t="s">
        <v>296</v>
      </c>
      <c r="F24" s="72"/>
      <c r="G24" s="90" t="s">
        <v>371</v>
      </c>
      <c r="H24" s="73">
        <f>VLOOKUP($P24,TOV!$A$4:$E$65536,4,FALSE)</f>
        <v>1890.370197295478</v>
      </c>
      <c r="I24" s="78"/>
      <c r="J24" s="75">
        <f t="shared" si="1"/>
        <v>0</v>
      </c>
      <c r="K24" s="631"/>
      <c r="L24" s="140" t="s">
        <v>374</v>
      </c>
      <c r="M24" s="67"/>
      <c r="N24" s="45"/>
      <c r="O24" s="776">
        <f t="shared" si="0"/>
        <v>0</v>
      </c>
      <c r="P24" s="767" t="s">
        <v>375</v>
      </c>
      <c r="Q24" s="916"/>
    </row>
    <row r="25" spans="1:17" ht="39.950000000000003" customHeight="1" x14ac:dyDescent="0.2">
      <c r="A25" s="62"/>
      <c r="B25" s="63"/>
      <c r="C25" s="1265"/>
      <c r="D25" s="633" t="str">
        <f>VLOOKUP($P25,TOV!$A$4:$E$65536,2,FALSE)</f>
        <v>Access roads  - Minor pushing of the windrows, final trim, &amp; deep rip.</v>
      </c>
      <c r="E25" s="293" t="s">
        <v>296</v>
      </c>
      <c r="F25" s="72"/>
      <c r="G25" s="90" t="s">
        <v>363</v>
      </c>
      <c r="H25" s="73">
        <f>VLOOKUP($P25,TOV!$A$4:$E$65536,4,FALSE)</f>
        <v>1666.9161114738656</v>
      </c>
      <c r="I25" s="76"/>
      <c r="J25" s="75">
        <f t="shared" si="1"/>
        <v>0</v>
      </c>
      <c r="K25" s="631"/>
      <c r="L25" s="727" t="s">
        <v>364</v>
      </c>
      <c r="M25" s="67"/>
      <c r="N25" s="45"/>
      <c r="O25" s="776">
        <f t="shared" si="0"/>
        <v>0</v>
      </c>
      <c r="P25" s="767" t="s">
        <v>376</v>
      </c>
      <c r="Q25" s="916"/>
    </row>
    <row r="26" spans="1:17" ht="39.950000000000003" customHeight="1" x14ac:dyDescent="0.2">
      <c r="A26" s="62"/>
      <c r="B26" s="63"/>
      <c r="C26" s="1265"/>
      <c r="D26" s="633" t="str">
        <f>VLOOKUP($P26,TOV!$A$4:$E$65536,2,FALSE)</f>
        <v>Costeans/Trenches - backfill any costeans/trenches that may have been used.  Push rate only</v>
      </c>
      <c r="E26" s="293" t="s">
        <v>296</v>
      </c>
      <c r="F26" s="72"/>
      <c r="G26" s="64" t="s">
        <v>768</v>
      </c>
      <c r="H26" s="73">
        <f>VLOOKUP($P26,TOV!$A$4:$E$65536,4,FALSE)</f>
        <v>2.5761430813687003</v>
      </c>
      <c r="I26" s="76"/>
      <c r="J26" s="75">
        <f>IF($E26="Y",IF(I26=0,F26*H26,F26*I26),"")</f>
        <v>0</v>
      </c>
      <c r="K26" s="631"/>
      <c r="L26" s="727" t="s">
        <v>379</v>
      </c>
      <c r="M26" s="67"/>
      <c r="N26" s="45"/>
      <c r="O26" s="776">
        <f>IF(I26="",0,1)</f>
        <v>0</v>
      </c>
      <c r="P26" s="767" t="s">
        <v>616</v>
      </c>
      <c r="Q26" s="916"/>
    </row>
    <row r="27" spans="1:17" ht="69.75" customHeight="1" x14ac:dyDescent="0.2">
      <c r="A27" s="62"/>
      <c r="B27" s="63"/>
      <c r="C27" s="1265"/>
      <c r="D27" s="633" t="str">
        <f>VLOOKUP($P27,TOV!$A$4:$E$65536,2,FALSE)</f>
        <v>Seal small adits (cross-sectional area &lt; =9m2) - install 500mm concrete plug 3m back from adit and backfill with appropriate material.  The rate includes some reshaping of the batter around the entrance of the adit.  (see other below for alternative where appropriate.)</v>
      </c>
      <c r="E27" s="293" t="s">
        <v>296</v>
      </c>
      <c r="F27" s="72"/>
      <c r="G27" s="64" t="s">
        <v>768</v>
      </c>
      <c r="H27" s="73">
        <f>VLOOKUP($P27,TOV!$A$4:$E$65536,4,FALSE)</f>
        <v>22730.674247370895</v>
      </c>
      <c r="I27" s="76"/>
      <c r="J27" s="75">
        <f>IF($E27="Y",IF(I27=0,IF(H27="Select From List","",F27*H27),F27*I27),"")</f>
        <v>0</v>
      </c>
      <c r="K27" s="631"/>
      <c r="L27" s="728" t="s">
        <v>380</v>
      </c>
      <c r="M27" s="93"/>
      <c r="N27" s="284"/>
      <c r="O27" s="776">
        <f t="shared" si="0"/>
        <v>0</v>
      </c>
      <c r="P27" s="767" t="s">
        <v>154</v>
      </c>
      <c r="Q27" s="916" t="e">
        <f>IF(K27=#REF!,1,IF(K27=#REF!,2,IF(K27=#REF!,3,IF(K27=#REF!,4,IF(K27=#REF!,5,1)))))</f>
        <v>#REF!</v>
      </c>
    </row>
    <row r="28" spans="1:17" x14ac:dyDescent="0.2">
      <c r="A28" s="62"/>
      <c r="B28" s="63"/>
      <c r="C28" s="1265"/>
      <c r="D28" s="1266" t="str">
        <f>VLOOKUP($P28,TOV!$A$4:$E$65536,2,FALSE)</f>
        <v>Seal small adits (cross-sectional area &lt;= 9m2) - backfill using appropriate material</v>
      </c>
      <c r="E28" s="1267" t="s">
        <v>296</v>
      </c>
      <c r="F28" s="1243"/>
      <c r="G28" s="1256" t="s">
        <v>768</v>
      </c>
      <c r="H28" s="1261" t="str">
        <f>VLOOKUP($P28,TOV!$A$4:$E$65536,4,FALSE)</f>
        <v>Select from List</v>
      </c>
      <c r="I28" s="1259"/>
      <c r="J28" s="1102" t="str">
        <f>IF($E28="Y",IF(I28=0,IF(H28="Select From List","",F28*H28),F28*I28),"")</f>
        <v/>
      </c>
      <c r="K28" s="632" t="s">
        <v>378</v>
      </c>
      <c r="L28" s="1257" t="s">
        <v>425</v>
      </c>
      <c r="M28" s="93"/>
      <c r="N28" s="284"/>
      <c r="O28" s="1107">
        <f t="shared" si="0"/>
        <v>0</v>
      </c>
      <c r="P28" s="1229" t="str">
        <f>IF(Q28=1,"X216",IF(Q28=2,"X217",IF(Q28=3,"X218",IF(Q28=4,"X219",IF(Q28=5,"X220","X216")))))</f>
        <v>X216</v>
      </c>
      <c r="Q28" s="1228">
        <f>VLOOKUP(K28,Select_Haul_Distance_Index,2,FALSE)</f>
        <v>1</v>
      </c>
    </row>
    <row r="29" spans="1:17" ht="39.950000000000003" customHeight="1" x14ac:dyDescent="0.2">
      <c r="A29" s="62"/>
      <c r="B29" s="63"/>
      <c r="C29" s="1265"/>
      <c r="D29" s="1125"/>
      <c r="E29" s="1242"/>
      <c r="F29" s="1244"/>
      <c r="G29" s="1131" t="e">
        <f>VLOOKUP($P29,TOV!$A$4:$E$65536,5,FALSE)</f>
        <v>#N/A</v>
      </c>
      <c r="H29" s="1262"/>
      <c r="I29" s="1260"/>
      <c r="J29" s="1103"/>
      <c r="K29" s="631"/>
      <c r="L29" s="1258"/>
      <c r="M29" s="93"/>
      <c r="N29" s="284"/>
      <c r="O29" s="1107"/>
      <c r="P29" s="1229"/>
      <c r="Q29" s="1228"/>
    </row>
    <row r="30" spans="1:17" ht="39.950000000000003" customHeight="1" x14ac:dyDescent="0.2">
      <c r="A30" s="62"/>
      <c r="B30" s="63"/>
      <c r="C30" s="1265"/>
      <c r="D30" s="633" t="str">
        <f>VLOOKUP($P30,TOV!$A$4:$E$65536,2,FALSE)</f>
        <v>Install gate or grill over the adit (ie. Where site might be used by bats).</v>
      </c>
      <c r="E30" s="293" t="s">
        <v>296</v>
      </c>
      <c r="F30" s="696"/>
      <c r="G30" s="173" t="s">
        <v>808</v>
      </c>
      <c r="H30" s="73">
        <f>VLOOKUP($P30,TOV!$A$4:$E$65536,4,FALSE)</f>
        <v>2200.1406480000001</v>
      </c>
      <c r="I30" s="209"/>
      <c r="J30" s="75">
        <f>IF($E30="Y",IF(I30=0,IF(H30="Use 1st principles to build a rate","",F30*H30),F30*I30),"")</f>
        <v>0</v>
      </c>
      <c r="K30" s="631"/>
      <c r="L30" s="729"/>
      <c r="M30" s="243"/>
      <c r="N30" s="45"/>
      <c r="O30" s="776">
        <f t="shared" si="0"/>
        <v>0</v>
      </c>
      <c r="P30" s="754" t="s">
        <v>752</v>
      </c>
      <c r="Q30" s="755"/>
    </row>
    <row r="31" spans="1:17" ht="46.5" customHeight="1" x14ac:dyDescent="0.2">
      <c r="A31" s="1"/>
      <c r="B31" s="5"/>
      <c r="C31" s="1265"/>
      <c r="D31" s="633" t="str">
        <f>VLOOKUP($P31,TOV!$A$4:$E$65536,2,FALSE)</f>
        <v>Seal small shafts (cross-sectional area &lt; =9m2) using a reinforced concrete slab constructed on a deck support for the slab inserted into the ground.</v>
      </c>
      <c r="E31" s="293" t="s">
        <v>296</v>
      </c>
      <c r="F31" s="77"/>
      <c r="G31" s="90" t="s">
        <v>808</v>
      </c>
      <c r="H31" s="73">
        <f>VLOOKUP($P31,TOV!$A$4:$E$65536,4,FALSE)</f>
        <v>22001.406480000001</v>
      </c>
      <c r="I31" s="197"/>
      <c r="J31" s="75">
        <f>IF($E31="Y",IF(I31=0,IF(H31="Use 1st principles to build a rate","",F31*H31),F31*I31),"")</f>
        <v>0</v>
      </c>
      <c r="K31" s="632"/>
      <c r="L31" s="728" t="s">
        <v>212</v>
      </c>
      <c r="M31" s="8"/>
      <c r="O31" s="776">
        <f t="shared" si="0"/>
        <v>0</v>
      </c>
      <c r="P31" s="766" t="s">
        <v>152</v>
      </c>
      <c r="Q31" s="755"/>
    </row>
    <row r="32" spans="1:17" x14ac:dyDescent="0.2">
      <c r="A32" s="62"/>
      <c r="B32" s="63"/>
      <c r="C32" s="1265"/>
      <c r="D32" s="1266" t="str">
        <f>VLOOKUP($P32,TOV!$A$4:$E$65536,2,FALSE)</f>
        <v>Shafts -Seal small shafts (depth &lt;=3m) - backfill using appropriate material</v>
      </c>
      <c r="E32" s="1267" t="s">
        <v>296</v>
      </c>
      <c r="F32" s="1243"/>
      <c r="G32" s="1256" t="s">
        <v>768</v>
      </c>
      <c r="H32" s="1261" t="str">
        <f>VLOOKUP($P32,TOV!$A$4:$E$65536,4,FALSE)</f>
        <v>Select from List</v>
      </c>
      <c r="I32" s="1259"/>
      <c r="J32" s="1102" t="str">
        <f>IF($E32="Y",IF(I32=0,IF(H32="Select From List","",F32*H32),F32*I32),"")</f>
        <v/>
      </c>
      <c r="K32" s="631" t="s">
        <v>378</v>
      </c>
      <c r="L32" s="1257" t="s">
        <v>381</v>
      </c>
      <c r="M32" s="93"/>
      <c r="N32" s="284"/>
      <c r="O32" s="1107">
        <f t="shared" si="0"/>
        <v>0</v>
      </c>
      <c r="P32" s="1229" t="str">
        <f>IF(Q32=1,"X023",IF(Q32=2,"X024",IF(Q32=3,"X025",IF(Q32=4,"X026",IF(Q32=5,"X027","X023")))))</f>
        <v>X023</v>
      </c>
      <c r="Q32" s="1228">
        <f>VLOOKUP(K32,Select_Haul_Distance_Index,2,FALSE)</f>
        <v>1</v>
      </c>
    </row>
    <row r="33" spans="1:17" ht="34.5" customHeight="1" x14ac:dyDescent="0.2">
      <c r="A33" s="62"/>
      <c r="B33" s="63"/>
      <c r="C33" s="1265"/>
      <c r="D33" s="1125"/>
      <c r="E33" s="1242"/>
      <c r="F33" s="1244"/>
      <c r="G33" s="1131" t="e">
        <f>VLOOKUP($P33,TOV!$A$4:$E$65536,5,FALSE)</f>
        <v>#N/A</v>
      </c>
      <c r="H33" s="1262"/>
      <c r="I33" s="1260"/>
      <c r="J33" s="1103"/>
      <c r="K33" s="631"/>
      <c r="L33" s="1258"/>
      <c r="M33" s="93"/>
      <c r="N33" s="284"/>
      <c r="O33" s="1107"/>
      <c r="P33" s="1229"/>
      <c r="Q33" s="1228"/>
    </row>
    <row r="34" spans="1:17" x14ac:dyDescent="0.2">
      <c r="A34" s="62"/>
      <c r="B34" s="63"/>
      <c r="C34" s="1265"/>
      <c r="D34" s="1266" t="str">
        <f>VLOOKUP($P34,TOV!$A$4:$E$65536,2,FALSE)</f>
        <v>Bulk Samples - Backfill the bulk sample pit</v>
      </c>
      <c r="E34" s="1267" t="s">
        <v>296</v>
      </c>
      <c r="F34" s="1243"/>
      <c r="G34" s="1256" t="s">
        <v>768</v>
      </c>
      <c r="H34" s="1261" t="str">
        <f>VLOOKUP($P34,TOV!$A$4:$E$65536,4,FALSE)</f>
        <v>Select from List</v>
      </c>
      <c r="I34" s="1259"/>
      <c r="J34" s="1102" t="str">
        <f>IF($E34="Y",IF(I34=0,IF(H34="Select From List","",F34*H34),F34*I34),"")</f>
        <v/>
      </c>
      <c r="K34" s="631" t="s">
        <v>378</v>
      </c>
      <c r="L34" s="1249" t="s">
        <v>382</v>
      </c>
      <c r="M34" s="67"/>
      <c r="N34" s="1238"/>
      <c r="O34" s="1107">
        <f t="shared" si="0"/>
        <v>0</v>
      </c>
      <c r="P34" s="1229" t="str">
        <f>IF(Q34=1,"X028",IF(Q34=2,"X029",IF(Q34=3,"X030",IF(Q34=4,"X031",IF(Q34=5,"X032","X027")))))</f>
        <v>X028</v>
      </c>
      <c r="Q34" s="1228">
        <f>VLOOKUP(K34,Select_Haul_Distance_Index,2,FALSE)</f>
        <v>1</v>
      </c>
    </row>
    <row r="35" spans="1:17" ht="31.5" customHeight="1" x14ac:dyDescent="0.2">
      <c r="A35" s="62"/>
      <c r="B35" s="63"/>
      <c r="C35" s="1265"/>
      <c r="D35" s="1125"/>
      <c r="E35" s="1242"/>
      <c r="F35" s="1244"/>
      <c r="G35" s="1131" t="e">
        <f>VLOOKUP($P35,TOV!$A$4:$E$65536,5,FALSE)</f>
        <v>#N/A</v>
      </c>
      <c r="H35" s="1262"/>
      <c r="I35" s="1260"/>
      <c r="J35" s="1103"/>
      <c r="K35" s="631"/>
      <c r="L35" s="1105"/>
      <c r="M35" s="67"/>
      <c r="N35" s="1238"/>
      <c r="O35" s="1107"/>
      <c r="P35" s="1229"/>
      <c r="Q35" s="1228"/>
    </row>
    <row r="36" spans="1:17" ht="39.950000000000003" customHeight="1" x14ac:dyDescent="0.2">
      <c r="A36" s="62"/>
      <c r="B36" s="63"/>
      <c r="C36" s="1265"/>
      <c r="D36" s="633" t="str">
        <f>VLOOKUP($P36,TOV!$A$4:$E$65536,2,FALSE)</f>
        <v>Bulk Samples - Minor pushing of the batters of the pit, final trim, rock rake &amp; deep rip.</v>
      </c>
      <c r="E36" s="293" t="s">
        <v>296</v>
      </c>
      <c r="F36" s="72"/>
      <c r="G36" s="90" t="s">
        <v>363</v>
      </c>
      <c r="H36" s="73">
        <f>VLOOKUP($P36,TOV!$A$4:$E$65536,4,FALSE)</f>
        <v>4167.2902786846635</v>
      </c>
      <c r="I36" s="76"/>
      <c r="J36" s="75">
        <f t="shared" si="1"/>
        <v>0</v>
      </c>
      <c r="K36" s="631"/>
      <c r="L36" s="140" t="s">
        <v>391</v>
      </c>
      <c r="M36" s="67"/>
      <c r="N36" s="45"/>
      <c r="O36" s="776">
        <f t="shared" si="0"/>
        <v>0</v>
      </c>
      <c r="P36" s="767" t="s">
        <v>383</v>
      </c>
      <c r="Q36" s="916"/>
    </row>
    <row r="37" spans="1:17" ht="39.950000000000003" customHeight="1" x14ac:dyDescent="0.2">
      <c r="A37" s="62"/>
      <c r="B37" s="63"/>
      <c r="C37" s="1265"/>
      <c r="D37" s="633" t="str">
        <f>VLOOKUP($P37,TOV!$A$4:$E$65536,2,FALSE)</f>
        <v>Structural water management works, banks and drains around drill site(s)</v>
      </c>
      <c r="E37" s="293" t="s">
        <v>296</v>
      </c>
      <c r="F37" s="72"/>
      <c r="G37" s="90" t="s">
        <v>363</v>
      </c>
      <c r="H37" s="73">
        <f>VLOOKUP($P37,TOV!$A$4:$E$65536,4,FALSE)</f>
        <v>3030.7565663161195</v>
      </c>
      <c r="I37" s="79"/>
      <c r="J37" s="75">
        <f t="shared" si="1"/>
        <v>0</v>
      </c>
      <c r="K37" s="631"/>
      <c r="L37" s="141" t="s">
        <v>507</v>
      </c>
      <c r="M37" s="67"/>
      <c r="N37" s="45"/>
      <c r="O37" s="776">
        <f t="shared" si="0"/>
        <v>0</v>
      </c>
      <c r="P37" s="767" t="s">
        <v>384</v>
      </c>
      <c r="Q37" s="916"/>
    </row>
    <row r="38" spans="1:17" ht="27" x14ac:dyDescent="0.2">
      <c r="A38" s="62"/>
      <c r="B38" s="63"/>
      <c r="C38" s="1265"/>
      <c r="D38" s="633" t="str">
        <f>VLOOKUP($P38,TOV!$A$4:$E$65536,2,FALSE)</f>
        <v>Removal of grid pegs (pull them out and take off site)</v>
      </c>
      <c r="E38" s="293" t="s">
        <v>296</v>
      </c>
      <c r="F38" s="72"/>
      <c r="G38" s="90" t="s">
        <v>261</v>
      </c>
      <c r="H38" s="73">
        <f>VLOOKUP($P38,TOV!$A$4:$E$65536,4,FALSE)</f>
        <v>2273.0674247370894</v>
      </c>
      <c r="I38" s="76"/>
      <c r="J38" s="75">
        <f t="shared" si="1"/>
        <v>0</v>
      </c>
      <c r="K38" s="631"/>
      <c r="L38" s="140" t="s">
        <v>385</v>
      </c>
      <c r="M38" s="67"/>
      <c r="N38" s="45"/>
      <c r="O38" s="776">
        <f t="shared" si="0"/>
        <v>0</v>
      </c>
      <c r="P38" s="767" t="s">
        <v>386</v>
      </c>
      <c r="Q38" s="916"/>
    </row>
    <row r="39" spans="1:17" ht="27.75" thickBot="1" x14ac:dyDescent="0.25">
      <c r="A39" s="62"/>
      <c r="B39" s="63"/>
      <c r="C39" s="1265"/>
      <c r="D39" s="949" t="str">
        <f>VLOOKUP($P39,TOV!$A$4:$E$65536,2,FALSE)</f>
        <v>Construct/repair standard stock fence around the site</v>
      </c>
      <c r="E39" s="590" t="s">
        <v>296</v>
      </c>
      <c r="F39" s="560"/>
      <c r="G39" s="179" t="s">
        <v>388</v>
      </c>
      <c r="H39" s="180">
        <f>VLOOKUP($P39,TOV!$A$4:$E$65536,4,FALSE)</f>
        <v>12.123026265264475</v>
      </c>
      <c r="I39" s="591"/>
      <c r="J39" s="554">
        <f t="shared" si="1"/>
        <v>0</v>
      </c>
      <c r="K39" s="665"/>
      <c r="L39" s="592" t="s">
        <v>389</v>
      </c>
      <c r="M39" s="93"/>
      <c r="N39" s="284"/>
      <c r="O39" s="776">
        <f t="shared" si="0"/>
        <v>0</v>
      </c>
      <c r="P39" s="767" t="s">
        <v>390</v>
      </c>
      <c r="Q39" s="916"/>
    </row>
    <row r="40" spans="1:17" ht="13.5" thickBot="1" x14ac:dyDescent="0.25">
      <c r="A40" s="62"/>
      <c r="B40" s="63"/>
      <c r="C40" s="95"/>
      <c r="D40" s="96"/>
      <c r="E40" s="97"/>
      <c r="F40" s="98" t="s">
        <v>461</v>
      </c>
      <c r="G40" s="99"/>
      <c r="H40" s="100"/>
      <c r="I40" s="100"/>
      <c r="J40" s="101">
        <f>SUM(J22:J39)</f>
        <v>0</v>
      </c>
      <c r="K40" s="101"/>
      <c r="L40" s="103"/>
      <c r="M40" s="102"/>
      <c r="N40" s="45"/>
      <c r="O40" s="1225"/>
      <c r="P40" s="1226"/>
      <c r="Q40" s="1227"/>
    </row>
    <row r="41" spans="1:17" ht="33.75" x14ac:dyDescent="0.2">
      <c r="A41" s="62"/>
      <c r="B41" s="63"/>
      <c r="C41" s="1273" t="s">
        <v>782</v>
      </c>
      <c r="D41" s="956" t="str">
        <f>VLOOKUP($P41,TOV!$A$4:$E$65536,2,FALSE)</f>
        <v>Minor pushing of the diversion drains, contour banks, final trim, &amp; deep rip (minor shaping and landscaping).</v>
      </c>
      <c r="E41" s="957" t="s">
        <v>296</v>
      </c>
      <c r="F41" s="471"/>
      <c r="G41" s="90" t="s">
        <v>363</v>
      </c>
      <c r="H41" s="968">
        <f>VLOOKUP($P41,TOV!$A$4:$E$65536,4,FALSE)</f>
        <v>1818.4539397896715</v>
      </c>
      <c r="I41" s="91"/>
      <c r="J41" s="969">
        <f t="shared" si="1"/>
        <v>0</v>
      </c>
      <c r="K41" s="630"/>
      <c r="L41" s="237" t="s">
        <v>391</v>
      </c>
      <c r="M41" s="67"/>
      <c r="N41" s="45"/>
      <c r="O41" s="776">
        <f t="shared" si="0"/>
        <v>0</v>
      </c>
      <c r="P41" s="767" t="s">
        <v>392</v>
      </c>
      <c r="Q41" s="916"/>
    </row>
    <row r="42" spans="1:17" ht="27" x14ac:dyDescent="0.2">
      <c r="A42" s="68"/>
      <c r="B42" s="69"/>
      <c r="C42" s="1116"/>
      <c r="D42" s="633" t="str">
        <f>VLOOKUP($P42,TOV!$A$4:$E$65536,2,FALSE)</f>
        <v>Backfill dams and reinstate to natural surface.  (Push only)</v>
      </c>
      <c r="E42" s="958" t="s">
        <v>296</v>
      </c>
      <c r="F42" s="72"/>
      <c r="G42" s="199" t="s">
        <v>768</v>
      </c>
      <c r="H42" s="964">
        <f>VLOOKUP($P42,TOV!$A$4:$E$65536,4,FALSE)</f>
        <v>0.95032197418386777</v>
      </c>
      <c r="I42" s="970"/>
      <c r="J42" s="966">
        <f>IF($E42="Y",IF(I42=0,F42*H42,F42*I42),"")</f>
        <v>0</v>
      </c>
      <c r="K42" s="631"/>
      <c r="L42" s="952" t="s">
        <v>393</v>
      </c>
      <c r="M42" s="93"/>
      <c r="N42" s="284"/>
      <c r="O42" s="776">
        <f>IF(I42="",0,1)</f>
        <v>0</v>
      </c>
      <c r="P42" s="767" t="s">
        <v>519</v>
      </c>
      <c r="Q42" s="916"/>
    </row>
    <row r="43" spans="1:17" ht="27.75" thickBot="1" x14ac:dyDescent="0.25">
      <c r="A43" s="68"/>
      <c r="B43" s="69"/>
      <c r="C43" s="1116"/>
      <c r="D43" s="948" t="str">
        <f>VLOOKUP($P43,TOV!$A$4:$E$65536,2,FALSE)</f>
        <v>Remove erosion and sediment controls structures (silt fence, etc)</v>
      </c>
      <c r="E43" s="959" t="s">
        <v>296</v>
      </c>
      <c r="F43" s="947"/>
      <c r="G43" s="179" t="s">
        <v>297</v>
      </c>
      <c r="H43" s="965">
        <f>VLOOKUP($P43,TOV!$A$4:$E$65536,4,FALSE)</f>
        <v>1515.3782831580597</v>
      </c>
      <c r="I43" s="971"/>
      <c r="J43" s="966">
        <f t="shared" si="1"/>
        <v>0</v>
      </c>
      <c r="K43" s="635"/>
      <c r="L43" s="972" t="s">
        <v>394</v>
      </c>
      <c r="M43" s="93"/>
      <c r="N43" s="284"/>
      <c r="O43" s="776">
        <f t="shared" si="0"/>
        <v>0</v>
      </c>
      <c r="P43" s="767" t="s">
        <v>395</v>
      </c>
      <c r="Q43" s="916"/>
    </row>
    <row r="44" spans="1:17" ht="13.5" thickBot="1" x14ac:dyDescent="0.25">
      <c r="A44" s="62"/>
      <c r="B44" s="63"/>
      <c r="C44" s="83"/>
      <c r="D44" s="84"/>
      <c r="E44" s="85"/>
      <c r="F44" s="98" t="s">
        <v>461</v>
      </c>
      <c r="G44" s="99"/>
      <c r="H44" s="100"/>
      <c r="I44" s="967"/>
      <c r="J44" s="87">
        <f>SUM(J41:J43)</f>
        <v>0</v>
      </c>
      <c r="K44" s="87"/>
      <c r="L44" s="103"/>
      <c r="M44" s="67"/>
      <c r="N44" s="45"/>
      <c r="O44" s="1225"/>
      <c r="P44" s="1226"/>
      <c r="Q44" s="1227"/>
    </row>
    <row r="45" spans="1:17" x14ac:dyDescent="0.2">
      <c r="A45" s="62"/>
      <c r="B45" s="63"/>
      <c r="C45" s="1264" t="s">
        <v>243</v>
      </c>
      <c r="D45" s="1124" t="str">
        <f>VLOOKUP($P45,TOV!$A$4:$E$65536,2,FALSE)</f>
        <v>Source (where availiable onsite), cart, spread and lightly rip topsoil</v>
      </c>
      <c r="E45" s="1241" t="s">
        <v>296</v>
      </c>
      <c r="F45" s="1252"/>
      <c r="G45" s="1250" t="s">
        <v>768</v>
      </c>
      <c r="H45" s="1254" t="str">
        <f>VLOOKUP($P45,TOV!$A$4:$E$65536,4,FALSE)</f>
        <v>Select from List</v>
      </c>
      <c r="I45" s="1234"/>
      <c r="J45" s="1233" t="str">
        <f>IF($E45="Y",IF(I45=0,IF(H45="Select From List","",F45*H45),F45*I45),"")</f>
        <v/>
      </c>
      <c r="K45" s="631" t="s">
        <v>378</v>
      </c>
      <c r="L45" s="1245" t="s">
        <v>397</v>
      </c>
      <c r="M45" s="1248"/>
      <c r="N45" s="1247"/>
      <c r="O45" s="1107">
        <f t="shared" si="0"/>
        <v>0</v>
      </c>
      <c r="P45" s="1229" t="str">
        <f>IF(Q45=1,"X044",IF(Q45=2,"X045",IF(Q45=3,"X046",IF(Q45=4,"X047",IF(Q45=5,"X048","X044")))))</f>
        <v>X044</v>
      </c>
      <c r="Q45" s="1228">
        <f>VLOOKUP(K45,Select_Haul_Distance_Index,2,FALSE)</f>
        <v>1</v>
      </c>
    </row>
    <row r="46" spans="1:17" ht="27" customHeight="1" x14ac:dyDescent="0.2">
      <c r="A46" s="62"/>
      <c r="B46" s="63"/>
      <c r="C46" s="1265"/>
      <c r="D46" s="1125"/>
      <c r="E46" s="1242"/>
      <c r="F46" s="1253"/>
      <c r="G46" s="1251" t="e">
        <f>VLOOKUP($P46,TOV!$A$4:$E$65536,5,FALSE)</f>
        <v>#N/A</v>
      </c>
      <c r="H46" s="1255"/>
      <c r="I46" s="1235"/>
      <c r="J46" s="1103"/>
      <c r="K46" s="631"/>
      <c r="L46" s="1246"/>
      <c r="M46" s="1248"/>
      <c r="N46" s="1247"/>
      <c r="O46" s="1107"/>
      <c r="P46" s="1229"/>
      <c r="Q46" s="1228"/>
    </row>
    <row r="47" spans="1:17" ht="38.25" customHeight="1" x14ac:dyDescent="0.2">
      <c r="A47" s="62"/>
      <c r="B47" s="63"/>
      <c r="C47" s="1265"/>
      <c r="D47" s="633" t="str">
        <f>VLOOKUP($P47,TOV!$A$4:$E$65536,2,FALSE)</f>
        <v>Purchase of topsoil where there is a shortage on site</v>
      </c>
      <c r="E47" s="293" t="s">
        <v>296</v>
      </c>
      <c r="F47" s="917"/>
      <c r="G47" s="199" t="s">
        <v>440</v>
      </c>
      <c r="H47" s="918">
        <f>VLOOKUP($P47,TOV!$A$4:$E$65536,4,FALSE)</f>
        <v>51.34028202108</v>
      </c>
      <c r="I47" s="79"/>
      <c r="J47" s="75">
        <f>IF($E47="Y",IF(I47=0,F47*H47,F47*I47),"")</f>
        <v>0</v>
      </c>
      <c r="K47" s="631"/>
      <c r="L47" s="140" t="s">
        <v>812</v>
      </c>
      <c r="M47" s="1012"/>
      <c r="N47" s="285"/>
      <c r="O47" s="1005"/>
      <c r="P47" s="777" t="s">
        <v>809</v>
      </c>
      <c r="Q47" s="916"/>
    </row>
    <row r="48" spans="1:17" ht="33.75" x14ac:dyDescent="0.2">
      <c r="A48" s="62"/>
      <c r="B48" s="63"/>
      <c r="C48" s="1265"/>
      <c r="D48" s="633" t="str">
        <f>VLOOKUP($P48,TOV!$A$4:$E$65536,2,FALSE)</f>
        <v>Topsoil spreading (topsoil stockpiled immediately adjacent to the area to be rehabilitated) for push &lt; 50m</v>
      </c>
      <c r="E48" s="293" t="s">
        <v>296</v>
      </c>
      <c r="F48" s="917"/>
      <c r="G48" s="199" t="s">
        <v>768</v>
      </c>
      <c r="H48" s="918">
        <f>VLOOKUP($P48,TOV!$A$4:$E$65536,4,FALSE)</f>
        <v>1.3638404548422538</v>
      </c>
      <c r="I48" s="79"/>
      <c r="J48" s="75">
        <f>IF($E48="Y",IF(I48=0,F48*H48,F48*I48),"")</f>
        <v>0</v>
      </c>
      <c r="K48" s="631"/>
      <c r="L48" s="142" t="s">
        <v>618</v>
      </c>
      <c r="M48" s="82"/>
      <c r="N48" s="576"/>
      <c r="O48" s="776">
        <f>IF(I48="",0,1)</f>
        <v>0</v>
      </c>
      <c r="P48" s="767" t="s">
        <v>617</v>
      </c>
      <c r="Q48" s="916"/>
    </row>
    <row r="49" spans="1:17" ht="27" x14ac:dyDescent="0.2">
      <c r="A49" s="62"/>
      <c r="B49" s="63"/>
      <c r="C49" s="1265"/>
      <c r="D49" s="633" t="str">
        <f>VLOOKUP($P49,TOV!$A$4:$E$65536,2,FALSE)</f>
        <v>Soil amelioration (adding gypsum, lime, etc)</v>
      </c>
      <c r="E49" s="293" t="s">
        <v>296</v>
      </c>
      <c r="F49" s="917"/>
      <c r="G49" s="199" t="s">
        <v>363</v>
      </c>
      <c r="H49" s="918">
        <f>VLOOKUP($P49,TOV!$A$4:$E$65536,4,FALSE)</f>
        <v>757.68914157902987</v>
      </c>
      <c r="I49" s="79"/>
      <c r="J49" s="75">
        <f t="shared" si="1"/>
        <v>0</v>
      </c>
      <c r="K49" s="631"/>
      <c r="L49" s="142" t="s">
        <v>398</v>
      </c>
      <c r="M49" s="82"/>
      <c r="N49" s="576"/>
      <c r="O49" s="776">
        <f t="shared" si="0"/>
        <v>0</v>
      </c>
      <c r="P49" s="767" t="s">
        <v>399</v>
      </c>
      <c r="Q49" s="916"/>
    </row>
    <row r="50" spans="1:17" ht="63" x14ac:dyDescent="0.2">
      <c r="A50" s="62"/>
      <c r="B50" s="63"/>
      <c r="C50" s="1265"/>
      <c r="D50" s="633" t="str">
        <f>VLOOKUP($P50,TOV!$A$4:$E$65536,2,FALSE)</f>
        <v>Direct seeding (native tree species OR using native grasses), with single application of fertiliser</v>
      </c>
      <c r="E50" s="293" t="s">
        <v>296</v>
      </c>
      <c r="F50" s="917"/>
      <c r="G50" s="199" t="s">
        <v>363</v>
      </c>
      <c r="H50" s="918">
        <f>VLOOKUP($P50,TOV!$A$4:$E$65536,4,FALSE)</f>
        <v>5303.8239910532093</v>
      </c>
      <c r="I50" s="79"/>
      <c r="J50" s="75">
        <f t="shared" si="1"/>
        <v>0</v>
      </c>
      <c r="K50" s="631"/>
      <c r="L50" s="141" t="s">
        <v>0</v>
      </c>
      <c r="M50" s="67"/>
      <c r="N50" s="45"/>
      <c r="O50" s="776">
        <f t="shared" si="0"/>
        <v>0</v>
      </c>
      <c r="P50" s="767" t="s">
        <v>400</v>
      </c>
      <c r="Q50" s="916"/>
    </row>
    <row r="51" spans="1:17" ht="63" x14ac:dyDescent="0.2">
      <c r="A51" s="62"/>
      <c r="B51" s="63"/>
      <c r="C51" s="1265"/>
      <c r="D51" s="633" t="str">
        <f>VLOOKUP($P51,TOV!$A$4:$E$65536,2,FALSE)</f>
        <v>Direct seeding (pasture grass species), with single application of fertiliser</v>
      </c>
      <c r="E51" s="293" t="s">
        <v>296</v>
      </c>
      <c r="F51" s="917"/>
      <c r="G51" s="199" t="s">
        <v>363</v>
      </c>
      <c r="H51" s="918">
        <f>VLOOKUP($P51,TOV!$A$4:$E$65536,4,FALSE)</f>
        <v>1363.8404548422536</v>
      </c>
      <c r="I51" s="79"/>
      <c r="J51" s="75">
        <f t="shared" si="1"/>
        <v>0</v>
      </c>
      <c r="K51" s="631"/>
      <c r="L51" s="141" t="s">
        <v>1</v>
      </c>
      <c r="M51" s="67"/>
      <c r="N51" s="45"/>
      <c r="O51" s="776">
        <f t="shared" si="0"/>
        <v>0</v>
      </c>
      <c r="P51" s="767" t="s">
        <v>401</v>
      </c>
      <c r="Q51" s="916"/>
    </row>
    <row r="52" spans="1:17" ht="18.75" thickBot="1" x14ac:dyDescent="0.25">
      <c r="A52" s="62"/>
      <c r="B52" s="63"/>
      <c r="C52" s="1265"/>
      <c r="D52" s="633" t="str">
        <f>VLOOKUP($P52,TOV!$A$4:$E$65536,2,FALSE)</f>
        <v>Planting tubestock (&lt; 15cm)</v>
      </c>
      <c r="E52" s="293" t="s">
        <v>296</v>
      </c>
      <c r="F52" s="917"/>
      <c r="G52" s="250" t="s">
        <v>371</v>
      </c>
      <c r="H52" s="918">
        <f>VLOOKUP($P52,TOV!$A$4:$E$65536,4,FALSE)</f>
        <v>12.842188840322539</v>
      </c>
      <c r="I52" s="79"/>
      <c r="J52" s="75">
        <f t="shared" si="1"/>
        <v>0</v>
      </c>
      <c r="K52" s="631"/>
      <c r="L52" s="141" t="s">
        <v>453</v>
      </c>
      <c r="M52" s="67"/>
      <c r="N52" s="45"/>
      <c r="O52" s="776">
        <f t="shared" si="0"/>
        <v>0</v>
      </c>
      <c r="P52" s="767" t="s">
        <v>404</v>
      </c>
      <c r="Q52" s="916"/>
    </row>
    <row r="53" spans="1:17" ht="13.5" thickBot="1" x14ac:dyDescent="0.25">
      <c r="A53" s="62"/>
      <c r="B53" s="63"/>
      <c r="C53" s="83"/>
      <c r="D53" s="84"/>
      <c r="E53" s="85"/>
      <c r="F53" s="98" t="s">
        <v>461</v>
      </c>
      <c r="G53" s="926"/>
      <c r="H53" s="100"/>
      <c r="I53" s="100"/>
      <c r="J53" s="87">
        <f>SUM(J45:J52)</f>
        <v>0</v>
      </c>
      <c r="K53" s="87"/>
      <c r="L53" s="103"/>
      <c r="M53" s="67"/>
      <c r="N53" s="45"/>
      <c r="O53" s="1225"/>
      <c r="P53" s="1226"/>
      <c r="Q53" s="1227"/>
    </row>
    <row r="54" spans="1:17" x14ac:dyDescent="0.2">
      <c r="A54" s="62"/>
      <c r="B54" s="63"/>
      <c r="C54" s="1268" t="s">
        <v>410</v>
      </c>
      <c r="D54" s="106" t="s">
        <v>411</v>
      </c>
      <c r="E54" s="104"/>
      <c r="F54" s="107"/>
      <c r="G54" s="108"/>
      <c r="H54" s="1270"/>
      <c r="I54" s="74"/>
      <c r="J54" s="109">
        <f>I54*F54</f>
        <v>0</v>
      </c>
      <c r="K54" s="631"/>
      <c r="L54" s="92" t="s">
        <v>412</v>
      </c>
      <c r="M54" s="93"/>
      <c r="N54" s="284"/>
      <c r="O54" s="776">
        <f t="shared" si="0"/>
        <v>0</v>
      </c>
      <c r="P54" s="779"/>
      <c r="Q54" s="916"/>
    </row>
    <row r="55" spans="1:17" x14ac:dyDescent="0.2">
      <c r="A55" s="62"/>
      <c r="B55" s="63"/>
      <c r="C55" s="1269"/>
      <c r="D55" s="110" t="s">
        <v>413</v>
      </c>
      <c r="E55" s="105"/>
      <c r="F55" s="111"/>
      <c r="G55" s="112"/>
      <c r="H55" s="1271"/>
      <c r="I55" s="79"/>
      <c r="J55" s="109">
        <f>I55*F55</f>
        <v>0</v>
      </c>
      <c r="K55" s="631"/>
      <c r="L55" s="113" t="s">
        <v>412</v>
      </c>
      <c r="M55" s="93"/>
      <c r="N55" s="284"/>
      <c r="O55" s="776">
        <f t="shared" si="0"/>
        <v>0</v>
      </c>
      <c r="P55" s="780"/>
      <c r="Q55" s="916"/>
    </row>
    <row r="56" spans="1:17" ht="13.5" thickBot="1" x14ac:dyDescent="0.25">
      <c r="A56" s="1"/>
      <c r="B56" s="5"/>
      <c r="C56" s="1269"/>
      <c r="D56" s="593" t="s">
        <v>414</v>
      </c>
      <c r="E56" s="594"/>
      <c r="F56" s="595"/>
      <c r="G56" s="596"/>
      <c r="H56" s="1272"/>
      <c r="I56" s="591"/>
      <c r="J56" s="109">
        <f>I56*F56</f>
        <v>0</v>
      </c>
      <c r="K56" s="631"/>
      <c r="L56" s="597" t="s">
        <v>412</v>
      </c>
      <c r="M56" s="93"/>
      <c r="N56" s="284"/>
      <c r="O56" s="776">
        <f t="shared" si="0"/>
        <v>0</v>
      </c>
      <c r="P56" s="781"/>
      <c r="Q56" s="916"/>
    </row>
    <row r="57" spans="1:17" ht="13.5" thickBot="1" x14ac:dyDescent="0.25">
      <c r="A57" s="1"/>
      <c r="B57" s="5"/>
      <c r="C57" s="95"/>
      <c r="D57" s="96"/>
      <c r="E57" s="97"/>
      <c r="F57" s="98" t="s">
        <v>461</v>
      </c>
      <c r="G57" s="99"/>
      <c r="H57" s="100"/>
      <c r="I57" s="100"/>
      <c r="J57" s="101">
        <f>SUM(J54:J56)</f>
        <v>0</v>
      </c>
      <c r="K57" s="101"/>
      <c r="L57" s="646"/>
      <c r="M57" s="115"/>
      <c r="N57" s="284"/>
      <c r="O57" s="1225"/>
      <c r="P57" s="1226"/>
      <c r="Q57" s="1227"/>
    </row>
    <row r="58" spans="1:17" ht="21" thickBot="1" x14ac:dyDescent="0.35">
      <c r="A58" s="1"/>
      <c r="B58" s="5"/>
      <c r="C58" s="588" t="s">
        <v>415</v>
      </c>
      <c r="D58" s="589" t="s">
        <v>416</v>
      </c>
      <c r="E58" s="1216" t="s">
        <v>417</v>
      </c>
      <c r="F58" s="1216"/>
      <c r="G58" s="1216"/>
      <c r="H58" s="1216"/>
      <c r="I58" s="1216"/>
      <c r="J58" s="1216"/>
      <c r="K58" s="1217">
        <f>SUM(J57,J53,J44,J40,J21)</f>
        <v>0</v>
      </c>
      <c r="L58" s="1218"/>
      <c r="M58" s="116"/>
      <c r="N58" s="771"/>
      <c r="O58" s="1219"/>
      <c r="P58" s="1220"/>
      <c r="Q58" s="1221"/>
    </row>
    <row r="59" spans="1:17" ht="13.5" thickBot="1" x14ac:dyDescent="0.25">
      <c r="A59" s="1"/>
      <c r="B59" s="5"/>
      <c r="C59" s="117"/>
      <c r="D59" s="118"/>
      <c r="E59" s="119"/>
      <c r="F59" s="120"/>
      <c r="G59" s="121"/>
      <c r="H59" s="122"/>
      <c r="I59" s="122"/>
      <c r="J59" s="123"/>
      <c r="K59" s="123"/>
      <c r="L59" s="647"/>
      <c r="M59" s="115"/>
      <c r="N59" s="284"/>
      <c r="O59" s="776">
        <f t="shared" si="0"/>
        <v>0</v>
      </c>
      <c r="P59" s="767"/>
      <c r="Q59" s="916"/>
    </row>
    <row r="60" spans="1:17" x14ac:dyDescent="0.2">
      <c r="A60" s="68"/>
      <c r="B60" s="69"/>
      <c r="C60" s="124" t="s">
        <v>418</v>
      </c>
      <c r="D60" s="1230" t="str">
        <f>VLOOKUP($P60,TOV!$A$4:$E$221,2,FALSE)</f>
        <v>Mobilisation &amp; Demobilisation (third party contractor rates apply).</v>
      </c>
      <c r="E60" s="1241" t="s">
        <v>296</v>
      </c>
      <c r="F60" s="1236">
        <v>1</v>
      </c>
      <c r="G60" s="1130" t="s">
        <v>371</v>
      </c>
      <c r="H60" s="1239" t="str">
        <f>VLOOKUP($P60,TOV!$A$4:$E$221,4,FALSE)</f>
        <v>Select from List</v>
      </c>
      <c r="I60" s="1234"/>
      <c r="J60" s="1233" t="str">
        <f>IF($E60="Y",IF(I60=0,IF(H60="Select From List","",$K$58*H60),$K$58*I60),"")</f>
        <v/>
      </c>
      <c r="K60" s="477" t="s">
        <v>594</v>
      </c>
      <c r="L60" s="1104" t="s">
        <v>419</v>
      </c>
      <c r="M60" s="1232"/>
      <c r="N60" s="1238"/>
      <c r="O60" s="1107">
        <f t="shared" si="0"/>
        <v>0</v>
      </c>
      <c r="P60" s="1229" t="str">
        <f>IF(Q60=1,"X058",IF(Q60=2,"X059",IF(Q60=3,"X060",IF(Q60=4,"X061",IF(Q60=5,"X062","X058")))))</f>
        <v>X058</v>
      </c>
      <c r="Q60" s="1228">
        <f>VLOOKUP(K60,Select_Distance_Index,2,FALSE)</f>
        <v>1</v>
      </c>
    </row>
    <row r="61" spans="1:17" ht="27" customHeight="1" x14ac:dyDescent="0.2">
      <c r="A61" s="68"/>
      <c r="B61" s="69"/>
      <c r="C61" s="124"/>
      <c r="D61" s="1231"/>
      <c r="E61" s="1242"/>
      <c r="F61" s="1237"/>
      <c r="G61" s="1131" t="e">
        <f>VLOOKUP($P61,TOV!$A$4:$E$65536,5,FALSE)</f>
        <v>#N/A</v>
      </c>
      <c r="H61" s="1240"/>
      <c r="I61" s="1235"/>
      <c r="J61" s="1103"/>
      <c r="K61" s="730"/>
      <c r="L61" s="1105"/>
      <c r="M61" s="1232"/>
      <c r="N61" s="1238"/>
      <c r="O61" s="1107"/>
      <c r="P61" s="1229"/>
      <c r="Q61" s="1228"/>
    </row>
    <row r="62" spans="1:17" ht="27" x14ac:dyDescent="0.2">
      <c r="A62" s="62"/>
      <c r="B62" s="63"/>
      <c r="C62" s="125"/>
      <c r="D62" s="70" t="str">
        <f>VLOOKUP($P62,TOV!$A$4:$E$221,2,FALSE)</f>
        <v>Pest and Weed Management</v>
      </c>
      <c r="E62" s="71" t="s">
        <v>296</v>
      </c>
      <c r="F62" s="72"/>
      <c r="G62" s="90" t="s">
        <v>363</v>
      </c>
      <c r="H62" s="73">
        <f>VLOOKUP($P62,TOV!$A$4:$E$221,4,FALSE)</f>
        <v>757.68914157902987</v>
      </c>
      <c r="I62" s="79"/>
      <c r="J62" s="75">
        <f>IF($E62="Y",IF(I62=0,F62*H62,F62*I62),"")</f>
        <v>0</v>
      </c>
      <c r="K62" s="631"/>
      <c r="L62" s="140" t="s">
        <v>253</v>
      </c>
      <c r="M62" s="82"/>
      <c r="N62" s="576"/>
      <c r="O62" s="776">
        <f t="shared" si="0"/>
        <v>0</v>
      </c>
      <c r="P62" s="767" t="s">
        <v>428</v>
      </c>
      <c r="Q62" s="916"/>
    </row>
    <row r="63" spans="1:17" ht="22.5" x14ac:dyDescent="0.2">
      <c r="A63" s="62"/>
      <c r="B63" s="63"/>
      <c r="C63" s="125"/>
      <c r="D63" s="70" t="str">
        <f>VLOOKUP($P63,TOV!$A$4:$E$65536,2,FALSE)</f>
        <v>Hydro-seeding with straw mulching and bitumen tack.</v>
      </c>
      <c r="E63" s="71" t="s">
        <v>296</v>
      </c>
      <c r="F63" s="72"/>
      <c r="G63" s="90" t="s">
        <v>406</v>
      </c>
      <c r="H63" s="73">
        <f>VLOOKUP($P63,TOV!$A$4:$E$65536,4,FALSE)</f>
        <v>2.3115939912580572</v>
      </c>
      <c r="I63" s="79"/>
      <c r="J63" s="75">
        <f>IF($E63="Y",IF(I63=0,F63*H63,F63*I63),"")</f>
        <v>0</v>
      </c>
      <c r="K63" s="631"/>
      <c r="L63" s="143" t="s">
        <v>407</v>
      </c>
      <c r="M63" s="67"/>
      <c r="N63" s="45"/>
      <c r="O63" s="776">
        <f t="shared" ref="O63:O70" si="2">IF(I63="",0,1)</f>
        <v>0</v>
      </c>
      <c r="P63" s="767" t="s">
        <v>408</v>
      </c>
      <c r="Q63" s="916"/>
    </row>
    <row r="64" spans="1:17" ht="18" x14ac:dyDescent="0.2">
      <c r="A64" s="62"/>
      <c r="B64" s="63"/>
      <c r="C64" s="125"/>
      <c r="D64" s="70" t="str">
        <f>VLOOKUP($P64,TOV!$A$4:$E$65536,2,FALSE)</f>
        <v>Installation of sediment fence</v>
      </c>
      <c r="E64" s="71" t="s">
        <v>296</v>
      </c>
      <c r="F64" s="72"/>
      <c r="G64" s="90" t="s">
        <v>388</v>
      </c>
      <c r="H64" s="73">
        <f>VLOOKUP($P64,TOV!$A$4:$E$65536,4,FALSE)</f>
        <v>12.880715406843505</v>
      </c>
      <c r="I64" s="79"/>
      <c r="J64" s="75">
        <f>IF($E64="Y",IF(I64=0,F64*H64,F64*I64),"")</f>
        <v>0</v>
      </c>
      <c r="K64" s="631"/>
      <c r="L64" s="143" t="s">
        <v>312</v>
      </c>
      <c r="M64" s="67"/>
      <c r="N64" s="45"/>
      <c r="O64" s="776">
        <f t="shared" si="2"/>
        <v>0</v>
      </c>
      <c r="P64" s="767" t="s">
        <v>310</v>
      </c>
      <c r="Q64" s="916"/>
    </row>
    <row r="65" spans="1:17" ht="33.75" x14ac:dyDescent="0.2">
      <c r="A65" s="62"/>
      <c r="B65" s="63"/>
      <c r="C65" s="125"/>
      <c r="D65" s="70" t="str">
        <f>VLOOKUP($P65,TOV!$A$4:$E$65536,2,FALSE)</f>
        <v>Monitoring and Maintenance Costs During the Rehabilitation Works Period</v>
      </c>
      <c r="E65" s="71" t="s">
        <v>296</v>
      </c>
      <c r="F65" s="72"/>
      <c r="G65" s="90" t="s">
        <v>371</v>
      </c>
      <c r="H65" s="73" t="str">
        <f>VLOOKUP($P65,TOV!$A$4:$E$65536,4,FALSE)</f>
        <v>Use 1st principles to build a rate</v>
      </c>
      <c r="I65" s="975"/>
      <c r="J65" s="75">
        <f>IF(E65="Y",F65*I65,0)</f>
        <v>0</v>
      </c>
      <c r="K65" s="631"/>
      <c r="L65" s="331" t="s">
        <v>790</v>
      </c>
      <c r="M65" s="67"/>
      <c r="N65" s="45"/>
      <c r="O65" s="776">
        <f t="shared" si="2"/>
        <v>0</v>
      </c>
      <c r="P65" s="767" t="s">
        <v>793</v>
      </c>
      <c r="Q65" s="916"/>
    </row>
    <row r="66" spans="1:17" ht="45" x14ac:dyDescent="0.2">
      <c r="A66" s="62"/>
      <c r="B66" s="63"/>
      <c r="C66" s="125"/>
      <c r="D66" s="70" t="str">
        <f>VLOOKUP($P66,TOV!$A$4:$E$65536,2,FALSE)</f>
        <v>Any Other Costs That Would be Reasonably Expected To Be Required to Rehabilitate the Site and are not Covered Elsewhere in This Calculator</v>
      </c>
      <c r="E66" s="71" t="s">
        <v>296</v>
      </c>
      <c r="F66" s="72"/>
      <c r="G66" s="90" t="s">
        <v>371</v>
      </c>
      <c r="H66" s="73" t="str">
        <f>VLOOKUP($P66,TOV!$A$4:$E$65536,4,FALSE)</f>
        <v>Use 1st principles to build a rate</v>
      </c>
      <c r="I66" s="975"/>
      <c r="J66" s="75">
        <f>IF(E66="Y",F66*I66,0)</f>
        <v>0</v>
      </c>
      <c r="K66" s="631"/>
      <c r="L66" s="331" t="s">
        <v>791</v>
      </c>
      <c r="M66" s="67"/>
      <c r="N66" s="45"/>
      <c r="O66" s="776">
        <f t="shared" si="2"/>
        <v>0</v>
      </c>
      <c r="P66" s="767" t="s">
        <v>794</v>
      </c>
      <c r="Q66" s="916"/>
    </row>
    <row r="67" spans="1:17" ht="33.75" x14ac:dyDescent="0.2">
      <c r="A67" s="62"/>
      <c r="B67" s="63"/>
      <c r="C67" s="125"/>
      <c r="D67" s="70" t="str">
        <f>VLOOKUP($P67,TOV!$A$4:$E$65536,2,FALSE)</f>
        <v>Environmental sampling - identify any actual or potential contaminants (e.g. arsenic, salt, acid, cyanide)</v>
      </c>
      <c r="E67" s="71" t="s">
        <v>296</v>
      </c>
      <c r="F67" s="72"/>
      <c r="G67" s="90" t="s">
        <v>371</v>
      </c>
      <c r="H67" s="73" t="str">
        <f>VLOOKUP($P67,TOV!$A$4:$E$65536,4,FALSE)</f>
        <v>Use 1st principles to build a rate</v>
      </c>
      <c r="I67" s="975"/>
      <c r="J67" s="75">
        <f>IF(E67="Y",F67*I67,0)</f>
        <v>0</v>
      </c>
      <c r="K67" s="631"/>
      <c r="L67" s="331" t="s">
        <v>791</v>
      </c>
      <c r="M67" s="67"/>
      <c r="N67" s="45"/>
      <c r="O67" s="776">
        <f t="shared" si="2"/>
        <v>0</v>
      </c>
      <c r="P67" s="767" t="s">
        <v>797</v>
      </c>
      <c r="Q67" s="916"/>
    </row>
    <row r="68" spans="1:17" ht="33.75" x14ac:dyDescent="0.2">
      <c r="A68" s="62"/>
      <c r="B68" s="63"/>
      <c r="C68" s="125"/>
      <c r="D68" s="70" t="str">
        <f>VLOOKUP($P68,TOV!$A$4:$E$65536,2,FALSE)</f>
        <v>Groundwater management – quality and quantity of groundwater</v>
      </c>
      <c r="E68" s="71" t="s">
        <v>296</v>
      </c>
      <c r="F68" s="72"/>
      <c r="G68" s="90" t="s">
        <v>371</v>
      </c>
      <c r="H68" s="73" t="str">
        <f>VLOOKUP($P68,TOV!$A$4:$E$65536,4,FALSE)</f>
        <v>Use 1st principles to build a rate</v>
      </c>
      <c r="I68" s="975"/>
      <c r="J68" s="75">
        <f>IF(E68="Y",F68*I68,0)</f>
        <v>0</v>
      </c>
      <c r="K68" s="631"/>
      <c r="L68" s="331" t="s">
        <v>791</v>
      </c>
      <c r="M68" s="67"/>
      <c r="N68" s="45"/>
      <c r="O68" s="776">
        <f t="shared" si="2"/>
        <v>0</v>
      </c>
      <c r="P68" s="767" t="s">
        <v>798</v>
      </c>
      <c r="Q68" s="916"/>
    </row>
    <row r="69" spans="1:17" ht="18" x14ac:dyDescent="0.2">
      <c r="A69" s="126"/>
      <c r="B69" s="127"/>
      <c r="C69" s="124"/>
      <c r="D69" s="70" t="str">
        <f>VLOOKUP($P69,TOV!$A$4:$E$221,2,FALSE)</f>
        <v>Project Management &amp; Surveying</v>
      </c>
      <c r="E69" s="146" t="s">
        <v>296</v>
      </c>
      <c r="F69" s="128">
        <v>0.1</v>
      </c>
      <c r="G69" s="90" t="s">
        <v>429</v>
      </c>
      <c r="H69" s="1212"/>
      <c r="I69" s="1213"/>
      <c r="J69" s="75">
        <f>$K$58*F69</f>
        <v>0</v>
      </c>
      <c r="K69" s="631"/>
      <c r="L69" s="144" t="s">
        <v>430</v>
      </c>
      <c r="M69" s="82"/>
      <c r="N69" s="576"/>
      <c r="O69" s="776">
        <f t="shared" si="2"/>
        <v>0</v>
      </c>
      <c r="P69" s="767" t="s">
        <v>431</v>
      </c>
      <c r="Q69" s="916"/>
    </row>
    <row r="70" spans="1:17" ht="18.75" thickBot="1" x14ac:dyDescent="0.25">
      <c r="A70" s="126"/>
      <c r="B70" s="127"/>
      <c r="C70" s="124"/>
      <c r="D70" s="178" t="str">
        <f>VLOOKUP($P70,TOV!$A$4:$E$221,2,FALSE)</f>
        <v>Contingency</v>
      </c>
      <c r="E70" s="568" t="s">
        <v>296</v>
      </c>
      <c r="F70" s="598">
        <v>0.1</v>
      </c>
      <c r="G70" s="179" t="s">
        <v>429</v>
      </c>
      <c r="H70" s="1214"/>
      <c r="I70" s="1215"/>
      <c r="J70" s="75">
        <f>$K$58*F70</f>
        <v>0</v>
      </c>
      <c r="K70" s="631"/>
      <c r="L70" s="331" t="s">
        <v>432</v>
      </c>
      <c r="M70" s="82"/>
      <c r="N70" s="576"/>
      <c r="O70" s="776">
        <f t="shared" si="2"/>
        <v>0</v>
      </c>
      <c r="P70" s="767" t="s">
        <v>433</v>
      </c>
      <c r="Q70" s="916"/>
    </row>
    <row r="71" spans="1:17" ht="13.5" thickBot="1" x14ac:dyDescent="0.25">
      <c r="A71" s="68"/>
      <c r="B71" s="69"/>
      <c r="C71" s="298"/>
      <c r="D71" s="462"/>
      <c r="E71" s="462"/>
      <c r="F71" s="98" t="s">
        <v>461</v>
      </c>
      <c r="G71" s="99"/>
      <c r="H71" s="313"/>
      <c r="I71" s="313"/>
      <c r="J71" s="187">
        <f>SUM(J60:J70)</f>
        <v>0</v>
      </c>
      <c r="K71" s="599"/>
      <c r="L71" s="646"/>
      <c r="M71" s="115"/>
      <c r="N71" s="284"/>
      <c r="O71" s="1225"/>
      <c r="P71" s="1226"/>
      <c r="Q71" s="1227"/>
    </row>
    <row r="72" spans="1:17" ht="21" thickBot="1" x14ac:dyDescent="0.35">
      <c r="A72" s="1"/>
      <c r="B72" s="5"/>
      <c r="C72" s="588" t="s">
        <v>434</v>
      </c>
      <c r="D72" s="589" t="s">
        <v>418</v>
      </c>
      <c r="E72" s="1216" t="s">
        <v>510</v>
      </c>
      <c r="F72" s="1216"/>
      <c r="G72" s="1216"/>
      <c r="H72" s="1216"/>
      <c r="I72" s="1216"/>
      <c r="J72" s="1216"/>
      <c r="K72" s="1217">
        <f>J71</f>
        <v>0</v>
      </c>
      <c r="L72" s="1218"/>
      <c r="M72" s="116"/>
      <c r="N72" s="771"/>
      <c r="O72" s="1219"/>
      <c r="P72" s="1220"/>
      <c r="Q72" s="1221"/>
    </row>
    <row r="73" spans="1:17" ht="13.5" thickBot="1" x14ac:dyDescent="0.25">
      <c r="A73" s="1"/>
      <c r="B73" s="5"/>
      <c r="C73" s="117"/>
      <c r="D73" s="118"/>
      <c r="E73" s="119"/>
      <c r="F73" s="120"/>
      <c r="G73" s="121"/>
      <c r="H73" s="122"/>
      <c r="I73" s="122"/>
      <c r="J73" s="123"/>
      <c r="K73" s="123"/>
      <c r="L73" s="647"/>
      <c r="M73" s="115"/>
      <c r="N73" s="284"/>
      <c r="O73" s="1222"/>
      <c r="P73" s="1223"/>
      <c r="Q73" s="1224"/>
    </row>
    <row r="74" spans="1:17" ht="13.5" thickBot="1" x14ac:dyDescent="0.25">
      <c r="A74" s="1"/>
      <c r="B74" s="5"/>
      <c r="C74" s="1"/>
      <c r="D74" s="1"/>
      <c r="E74" s="1"/>
      <c r="F74" s="1"/>
      <c r="G74" s="129"/>
      <c r="H74" s="1"/>
      <c r="I74" s="1"/>
      <c r="J74" s="1"/>
      <c r="K74" s="1"/>
      <c r="L74" s="130"/>
      <c r="M74" s="93"/>
      <c r="N74" s="284"/>
      <c r="O74" s="778"/>
      <c r="P74" s="681"/>
      <c r="Q74" s="681"/>
    </row>
    <row r="75" spans="1:17" ht="21" thickBot="1" x14ac:dyDescent="0.35">
      <c r="A75" s="1"/>
      <c r="B75" s="5"/>
      <c r="C75" s="131"/>
      <c r="D75" s="1209" t="s">
        <v>466</v>
      </c>
      <c r="E75" s="1209"/>
      <c r="F75" s="1209"/>
      <c r="G75" s="1209"/>
      <c r="H75" s="1209"/>
      <c r="I75" s="1209"/>
      <c r="J75" s="1209"/>
      <c r="K75" s="1210">
        <f>SUM(K58,K72)</f>
        <v>0</v>
      </c>
      <c r="L75" s="1211"/>
      <c r="M75" s="132"/>
      <c r="N75" s="772"/>
      <c r="O75" s="1219"/>
      <c r="P75" s="1220"/>
      <c r="Q75" s="1221"/>
    </row>
    <row r="76" spans="1:17" x14ac:dyDescent="0.2">
      <c r="A76" s="1"/>
      <c r="B76" s="17"/>
      <c r="C76" s="18"/>
      <c r="D76" s="18"/>
      <c r="E76" s="18"/>
      <c r="F76" s="18"/>
      <c r="G76" s="133"/>
      <c r="H76" s="18"/>
      <c r="I76" s="18"/>
      <c r="J76" s="18"/>
      <c r="K76" s="18"/>
      <c r="L76" s="134"/>
      <c r="M76" s="135"/>
      <c r="N76" s="284"/>
      <c r="O76" s="136"/>
      <c r="P76" s="681"/>
      <c r="Q76" s="724"/>
    </row>
    <row r="77" spans="1:17" x14ac:dyDescent="0.2">
      <c r="A77" s="1"/>
      <c r="B77" s="1"/>
      <c r="C77" s="1"/>
      <c r="D77" s="1"/>
      <c r="E77" s="1"/>
      <c r="F77" s="1"/>
      <c r="G77" s="129"/>
      <c r="H77" s="1"/>
      <c r="I77" s="1"/>
      <c r="J77" s="1"/>
      <c r="K77" s="1"/>
      <c r="L77" s="643"/>
      <c r="M77" s="25"/>
      <c r="N77" s="42"/>
      <c r="O77" s="136"/>
      <c r="P77" s="681"/>
      <c r="Q77" s="724"/>
    </row>
    <row r="81" x14ac:dyDescent="0.2"/>
    <row r="86" x14ac:dyDescent="0.2"/>
    <row r="87" x14ac:dyDescent="0.2"/>
  </sheetData>
  <customSheetViews>
    <customSheetView guid="{41A8ADCC-2507-4752-A3EE-F762BBC19AE1}" showPageBreaks="1" hiddenRows="1" hiddenColumns="1" view="pageBreakPreview" showRuler="0" topLeftCell="D49">
      <selection activeCell="E50" sqref="E50"/>
      <rowBreaks count="2" manualBreakCount="2">
        <brk id="34" max="14" man="1"/>
        <brk id="43" max="16383" man="1"/>
      </rowBreaks>
      <pageMargins left="0.75" right="0.75" top="1" bottom="1" header="0.5" footer="0.5"/>
      <pageSetup paperSize="8" scale="67" orientation="portrait" r:id="rId1"/>
      <headerFooter alignWithMargins="0"/>
    </customSheetView>
    <customSheetView guid="{B9B8C2DC-3363-4EAD-9396-44349DABBC4D}" showPageBreaks="1" hiddenRows="1" hiddenColumns="1" view="pageBreakPreview" showRuler="0" topLeftCell="E42">
      <selection activeCell="K43" sqref="K43"/>
      <rowBreaks count="2" manualBreakCount="2">
        <brk id="34" max="14" man="1"/>
        <brk id="43" max="16383" man="1"/>
      </rowBreaks>
      <pageMargins left="0.75" right="0.75" top="1" bottom="1" header="0.5" footer="0.5"/>
      <pageSetup paperSize="8" scale="67" orientation="portrait" r:id="rId2"/>
      <headerFooter alignWithMargins="0"/>
    </customSheetView>
    <customSheetView guid="{61CD6FD2-F6DE-422C-B544-3D388865927F}" showPageBreaks="1" hiddenRows="1" hiddenColumns="1" view="pageBreakPreview" showRuler="0" topLeftCell="A37">
      <selection activeCell="D37" sqref="D37"/>
      <rowBreaks count="2" manualBreakCount="2">
        <brk id="34" max="14" man="1"/>
        <brk id="43" max="16383" man="1"/>
      </rowBreaks>
      <pageMargins left="0.75" right="0.75" top="1" bottom="1" header="0.5" footer="0.5"/>
      <pageSetup paperSize="8" scale="67" orientation="portrait" r:id="rId3"/>
      <headerFooter alignWithMargins="0"/>
    </customSheetView>
    <customSheetView guid="{2FACC61F-0CCB-4F9A-9FC4-FB98AB602DA6}" showPageBreaks="1" hiddenRows="1" hiddenColumns="1" view="pageBreakPreview" showRuler="0" topLeftCell="D46">
      <selection activeCell="E50" sqref="E50"/>
      <rowBreaks count="2" manualBreakCount="2">
        <brk id="34" max="14" man="1"/>
        <brk id="43" max="16383" man="1"/>
      </rowBreaks>
      <pageMargins left="0.75" right="0.75" top="1" bottom="1" header="0.5" footer="0.5"/>
      <pageSetup paperSize="8" scale="67" orientation="portrait" r:id="rId4"/>
      <headerFooter alignWithMargins="0"/>
    </customSheetView>
    <customSheetView guid="{4CDCC75F-9EF8-4C61-98C8-402ABB879AE7}" showPageBreaks="1" hiddenRows="1" hiddenColumns="1" view="pageBreakPreview" showRuler="0" topLeftCell="D49">
      <selection activeCell="E50" sqref="E50"/>
      <rowBreaks count="2" manualBreakCount="2">
        <brk id="34" max="14" man="1"/>
        <brk id="43" max="16383" man="1"/>
      </rowBreaks>
      <pageMargins left="0.75" right="0.75" top="1" bottom="1" header="0.5" footer="0.5"/>
      <pageSetup paperSize="8" scale="67" orientation="portrait" r:id="rId5"/>
      <headerFooter alignWithMargins="0"/>
    </customSheetView>
  </customSheetViews>
  <mergeCells count="94">
    <mergeCell ref="C54:C56"/>
    <mergeCell ref="E58:J58"/>
    <mergeCell ref="H54:H56"/>
    <mergeCell ref="C8:D12"/>
    <mergeCell ref="F8:I8"/>
    <mergeCell ref="J8:K8"/>
    <mergeCell ref="F9:I9"/>
    <mergeCell ref="J9:K9"/>
    <mergeCell ref="F10:I10"/>
    <mergeCell ref="J10:K10"/>
    <mergeCell ref="F11:I11"/>
    <mergeCell ref="J11:K11"/>
    <mergeCell ref="C41:C43"/>
    <mergeCell ref="C45:C52"/>
    <mergeCell ref="D32:D33"/>
    <mergeCell ref="E32:E33"/>
    <mergeCell ref="C3:L3"/>
    <mergeCell ref="C15:C20"/>
    <mergeCell ref="C22:C39"/>
    <mergeCell ref="D28:D29"/>
    <mergeCell ref="E28:E29"/>
    <mergeCell ref="F28:F29"/>
    <mergeCell ref="G28:G29"/>
    <mergeCell ref="H28:H29"/>
    <mergeCell ref="I28:I29"/>
    <mergeCell ref="J28:J29"/>
    <mergeCell ref="F32:F33"/>
    <mergeCell ref="G32:G33"/>
    <mergeCell ref="L28:L29"/>
    <mergeCell ref="H34:H35"/>
    <mergeCell ref="E34:E35"/>
    <mergeCell ref="D34:D35"/>
    <mergeCell ref="P28:P29"/>
    <mergeCell ref="Q28:Q29"/>
    <mergeCell ref="D45:D46"/>
    <mergeCell ref="O21:Q21"/>
    <mergeCell ref="Q32:Q33"/>
    <mergeCell ref="O32:O33"/>
    <mergeCell ref="P32:P33"/>
    <mergeCell ref="G34:G35"/>
    <mergeCell ref="J32:J33"/>
    <mergeCell ref="L32:L33"/>
    <mergeCell ref="J34:J35"/>
    <mergeCell ref="I34:I35"/>
    <mergeCell ref="H32:H33"/>
    <mergeCell ref="I32:I33"/>
    <mergeCell ref="O28:O29"/>
    <mergeCell ref="O40:Q40"/>
    <mergeCell ref="F34:F35"/>
    <mergeCell ref="L45:L46"/>
    <mergeCell ref="J45:J46"/>
    <mergeCell ref="I45:I46"/>
    <mergeCell ref="Q45:Q46"/>
    <mergeCell ref="N45:N46"/>
    <mergeCell ref="M45:M46"/>
    <mergeCell ref="N34:N35"/>
    <mergeCell ref="L34:L35"/>
    <mergeCell ref="Q34:Q35"/>
    <mergeCell ref="P34:P35"/>
    <mergeCell ref="O34:O35"/>
    <mergeCell ref="G45:G46"/>
    <mergeCell ref="F45:F46"/>
    <mergeCell ref="H45:H46"/>
    <mergeCell ref="O53:Q53"/>
    <mergeCell ref="O44:Q44"/>
    <mergeCell ref="P45:P46"/>
    <mergeCell ref="O45:O46"/>
    <mergeCell ref="D60:D61"/>
    <mergeCell ref="M60:M61"/>
    <mergeCell ref="L60:L61"/>
    <mergeCell ref="J60:J61"/>
    <mergeCell ref="I60:I61"/>
    <mergeCell ref="K58:L58"/>
    <mergeCell ref="F60:F61"/>
    <mergeCell ref="N60:N61"/>
    <mergeCell ref="H60:H61"/>
    <mergeCell ref="G60:G61"/>
    <mergeCell ref="E60:E61"/>
    <mergeCell ref="E45:E46"/>
    <mergeCell ref="O75:Q75"/>
    <mergeCell ref="O58:Q58"/>
    <mergeCell ref="O73:Q73"/>
    <mergeCell ref="O57:Q57"/>
    <mergeCell ref="O71:Q71"/>
    <mergeCell ref="O72:Q72"/>
    <mergeCell ref="Q60:Q61"/>
    <mergeCell ref="P60:P61"/>
    <mergeCell ref="O60:O61"/>
    <mergeCell ref="D75:J75"/>
    <mergeCell ref="K75:L75"/>
    <mergeCell ref="H69:I69"/>
    <mergeCell ref="H70:I70"/>
    <mergeCell ref="E72:J72"/>
    <mergeCell ref="K72:L72"/>
  </mergeCells>
  <phoneticPr fontId="6" type="noConversion"/>
  <conditionalFormatting sqref="J15:J20 J60:J64 J41:J43 J22:J39 J69:J70 J45:J52">
    <cfRule type="expression" dxfId="446" priority="6" stopIfTrue="1">
      <formula>$O15=1</formula>
    </cfRule>
  </conditionalFormatting>
  <conditionalFormatting sqref="F22:F28 F15:F20 F31:F39 F62:F68 F41:F43 F45:F52">
    <cfRule type="expression" dxfId="445" priority="7" stopIfTrue="1">
      <formula>$E15="N"</formula>
    </cfRule>
    <cfRule type="expression" dxfId="444" priority="8" stopIfTrue="1">
      <formula>$E15="Y"</formula>
    </cfRule>
  </conditionalFormatting>
  <conditionalFormatting sqref="K22:K39 K45:K52 K54:K56 K15:K20 K62:K70 K41:K43">
    <cfRule type="expression" dxfId="443" priority="9" stopIfTrue="1">
      <formula>$O15=1</formula>
    </cfRule>
  </conditionalFormatting>
  <conditionalFormatting sqref="J65:J68">
    <cfRule type="expression" dxfId="442" priority="1" stopIfTrue="1">
      <formula>$O65=1</formula>
    </cfRule>
  </conditionalFormatting>
  <dataValidations count="3">
    <dataValidation type="list" allowBlank="1" showInputMessage="1" showErrorMessage="1" sqref="K60" xr:uid="{00000000-0002-0000-0800-000000000000}">
      <formula1>Select_Distance</formula1>
    </dataValidation>
    <dataValidation type="list" allowBlank="1" showInputMessage="1" showErrorMessage="1" sqref="E22:E39 E60:E70 E41:E43 E15:E20 E45:E52" xr:uid="{00000000-0002-0000-0800-000001000000}">
      <formula1>Y_N</formula1>
    </dataValidation>
    <dataValidation type="list" allowBlank="1" showInputMessage="1" showErrorMessage="1" sqref="K45 K34 K32 K28" xr:uid="{00000000-0002-0000-0800-000002000000}">
      <formula1>Select_Haul_Distance</formula1>
    </dataValidation>
  </dataValidations>
  <printOptions horizontalCentered="1"/>
  <pageMargins left="0.39370078740157483" right="0.39370078740157483" top="0.78740157480314965" bottom="0.78740157480314965" header="0.39370078740157483" footer="0.39370078740157483"/>
  <pageSetup paperSize="8" orientation="landscape" horizontalDpi="300" verticalDpi="300" r:id="rId6"/>
  <headerFooter alignWithMargins="0">
    <oddFooter>&amp;C_x000D_&amp;1#&amp;"Calibri"&amp;12&amp;K000000 OFFICIAL</oddFooter>
  </headerFooter>
  <rowBreaks count="1" manualBreakCount="1">
    <brk id="27" min="2" max="11" man="1"/>
  </rowBreaks>
  <drawing r:id="rId7"/>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08">
    <pageSetUpPr fitToPage="1"/>
  </sheetPr>
  <dimension ref="A1:AO101"/>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5703125" customWidth="1"/>
    <col min="8" max="9" width="11.140625" customWidth="1"/>
    <col min="10" max="10" width="15.7109375" customWidth="1"/>
    <col min="11" max="11" width="28.7109375" customWidth="1"/>
    <col min="12" max="12" width="40.140625" style="648" customWidth="1"/>
    <col min="13" max="13" width="2.140625" customWidth="1"/>
    <col min="14" max="14" width="2.42578125" style="1" customWidth="1"/>
    <col min="15" max="15" width="4.5703125" style="687" customWidth="1"/>
    <col min="16" max="16" width="4.5703125" style="196" customWidth="1"/>
    <col min="17" max="17" width="4.5703125" style="739" customWidth="1"/>
    <col min="18" max="18" width="2.42578125" style="726" customWidth="1"/>
    <col min="19" max="19" width="4.5703125" style="722" hidden="1" customWidth="1"/>
    <col min="20" max="41" width="8.85546875" style="722" hidden="1" customWidth="1"/>
    <col min="42" max="16384" width="8.85546875" hidden="1"/>
  </cols>
  <sheetData>
    <row r="1" spans="1:41" ht="12.75" customHeight="1" x14ac:dyDescent="0.2">
      <c r="A1" s="126"/>
      <c r="B1" s="126"/>
      <c r="C1" s="41"/>
      <c r="D1" s="41"/>
      <c r="E1" s="41"/>
      <c r="F1" s="147"/>
      <c r="G1" s="147"/>
      <c r="H1" s="148"/>
      <c r="I1" s="148"/>
      <c r="J1" s="148"/>
      <c r="K1" s="149"/>
      <c r="L1" s="456"/>
      <c r="M1" s="126"/>
      <c r="N1" s="24"/>
      <c r="O1" s="136"/>
      <c r="P1" s="681"/>
      <c r="Q1" s="724"/>
      <c r="R1" s="731"/>
    </row>
    <row r="2" spans="1:41" ht="12.75" customHeight="1" x14ac:dyDescent="0.2">
      <c r="A2" s="126"/>
      <c r="B2" s="150"/>
      <c r="C2" s="151"/>
      <c r="D2" s="151"/>
      <c r="E2" s="151"/>
      <c r="F2" s="152"/>
      <c r="G2" s="152"/>
      <c r="H2" s="153"/>
      <c r="I2" s="153"/>
      <c r="J2" s="153"/>
      <c r="K2" s="154"/>
      <c r="L2" s="649"/>
      <c r="M2" s="155"/>
      <c r="N2" s="24"/>
      <c r="O2" s="136"/>
      <c r="P2" s="681"/>
      <c r="Q2" s="724"/>
      <c r="R2" s="731"/>
    </row>
    <row r="3" spans="1:41" ht="23.25" customHeight="1" thickBot="1" x14ac:dyDescent="0.5">
      <c r="A3" s="31"/>
      <c r="B3" s="32"/>
      <c r="C3" s="1263" t="s">
        <v>426</v>
      </c>
      <c r="D3" s="1263"/>
      <c r="E3" s="1263"/>
      <c r="F3" s="1263"/>
      <c r="G3" s="1263"/>
      <c r="H3" s="1263"/>
      <c r="I3" s="1263"/>
      <c r="J3" s="1263"/>
      <c r="K3" s="1263"/>
      <c r="L3" s="1263"/>
      <c r="M3" s="156"/>
      <c r="N3" s="716"/>
      <c r="O3" s="137"/>
      <c r="P3" s="678"/>
      <c r="Q3" s="723"/>
      <c r="R3" s="723"/>
    </row>
    <row r="4" spans="1:41" ht="22.5" customHeight="1" x14ac:dyDescent="0.2">
      <c r="A4" s="1"/>
      <c r="B4" s="5"/>
      <c r="C4" s="158" t="s">
        <v>511</v>
      </c>
      <c r="D4" s="405"/>
      <c r="E4" s="405"/>
      <c r="F4" s="406"/>
      <c r="G4" s="406"/>
      <c r="H4" s="402"/>
      <c r="I4" s="402"/>
      <c r="J4" s="402"/>
      <c r="K4" s="886" t="s">
        <v>464</v>
      </c>
      <c r="L4" s="884">
        <f>Total_Liability</f>
        <v>0</v>
      </c>
      <c r="M4" s="8"/>
      <c r="O4" s="1"/>
      <c r="P4" s="1"/>
      <c r="Q4" s="1"/>
      <c r="R4" s="1"/>
      <c r="S4"/>
      <c r="T4"/>
      <c r="U4"/>
      <c r="V4"/>
      <c r="W4"/>
      <c r="X4"/>
      <c r="Y4"/>
      <c r="Z4"/>
      <c r="AA4"/>
      <c r="AB4"/>
      <c r="AC4"/>
      <c r="AD4"/>
      <c r="AE4"/>
      <c r="AF4"/>
      <c r="AG4"/>
      <c r="AH4"/>
      <c r="AI4"/>
      <c r="AJ4"/>
      <c r="AK4"/>
      <c r="AL4"/>
      <c r="AM4"/>
      <c r="AN4"/>
      <c r="AO4"/>
    </row>
    <row r="5" spans="1:41" ht="12.75" customHeight="1" x14ac:dyDescent="0.2">
      <c r="A5" s="348"/>
      <c r="B5" s="358"/>
      <c r="C5" s="289"/>
      <c r="D5" s="270"/>
      <c r="E5" s="270"/>
      <c r="F5" s="271"/>
      <c r="G5" s="271"/>
      <c r="H5" s="272"/>
      <c r="I5" s="272"/>
      <c r="J5" s="272"/>
      <c r="K5" s="791" t="s">
        <v>289</v>
      </c>
      <c r="L5" s="792">
        <f>J99</f>
        <v>4721.795884052739</v>
      </c>
      <c r="M5" s="365"/>
      <c r="N5" s="62"/>
      <c r="O5" s="348"/>
      <c r="P5" s="348"/>
      <c r="Q5" s="348"/>
      <c r="R5" s="1"/>
      <c r="S5"/>
      <c r="T5"/>
      <c r="U5"/>
      <c r="V5"/>
      <c r="W5"/>
      <c r="X5"/>
      <c r="Y5"/>
      <c r="Z5"/>
      <c r="AA5"/>
      <c r="AB5"/>
      <c r="AC5"/>
      <c r="AD5"/>
      <c r="AE5"/>
      <c r="AF5"/>
      <c r="AG5"/>
      <c r="AH5"/>
      <c r="AI5"/>
      <c r="AJ5"/>
      <c r="AK5"/>
      <c r="AL5"/>
      <c r="AM5"/>
      <c r="AN5"/>
      <c r="AO5"/>
    </row>
    <row r="6" spans="1:41" ht="12.75" customHeight="1" x14ac:dyDescent="0.2">
      <c r="A6" s="347"/>
      <c r="B6" s="357"/>
      <c r="C6" s="368"/>
      <c r="D6" s="407"/>
      <c r="E6" s="407"/>
      <c r="G6" s="44"/>
      <c r="H6" s="44"/>
      <c r="J6" s="422"/>
      <c r="K6" s="1"/>
      <c r="L6" s="1"/>
      <c r="M6" s="364"/>
      <c r="N6" s="24"/>
      <c r="O6" s="690"/>
      <c r="P6" s="347"/>
      <c r="Q6" s="690"/>
      <c r="R6" s="1"/>
      <c r="S6"/>
      <c r="T6"/>
      <c r="U6"/>
      <c r="V6"/>
      <c r="W6"/>
      <c r="X6"/>
      <c r="Y6"/>
      <c r="Z6"/>
      <c r="AA6"/>
      <c r="AB6"/>
      <c r="AC6"/>
      <c r="AD6"/>
      <c r="AE6"/>
      <c r="AF6"/>
      <c r="AG6"/>
      <c r="AH6"/>
      <c r="AI6"/>
      <c r="AJ6"/>
      <c r="AK6"/>
      <c r="AL6"/>
      <c r="AM6"/>
      <c r="AN6"/>
      <c r="AO6"/>
    </row>
    <row r="7" spans="1:41" ht="12.75" customHeight="1" thickBot="1" x14ac:dyDescent="0.25">
      <c r="A7" s="349"/>
      <c r="B7" s="359"/>
      <c r="C7" s="558" t="s">
        <v>613</v>
      </c>
      <c r="D7" s="162"/>
      <c r="E7" s="162"/>
      <c r="F7" s="558"/>
      <c r="G7" s="163"/>
      <c r="H7" s="44"/>
      <c r="I7" s="1"/>
      <c r="J7" s="1"/>
      <c r="K7" s="1"/>
      <c r="L7" s="885" t="s">
        <v>766</v>
      </c>
      <c r="M7" s="366"/>
      <c r="N7" s="42"/>
      <c r="O7" s="690"/>
      <c r="P7" s="349"/>
      <c r="Q7" s="349"/>
      <c r="R7" s="1"/>
      <c r="S7"/>
      <c r="T7"/>
      <c r="U7"/>
      <c r="V7"/>
      <c r="W7"/>
      <c r="X7"/>
      <c r="Y7"/>
      <c r="Z7"/>
      <c r="AA7"/>
      <c r="AB7"/>
      <c r="AC7"/>
      <c r="AD7"/>
      <c r="AE7"/>
      <c r="AF7"/>
      <c r="AG7"/>
      <c r="AH7"/>
      <c r="AI7"/>
      <c r="AJ7"/>
      <c r="AK7"/>
      <c r="AL7"/>
      <c r="AM7"/>
      <c r="AN7"/>
      <c r="AO7"/>
    </row>
    <row r="8" spans="1:41" ht="12.75" customHeight="1" x14ac:dyDescent="0.2">
      <c r="A8" s="350"/>
      <c r="B8" s="360"/>
      <c r="C8" s="1093"/>
      <c r="D8" s="1094"/>
      <c r="E8" s="556"/>
      <c r="F8" s="558"/>
      <c r="G8" s="163"/>
      <c r="H8" s="44"/>
      <c r="I8" s="1"/>
      <c r="J8" s="1099"/>
      <c r="K8" s="1099"/>
      <c r="L8" s="883" t="s">
        <v>5</v>
      </c>
      <c r="M8" s="361"/>
      <c r="N8" s="24"/>
      <c r="O8" s="348"/>
      <c r="P8" s="350"/>
      <c r="Q8" s="350"/>
      <c r="R8" s="1"/>
      <c r="S8"/>
      <c r="T8"/>
      <c r="U8"/>
      <c r="V8"/>
      <c r="W8"/>
      <c r="X8"/>
      <c r="Y8"/>
      <c r="Z8"/>
      <c r="AA8"/>
      <c r="AB8"/>
      <c r="AC8"/>
      <c r="AD8"/>
      <c r="AE8"/>
      <c r="AF8"/>
      <c r="AG8"/>
      <c r="AH8"/>
      <c r="AI8"/>
      <c r="AJ8"/>
      <c r="AK8"/>
      <c r="AL8"/>
      <c r="AM8"/>
      <c r="AN8"/>
      <c r="AO8"/>
    </row>
    <row r="9" spans="1:41" ht="12.75" customHeight="1" x14ac:dyDescent="0.2">
      <c r="A9" s="350"/>
      <c r="B9" s="360"/>
      <c r="C9" s="1095"/>
      <c r="D9" s="1096"/>
      <c r="E9" s="556"/>
      <c r="F9" s="1100"/>
      <c r="G9" s="1100"/>
      <c r="H9" s="1100"/>
      <c r="I9" s="1100"/>
      <c r="J9" s="1101"/>
      <c r="K9" s="1101"/>
      <c r="L9" s="456" t="s">
        <v>767</v>
      </c>
      <c r="M9" s="361"/>
      <c r="N9" s="24"/>
      <c r="O9" s="348"/>
      <c r="P9" s="350"/>
      <c r="Q9" s="350"/>
      <c r="R9" s="1"/>
      <c r="S9"/>
      <c r="T9"/>
      <c r="U9"/>
      <c r="V9"/>
      <c r="W9"/>
      <c r="X9"/>
      <c r="Y9"/>
      <c r="Z9"/>
      <c r="AA9"/>
      <c r="AB9"/>
      <c r="AC9"/>
      <c r="AD9"/>
      <c r="AE9"/>
      <c r="AF9"/>
      <c r="AG9"/>
      <c r="AH9"/>
      <c r="AI9"/>
      <c r="AJ9"/>
      <c r="AK9"/>
      <c r="AL9"/>
      <c r="AM9"/>
      <c r="AN9"/>
      <c r="AO9"/>
    </row>
    <row r="10" spans="1:41" ht="12.75" customHeight="1" x14ac:dyDescent="0.2">
      <c r="A10" s="350"/>
      <c r="B10" s="360"/>
      <c r="C10" s="1095"/>
      <c r="D10" s="1096"/>
      <c r="E10" s="556"/>
      <c r="F10" s="1100"/>
      <c r="G10" s="1100"/>
      <c r="H10" s="1100"/>
      <c r="I10" s="1100"/>
      <c r="J10" s="1101"/>
      <c r="K10" s="1101"/>
      <c r="L10" s="404" t="s">
        <v>6</v>
      </c>
      <c r="M10" s="361"/>
      <c r="N10" s="24"/>
      <c r="O10" s="348"/>
      <c r="P10" s="350"/>
      <c r="Q10" s="350"/>
      <c r="R10" s="1"/>
      <c r="S10"/>
      <c r="T10"/>
      <c r="U10"/>
      <c r="V10"/>
      <c r="W10"/>
      <c r="X10"/>
      <c r="Y10"/>
      <c r="Z10"/>
      <c r="AA10"/>
      <c r="AB10"/>
      <c r="AC10"/>
      <c r="AD10"/>
      <c r="AE10"/>
      <c r="AF10"/>
      <c r="AG10"/>
      <c r="AH10"/>
      <c r="AI10"/>
      <c r="AJ10"/>
      <c r="AK10"/>
      <c r="AL10"/>
      <c r="AM10"/>
      <c r="AN10"/>
      <c r="AO10"/>
    </row>
    <row r="11" spans="1:41" ht="12.75" customHeight="1" x14ac:dyDescent="0.2">
      <c r="A11" s="350"/>
      <c r="B11" s="360"/>
      <c r="C11" s="1095"/>
      <c r="D11" s="1096"/>
      <c r="E11" s="556"/>
      <c r="F11" s="1100"/>
      <c r="G11" s="1100"/>
      <c r="H11" s="1100"/>
      <c r="I11" s="1100"/>
      <c r="J11" s="1101"/>
      <c r="K11" s="1101"/>
      <c r="L11" s="367" t="s">
        <v>7</v>
      </c>
      <c r="M11" s="361"/>
      <c r="N11" s="42"/>
      <c r="O11" s="348"/>
      <c r="P11" s="350"/>
      <c r="Q11" s="350"/>
      <c r="R11" s="1"/>
      <c r="S11"/>
      <c r="T11"/>
      <c r="U11"/>
      <c r="V11"/>
      <c r="W11"/>
      <c r="X11"/>
      <c r="Y11"/>
      <c r="Z11"/>
      <c r="AA11"/>
      <c r="AB11"/>
      <c r="AC11"/>
      <c r="AD11"/>
      <c r="AE11"/>
      <c r="AF11"/>
      <c r="AG11"/>
      <c r="AH11"/>
      <c r="AI11"/>
      <c r="AJ11"/>
      <c r="AK11"/>
      <c r="AL11"/>
      <c r="AM11"/>
      <c r="AN11"/>
      <c r="AO11"/>
    </row>
    <row r="12" spans="1:41" ht="12.75" customHeight="1" thickBot="1" x14ac:dyDescent="0.25">
      <c r="A12" s="44"/>
      <c r="B12" s="161"/>
      <c r="C12" s="1097"/>
      <c r="D12" s="1098"/>
      <c r="E12" s="162"/>
      <c r="F12" s="163"/>
      <c r="G12" s="163"/>
      <c r="H12" s="167"/>
      <c r="I12" s="167"/>
      <c r="J12" s="166"/>
      <c r="K12" s="168"/>
      <c r="L12" s="456"/>
      <c r="M12" s="164"/>
      <c r="N12" s="42"/>
      <c r="O12" s="138"/>
      <c r="P12" s="680"/>
      <c r="Q12" s="725"/>
      <c r="R12" s="739"/>
    </row>
    <row r="13" spans="1:41" ht="12.75" customHeight="1" thickBot="1" x14ac:dyDescent="0.25">
      <c r="A13" s="126"/>
      <c r="B13" s="127"/>
      <c r="C13" s="41"/>
      <c r="D13" s="41"/>
      <c r="E13" s="41"/>
      <c r="F13" s="147"/>
      <c r="G13" s="147"/>
      <c r="H13" s="148"/>
      <c r="I13" s="148"/>
      <c r="J13" s="148"/>
      <c r="K13" s="149"/>
      <c r="L13" s="456"/>
      <c r="M13" s="159"/>
      <c r="N13" s="42"/>
      <c r="O13" s="138"/>
      <c r="P13" s="680"/>
      <c r="Q13" s="725"/>
      <c r="R13" s="739"/>
    </row>
    <row r="14" spans="1:41" ht="23.25" thickBot="1" x14ac:dyDescent="0.25">
      <c r="A14" s="40"/>
      <c r="B14" s="169"/>
      <c r="C14" s="55" t="s">
        <v>285</v>
      </c>
      <c r="D14" s="56" t="s">
        <v>286</v>
      </c>
      <c r="E14" s="56" t="s">
        <v>287</v>
      </c>
      <c r="F14" s="55" t="s">
        <v>288</v>
      </c>
      <c r="G14" s="55" t="s">
        <v>290</v>
      </c>
      <c r="H14" s="58" t="s">
        <v>291</v>
      </c>
      <c r="I14" s="58" t="s">
        <v>292</v>
      </c>
      <c r="J14" s="59" t="s">
        <v>293</v>
      </c>
      <c r="K14" s="59" t="s">
        <v>294</v>
      </c>
      <c r="L14" s="59" t="s">
        <v>295</v>
      </c>
      <c r="M14" s="170"/>
      <c r="N14" s="24"/>
      <c r="O14" s="60" t="s">
        <v>565</v>
      </c>
      <c r="P14" s="60" t="s">
        <v>564</v>
      </c>
      <c r="Q14" s="60" t="s">
        <v>563</v>
      </c>
      <c r="R14" s="739"/>
    </row>
    <row r="15" spans="1:41" x14ac:dyDescent="0.2">
      <c r="A15" s="68"/>
      <c r="B15" s="69"/>
      <c r="C15" s="1308" t="s">
        <v>512</v>
      </c>
      <c r="D15" s="633" t="str">
        <f>VLOOKUP($P15,TOV!$A$4:$E$65536,2,FALSE)</f>
        <v>Disconnect electricity supply</v>
      </c>
      <c r="E15" s="428" t="s">
        <v>296</v>
      </c>
      <c r="F15" s="172">
        <v>1</v>
      </c>
      <c r="G15" s="173" t="s">
        <v>297</v>
      </c>
      <c r="H15" s="174">
        <f>VLOOKUP($P15,TOV!$A$4:$E$65536,4,FALSE)</f>
        <v>934.2</v>
      </c>
      <c r="I15" s="175"/>
      <c r="J15" s="109">
        <f t="shared" ref="J15:J22" si="0">IF($E15="Y",IF(I15=0,F15*H15,F15*I15),"")</f>
        <v>934.2</v>
      </c>
      <c r="K15" s="631"/>
      <c r="L15" s="237" t="s">
        <v>878</v>
      </c>
      <c r="M15" s="176"/>
      <c r="N15" s="717"/>
      <c r="O15" s="743">
        <f>IF(I15="",0,1)</f>
        <v>0</v>
      </c>
      <c r="P15" s="744" t="s">
        <v>514</v>
      </c>
      <c r="Q15" s="931"/>
      <c r="R15" s="739"/>
    </row>
    <row r="16" spans="1:41" x14ac:dyDescent="0.2">
      <c r="A16" s="68"/>
      <c r="B16" s="69"/>
      <c r="C16" s="1308"/>
      <c r="D16" s="633" t="str">
        <f>VLOOKUP($P16,TOV!$A$4:$E$65536,2,FALSE)</f>
        <v>Disconnection of gas supply</v>
      </c>
      <c r="E16" s="428" t="s">
        <v>296</v>
      </c>
      <c r="F16" s="72"/>
      <c r="G16" s="173" t="s">
        <v>297</v>
      </c>
      <c r="H16" s="174">
        <f>VLOOKUP($P16,TOV!$A$4:$E$65536,4,FALSE)</f>
        <v>228.36</v>
      </c>
      <c r="I16" s="175"/>
      <c r="J16" s="75">
        <f t="shared" si="0"/>
        <v>0</v>
      </c>
      <c r="K16" s="631"/>
      <c r="L16" s="237" t="s">
        <v>879</v>
      </c>
      <c r="M16" s="176"/>
      <c r="N16" s="717"/>
      <c r="O16" s="1027"/>
      <c r="P16" s="1025" t="s">
        <v>874</v>
      </c>
      <c r="Q16" s="1028"/>
      <c r="R16" s="739"/>
    </row>
    <row r="17" spans="1:18" x14ac:dyDescent="0.2">
      <c r="A17" s="68"/>
      <c r="B17" s="69"/>
      <c r="C17" s="1308"/>
      <c r="D17" s="633" t="str">
        <f>VLOOKUP($P17,TOV!$A$4:$E$65536,2,FALSE)</f>
        <v>Disconnection of water suply</v>
      </c>
      <c r="E17" s="428" t="s">
        <v>296</v>
      </c>
      <c r="F17" s="72"/>
      <c r="G17" s="173" t="s">
        <v>297</v>
      </c>
      <c r="H17" s="174">
        <f>VLOOKUP($P17,TOV!$A$4:$E$65536,4,FALSE)</f>
        <v>3114</v>
      </c>
      <c r="I17" s="175"/>
      <c r="J17" s="75">
        <f t="shared" si="0"/>
        <v>0</v>
      </c>
      <c r="K17" s="631"/>
      <c r="L17" s="237" t="s">
        <v>880</v>
      </c>
      <c r="M17" s="176"/>
      <c r="N17" s="717"/>
      <c r="O17" s="1027"/>
      <c r="P17" s="1025" t="s">
        <v>875</v>
      </c>
      <c r="Q17" s="1028"/>
      <c r="R17" s="739"/>
    </row>
    <row r="18" spans="1:18" ht="27" x14ac:dyDescent="0.2">
      <c r="A18" s="68"/>
      <c r="B18" s="69"/>
      <c r="C18" s="1308"/>
      <c r="D18" s="633" t="str">
        <f>VLOOKUP($P18,TOV!$A$4:$E$65536,2,FALSE)</f>
        <v>Demolish and remove small buildings / tanks</v>
      </c>
      <c r="E18" s="293" t="s">
        <v>296</v>
      </c>
      <c r="F18" s="72"/>
      <c r="G18" s="90" t="s">
        <v>406</v>
      </c>
      <c r="H18" s="73">
        <f>VLOOKUP($P18,TOV!$A$4:$E$65536,4,FALSE)</f>
        <v>106.07647982106417</v>
      </c>
      <c r="I18" s="175"/>
      <c r="J18" s="75">
        <f t="shared" si="0"/>
        <v>0</v>
      </c>
      <c r="K18" s="631"/>
      <c r="L18" s="212" t="s">
        <v>516</v>
      </c>
      <c r="M18" s="176"/>
      <c r="N18" s="315"/>
      <c r="O18" s="745">
        <f t="shared" ref="O18:O89" si="1">IF(I18="",0,1)</f>
        <v>0</v>
      </c>
      <c r="P18" s="746" t="s">
        <v>517</v>
      </c>
      <c r="Q18" s="932"/>
      <c r="R18" s="739"/>
    </row>
    <row r="19" spans="1:18" ht="22.5" x14ac:dyDescent="0.2">
      <c r="A19" s="68"/>
      <c r="B19" s="69"/>
      <c r="C19" s="1308"/>
      <c r="D19" s="633" t="str">
        <f>VLOOKUP($P19,TOV!$A$4:$E$65536,2,FALSE)</f>
        <v xml:space="preserve">Demolish and remove industrial buildings such as workshops and large sheds </v>
      </c>
      <c r="E19" s="293" t="s">
        <v>296</v>
      </c>
      <c r="F19" s="72"/>
      <c r="G19" s="90" t="s">
        <v>406</v>
      </c>
      <c r="H19" s="73">
        <f>VLOOKUP($P19,TOV!$A$4:$E$65536,4,FALSE)</f>
        <v>242.46052530528954</v>
      </c>
      <c r="I19" s="177"/>
      <c r="J19" s="75">
        <f t="shared" si="0"/>
        <v>0</v>
      </c>
      <c r="K19" s="631"/>
      <c r="L19" s="212" t="s">
        <v>524</v>
      </c>
      <c r="M19" s="176"/>
      <c r="N19" s="315"/>
      <c r="O19" s="745">
        <f t="shared" si="1"/>
        <v>0</v>
      </c>
      <c r="P19" s="746" t="s">
        <v>525</v>
      </c>
      <c r="Q19" s="932"/>
      <c r="R19" s="740"/>
    </row>
    <row r="20" spans="1:18" ht="33.75" x14ac:dyDescent="0.2">
      <c r="A20" s="68"/>
      <c r="B20" s="69"/>
      <c r="C20" s="1308"/>
      <c r="D20" s="633" t="str">
        <f>VLOOKUP($P20,TOV!$A$4:$E$65536,2,FALSE)</f>
        <v xml:space="preserve">Remove Bitumen sealed areas (car park, etc).  Includes disposal of waste bitumen material off site at an appropriate landfill facility. </v>
      </c>
      <c r="E20" s="293" t="s">
        <v>296</v>
      </c>
      <c r="F20" s="72"/>
      <c r="G20" s="90" t="s">
        <v>406</v>
      </c>
      <c r="H20" s="73">
        <f>VLOOKUP($P20,TOV!$A$4:$E$65536,4,FALSE)</f>
        <v>18.107486264854778</v>
      </c>
      <c r="I20" s="177"/>
      <c r="J20" s="75">
        <f t="shared" si="0"/>
        <v>0</v>
      </c>
      <c r="K20" s="631"/>
      <c r="L20" s="212" t="s">
        <v>540</v>
      </c>
      <c r="M20" s="176"/>
      <c r="N20" s="315"/>
      <c r="O20" s="745">
        <f t="shared" si="1"/>
        <v>0</v>
      </c>
      <c r="P20" s="746" t="s">
        <v>526</v>
      </c>
      <c r="Q20" s="932"/>
      <c r="R20" s="739"/>
    </row>
    <row r="21" spans="1:18" ht="27" x14ac:dyDescent="0.2">
      <c r="A21" s="68"/>
      <c r="B21" s="69"/>
      <c r="C21" s="1308"/>
      <c r="D21" s="633" t="str">
        <f>VLOOKUP($P21,TOV!$A$4:$E$65536,2,FALSE)</f>
        <v xml:space="preserve">Remove Concrete pads &amp; footings (&lt; 300mm thickness).  </v>
      </c>
      <c r="E21" s="293" t="s">
        <v>296</v>
      </c>
      <c r="F21" s="72"/>
      <c r="G21" s="90" t="s">
        <v>406</v>
      </c>
      <c r="H21" s="73">
        <f>VLOOKUP($P21,TOV!$A$4:$E$65536,4,FALSE)</f>
        <v>15.153782831580596</v>
      </c>
      <c r="I21" s="177"/>
      <c r="J21" s="75">
        <f t="shared" si="0"/>
        <v>0</v>
      </c>
      <c r="K21" s="631"/>
      <c r="L21" s="212" t="s">
        <v>761</v>
      </c>
      <c r="M21" s="176"/>
      <c r="N21" s="315"/>
      <c r="O21" s="745">
        <f t="shared" si="1"/>
        <v>0</v>
      </c>
      <c r="P21" s="746" t="s">
        <v>527</v>
      </c>
      <c r="Q21" s="932"/>
      <c r="R21" s="739"/>
    </row>
    <row r="22" spans="1:18" ht="27" x14ac:dyDescent="0.2">
      <c r="A22" s="68"/>
      <c r="B22" s="69"/>
      <c r="C22" s="1308"/>
      <c r="D22" s="633" t="str">
        <f>VLOOKUP($P22,TOV!$A$4:$E$65536,2,FALSE)</f>
        <v>Remove Concrete pads, footings and foundations (&gt; 300mm thickness)</v>
      </c>
      <c r="E22" s="293" t="s">
        <v>296</v>
      </c>
      <c r="F22" s="72"/>
      <c r="G22" s="90" t="s">
        <v>406</v>
      </c>
      <c r="H22" s="73">
        <f>VLOOKUP($P22,TOV!$A$4:$E$65536,4,FALSE)</f>
        <v>83.474227462096508</v>
      </c>
      <c r="I22" s="177"/>
      <c r="J22" s="75">
        <f t="shared" si="0"/>
        <v>0</v>
      </c>
      <c r="K22" s="631"/>
      <c r="L22" s="212" t="s">
        <v>29</v>
      </c>
      <c r="M22" s="176"/>
      <c r="N22" s="315"/>
      <c r="O22" s="745">
        <f t="shared" si="1"/>
        <v>0</v>
      </c>
      <c r="P22" s="746" t="s">
        <v>529</v>
      </c>
      <c r="Q22" s="932"/>
      <c r="R22" s="739"/>
    </row>
    <row r="23" spans="1:18" x14ac:dyDescent="0.2">
      <c r="A23" s="62"/>
      <c r="B23" s="63"/>
      <c r="C23" s="1308"/>
      <c r="D23" s="1266" t="str">
        <f>VLOOKUP($P23,TOV!$A$4:$E$65536,2,FALSE)</f>
        <v>Remove unwanted material (spillage or otherwise) from footprint of the Plant, Mill &amp; Product stockpiles.</v>
      </c>
      <c r="E23" s="1267" t="s">
        <v>296</v>
      </c>
      <c r="F23" s="1243"/>
      <c r="G23" s="1256" t="s">
        <v>768</v>
      </c>
      <c r="H23" s="1261" t="str">
        <f>VLOOKUP($P23,TOV!$A$4:$E$65536,4,FALSE)</f>
        <v>Select from List</v>
      </c>
      <c r="I23" s="1300"/>
      <c r="J23" s="1102" t="str">
        <f>IF($E23="Y",IF(I23=0,IF(H23="Select From List","",F23*H23),F23*I23),"")</f>
        <v/>
      </c>
      <c r="K23" s="738" t="s">
        <v>378</v>
      </c>
      <c r="L23" s="1249" t="s">
        <v>530</v>
      </c>
      <c r="M23" s="1278"/>
      <c r="N23" s="315"/>
      <c r="O23" s="1277">
        <f t="shared" si="1"/>
        <v>0</v>
      </c>
      <c r="P23" s="1279" t="str">
        <f>IF(Q23=1,"X183",IF(Q23=2,"X184",IF(Q23=3,"X185",IF(Q23=4,"x186",IF(Q23=5,"X187","X183")))))</f>
        <v>X183</v>
      </c>
      <c r="Q23" s="1280">
        <f>VLOOKUP(K23,Select_Haul_Distance_Index,2,FALSE)</f>
        <v>1</v>
      </c>
      <c r="R23" s="1297"/>
    </row>
    <row r="24" spans="1:18" ht="28.5" customHeight="1" thickBot="1" x14ac:dyDescent="0.25">
      <c r="A24" s="62"/>
      <c r="B24" s="63"/>
      <c r="C24" s="1309"/>
      <c r="D24" s="1310"/>
      <c r="E24" s="1311"/>
      <c r="F24" s="1312"/>
      <c r="G24" s="1304"/>
      <c r="H24" s="1305"/>
      <c r="I24" s="1301"/>
      <c r="J24" s="1302"/>
      <c r="K24" s="736"/>
      <c r="L24" s="1303"/>
      <c r="M24" s="1278"/>
      <c r="N24" s="315"/>
      <c r="O24" s="1277"/>
      <c r="P24" s="1279"/>
      <c r="Q24" s="1280"/>
      <c r="R24" s="1297"/>
    </row>
    <row r="25" spans="1:18" ht="13.5" thickBot="1" x14ac:dyDescent="0.25">
      <c r="A25" s="182"/>
      <c r="B25" s="183"/>
      <c r="C25" s="184"/>
      <c r="D25" s="84"/>
      <c r="E25" s="292"/>
      <c r="F25" s="185" t="s">
        <v>461</v>
      </c>
      <c r="G25" s="84"/>
      <c r="H25" s="186"/>
      <c r="I25" s="186"/>
      <c r="J25" s="187">
        <f>SUM(J15:J23)</f>
        <v>934.2</v>
      </c>
      <c r="K25" s="241"/>
      <c r="L25" s="339"/>
      <c r="M25" s="189"/>
      <c r="N25" s="315"/>
      <c r="O25" s="1274"/>
      <c r="P25" s="1275"/>
      <c r="Q25" s="1276"/>
      <c r="R25" s="741"/>
    </row>
    <row r="26" spans="1:18" ht="27" x14ac:dyDescent="0.2">
      <c r="A26" s="62"/>
      <c r="B26" s="63"/>
      <c r="C26" s="1306" t="s">
        <v>538</v>
      </c>
      <c r="D26" s="633" t="str">
        <f>VLOOKUP($P26,TOV!$A$4:$E$65536,2,FALSE)</f>
        <v>Disconnect electricity supply</v>
      </c>
      <c r="E26" s="295" t="s">
        <v>296</v>
      </c>
      <c r="F26" s="203">
        <v>1</v>
      </c>
      <c r="G26" s="202" t="s">
        <v>297</v>
      </c>
      <c r="H26" s="191">
        <f>VLOOKUP($P26,TOV!$A$4:$E$65536,4,FALSE)</f>
        <v>934.2</v>
      </c>
      <c r="I26" s="192"/>
      <c r="J26" s="75">
        <f>IF($E26="Y",IF(I26=0,F26*H26,F26*I26),"")</f>
        <v>934.2</v>
      </c>
      <c r="K26" s="630"/>
      <c r="L26" s="205" t="s">
        <v>539</v>
      </c>
      <c r="M26" s="195"/>
      <c r="N26" s="315"/>
      <c r="O26" s="745">
        <f t="shared" si="1"/>
        <v>0</v>
      </c>
      <c r="P26" s="746" t="s">
        <v>514</v>
      </c>
      <c r="Q26" s="932"/>
      <c r="R26" s="739"/>
    </row>
    <row r="27" spans="1:18" ht="27" x14ac:dyDescent="0.2">
      <c r="A27" s="62"/>
      <c r="B27" s="63"/>
      <c r="C27" s="1307"/>
      <c r="D27" s="633" t="str">
        <f>VLOOKUP($P27,TOV!$A$4:$E$65536,2,FALSE)</f>
        <v>Demolish and remove small buildings / tanks</v>
      </c>
      <c r="E27" s="293" t="s">
        <v>296</v>
      </c>
      <c r="F27" s="72"/>
      <c r="G27" s="90" t="s">
        <v>406</v>
      </c>
      <c r="H27" s="73">
        <f>VLOOKUP($P27,TOV!$A$4:$E$65536,4,FALSE)</f>
        <v>106.07647982106417</v>
      </c>
      <c r="I27" s="206"/>
      <c r="J27" s="75">
        <f t="shared" ref="J27:J68" si="2">IF($E27="Y",IF(I27=0,F27*H27,F27*I27),"")</f>
        <v>0</v>
      </c>
      <c r="K27" s="631"/>
      <c r="L27" s="212" t="s">
        <v>516</v>
      </c>
      <c r="M27" s="195"/>
      <c r="N27" s="315"/>
      <c r="O27" s="745">
        <f t="shared" si="1"/>
        <v>0</v>
      </c>
      <c r="P27" s="746" t="s">
        <v>517</v>
      </c>
      <c r="Q27" s="932"/>
      <c r="R27" s="739"/>
    </row>
    <row r="28" spans="1:18" ht="22.5" x14ac:dyDescent="0.2">
      <c r="A28" s="62"/>
      <c r="B28" s="63"/>
      <c r="C28" s="208"/>
      <c r="D28" s="633" t="str">
        <f>VLOOKUP($P28,TOV!$A$4:$E$65536,2,FALSE)</f>
        <v xml:space="preserve">Demolish and remove industrial buildings such as workshops and large sheds </v>
      </c>
      <c r="E28" s="293" t="s">
        <v>296</v>
      </c>
      <c r="F28" s="72"/>
      <c r="G28" s="90" t="s">
        <v>406</v>
      </c>
      <c r="H28" s="73">
        <f>VLOOKUP($P28,TOV!$A$4:$E$65536,4,FALSE)</f>
        <v>242.46052530528954</v>
      </c>
      <c r="I28" s="206"/>
      <c r="J28" s="75">
        <f t="shared" si="2"/>
        <v>0</v>
      </c>
      <c r="K28" s="631"/>
      <c r="L28" s="212" t="s">
        <v>524</v>
      </c>
      <c r="M28" s="195"/>
      <c r="N28" s="315"/>
      <c r="O28" s="745">
        <f t="shared" si="1"/>
        <v>0</v>
      </c>
      <c r="P28" s="746" t="s">
        <v>525</v>
      </c>
      <c r="Q28" s="932"/>
      <c r="R28" s="739"/>
    </row>
    <row r="29" spans="1:18" ht="33.75" x14ac:dyDescent="0.2">
      <c r="A29" s="62"/>
      <c r="B29" s="63"/>
      <c r="C29" s="208"/>
      <c r="D29" s="633" t="str">
        <f>VLOOKUP($P29,TOV!$A$4:$E$65536,2,FALSE)</f>
        <v xml:space="preserve">Remove Bitumen sealed areas (car park, etc).  Includes disposal of waste bitumen material off site at an appropriate landfill facility. </v>
      </c>
      <c r="E29" s="293" t="s">
        <v>296</v>
      </c>
      <c r="F29" s="72"/>
      <c r="G29" s="90" t="s">
        <v>406</v>
      </c>
      <c r="H29" s="73">
        <f>VLOOKUP($P29,TOV!$A$4:$E$65536,4,FALSE)</f>
        <v>18.107486264854778</v>
      </c>
      <c r="I29" s="209"/>
      <c r="J29" s="75">
        <f t="shared" si="2"/>
        <v>0</v>
      </c>
      <c r="K29" s="631"/>
      <c r="L29" s="211" t="s">
        <v>540</v>
      </c>
      <c r="M29" s="195"/>
      <c r="N29" s="130"/>
      <c r="O29" s="745">
        <f t="shared" si="1"/>
        <v>0</v>
      </c>
      <c r="P29" s="746" t="s">
        <v>526</v>
      </c>
      <c r="Q29" s="932"/>
      <c r="R29" s="739"/>
    </row>
    <row r="30" spans="1:18" ht="22.5" x14ac:dyDescent="0.2">
      <c r="A30" s="62"/>
      <c r="B30" s="63"/>
      <c r="C30" s="208"/>
      <c r="D30" s="633" t="str">
        <f>VLOOKUP($P30,TOV!$A$4:$E$65536,2,FALSE)</f>
        <v xml:space="preserve">Remove Concrete pads &amp; footings (&lt; 300mm thickness).  </v>
      </c>
      <c r="E30" s="293" t="s">
        <v>296</v>
      </c>
      <c r="F30" s="72"/>
      <c r="G30" s="90" t="s">
        <v>406</v>
      </c>
      <c r="H30" s="73">
        <f>VLOOKUP($P30,TOV!$A$4:$E$65536,4,FALSE)</f>
        <v>15.153782831580596</v>
      </c>
      <c r="I30" s="209"/>
      <c r="J30" s="75">
        <f t="shared" si="2"/>
        <v>0</v>
      </c>
      <c r="K30" s="631"/>
      <c r="L30" s="211" t="s">
        <v>541</v>
      </c>
      <c r="M30" s="195"/>
      <c r="N30" s="130"/>
      <c r="O30" s="745">
        <f t="shared" si="1"/>
        <v>0</v>
      </c>
      <c r="P30" s="746" t="s">
        <v>527</v>
      </c>
      <c r="Q30" s="932"/>
      <c r="R30" s="739"/>
    </row>
    <row r="31" spans="1:18" ht="22.5" x14ac:dyDescent="0.2">
      <c r="A31" s="62"/>
      <c r="B31" s="63"/>
      <c r="C31" s="208"/>
      <c r="D31" s="633" t="str">
        <f>VLOOKUP($P31,TOV!$A$4:$E$65536,2,FALSE)</f>
        <v>Remove Concrete pads, footings and foundations (&gt; 300mm thickness)</v>
      </c>
      <c r="E31" s="293" t="s">
        <v>296</v>
      </c>
      <c r="F31" s="72"/>
      <c r="G31" s="90" t="s">
        <v>406</v>
      </c>
      <c r="H31" s="73">
        <f>VLOOKUP($P31,TOV!$A$4:$E$65536,4,FALSE)</f>
        <v>83.474227462096508</v>
      </c>
      <c r="I31" s="209"/>
      <c r="J31" s="75">
        <f t="shared" si="2"/>
        <v>0</v>
      </c>
      <c r="K31" s="631"/>
      <c r="L31" s="211" t="s">
        <v>528</v>
      </c>
      <c r="M31" s="195"/>
      <c r="N31" s="315"/>
      <c r="O31" s="745">
        <f t="shared" si="1"/>
        <v>0</v>
      </c>
      <c r="P31" s="746" t="s">
        <v>529</v>
      </c>
      <c r="Q31" s="932"/>
      <c r="R31" s="739"/>
    </row>
    <row r="32" spans="1:18" ht="33.75" x14ac:dyDescent="0.2">
      <c r="A32" s="62"/>
      <c r="B32" s="63"/>
      <c r="C32" s="208"/>
      <c r="D32" s="633" t="str">
        <f>VLOOKUP($P32,TOV!$A$4:$E$65536,2,FALSE)</f>
        <v>Demolish / relocate FIXED process infrastructure (ie. crushers, screening plants, pug mills and wet mix plants)</v>
      </c>
      <c r="E32" s="296" t="s">
        <v>296</v>
      </c>
      <c r="F32" s="898"/>
      <c r="G32" s="173" t="s">
        <v>371</v>
      </c>
      <c r="H32" s="73">
        <f>VLOOKUP($P32,TOV!$A$4:$E$65536,4,FALSE)</f>
        <v>242.46052530528954</v>
      </c>
      <c r="I32" s="206"/>
      <c r="J32" s="75">
        <f t="shared" si="2"/>
        <v>0</v>
      </c>
      <c r="K32" s="631"/>
      <c r="L32" s="212" t="s">
        <v>542</v>
      </c>
      <c r="M32" s="195"/>
      <c r="N32" s="315"/>
      <c r="O32" s="745">
        <f t="shared" si="1"/>
        <v>0</v>
      </c>
      <c r="P32" s="746" t="s">
        <v>543</v>
      </c>
      <c r="Q32" s="932"/>
      <c r="R32" s="739"/>
    </row>
    <row r="33" spans="1:18" ht="30" customHeight="1" x14ac:dyDescent="0.2">
      <c r="A33" s="62"/>
      <c r="B33" s="63"/>
      <c r="C33" s="208"/>
      <c r="D33" s="633" t="str">
        <f>VLOOKUP($P33,TOV!$A$4:$E$65536,2,FALSE)</f>
        <v>Remove all mobile plant and equipment from the site</v>
      </c>
      <c r="E33" s="296" t="s">
        <v>296</v>
      </c>
      <c r="F33" s="898"/>
      <c r="G33" s="213" t="s">
        <v>297</v>
      </c>
      <c r="H33" s="73">
        <f>VLOOKUP($P33,TOV!$A$4:$E$65536,4,FALSE)</f>
        <v>3030.7565663161195</v>
      </c>
      <c r="I33" s="206"/>
      <c r="J33" s="75">
        <f t="shared" si="2"/>
        <v>0</v>
      </c>
      <c r="K33" s="631"/>
      <c r="L33" s="212" t="s">
        <v>842</v>
      </c>
      <c r="M33" s="195"/>
      <c r="N33" s="315"/>
      <c r="O33" s="745">
        <f t="shared" si="1"/>
        <v>0</v>
      </c>
      <c r="P33" s="746" t="s">
        <v>545</v>
      </c>
      <c r="Q33" s="932"/>
      <c r="R33" s="739"/>
    </row>
    <row r="34" spans="1:18" ht="23.25" customHeight="1" x14ac:dyDescent="0.2">
      <c r="A34" s="62"/>
      <c r="B34" s="63"/>
      <c r="C34" s="208"/>
      <c r="D34" s="633" t="str">
        <f>VLOOKUP($P34,TOV!$A$4:$E$65536,2,FALSE)</f>
        <v>Removal of core trays from site</v>
      </c>
      <c r="E34" s="296" t="s">
        <v>296</v>
      </c>
      <c r="F34" s="898"/>
      <c r="G34" s="90" t="s">
        <v>829</v>
      </c>
      <c r="H34" s="73">
        <f>VLOOKUP($P34,TOV!$A$4:$E$65536,4,FALSE)</f>
        <v>93.505977540000004</v>
      </c>
      <c r="I34" s="206"/>
      <c r="J34" s="75">
        <f t="shared" ref="J34" si="3">IF($E34="Y",IF(I34=0,F34*H34,F34*I34),"")</f>
        <v>0</v>
      </c>
      <c r="K34" s="631"/>
      <c r="L34" s="212" t="s">
        <v>828</v>
      </c>
      <c r="M34" s="195"/>
      <c r="N34" s="315"/>
      <c r="O34" s="745"/>
      <c r="P34" s="1008" t="s">
        <v>826</v>
      </c>
      <c r="Q34" s="932"/>
      <c r="R34" s="739"/>
    </row>
    <row r="35" spans="1:18" ht="23.25" customHeight="1" x14ac:dyDescent="0.2">
      <c r="A35" s="62"/>
      <c r="B35" s="63"/>
      <c r="C35" s="208"/>
      <c r="D35" s="633" t="str">
        <f>VLOOKUP($P35,TOV!$A$4:$E$65536,2,FALSE)</f>
        <v>Removal of fences not required in the final landform</v>
      </c>
      <c r="E35" s="296" t="s">
        <v>296</v>
      </c>
      <c r="F35" s="898"/>
      <c r="G35" s="90" t="s">
        <v>388</v>
      </c>
      <c r="H35" s="73">
        <f>VLOOKUP($P35,TOV!$A$4:$E$65536,4,FALSE)</f>
        <v>22.00140648</v>
      </c>
      <c r="I35" s="206"/>
      <c r="J35" s="75">
        <f t="shared" ref="J35" si="4">IF($E35="Y",IF(I35=0,F35*H35,F35*I35),"")</f>
        <v>0</v>
      </c>
      <c r="K35" s="631"/>
      <c r="L35" s="212" t="s">
        <v>828</v>
      </c>
      <c r="M35" s="195"/>
      <c r="N35" s="315"/>
      <c r="O35" s="745"/>
      <c r="P35" s="1008" t="s">
        <v>860</v>
      </c>
      <c r="Q35" s="932"/>
      <c r="R35" s="739"/>
    </row>
    <row r="36" spans="1:18" ht="30.75" customHeight="1" x14ac:dyDescent="0.2">
      <c r="A36" s="62"/>
      <c r="B36" s="63"/>
      <c r="C36" s="208"/>
      <c r="D36" s="633" t="str">
        <f>VLOOKUP($P36,TOV!$A$4:$E$65536,2,FALSE)</f>
        <v>Removal of waste poly pipe, includes collection, cutting for disposal and disposal cost</v>
      </c>
      <c r="E36" s="296" t="s">
        <v>296</v>
      </c>
      <c r="F36" s="898"/>
      <c r="G36" s="90" t="s">
        <v>388</v>
      </c>
      <c r="H36" s="73">
        <f>VLOOKUP($P36,TOV!$A$4:$E$65536,4,FALSE)</f>
        <v>6.4354113954000001</v>
      </c>
      <c r="I36" s="206"/>
      <c r="J36" s="75">
        <f t="shared" si="2"/>
        <v>0</v>
      </c>
      <c r="K36" s="631"/>
      <c r="L36" s="212" t="s">
        <v>825</v>
      </c>
      <c r="M36" s="195"/>
      <c r="N36" s="315"/>
      <c r="O36" s="745"/>
      <c r="P36" s="1008" t="s">
        <v>823</v>
      </c>
      <c r="Q36" s="932"/>
      <c r="R36" s="739"/>
    </row>
    <row r="37" spans="1:18" ht="30.75" customHeight="1" x14ac:dyDescent="0.2">
      <c r="A37" s="62"/>
      <c r="B37" s="63"/>
      <c r="C37" s="208"/>
      <c r="D37" s="633" t="str">
        <f>VLOOKUP($P37,TOV!$A$4:$E$65536,2,FALSE)</f>
        <v xml:space="preserve">Removal of waste car tyres </v>
      </c>
      <c r="E37" s="296" t="s">
        <v>296</v>
      </c>
      <c r="F37" s="898"/>
      <c r="G37" s="90" t="s">
        <v>808</v>
      </c>
      <c r="H37" s="73">
        <f>VLOOKUP($P37,TOV!$A$4:$E$65536,4,FALSE)</f>
        <v>11.418000000000001</v>
      </c>
      <c r="I37" s="206"/>
      <c r="J37" s="75">
        <f t="shared" si="2"/>
        <v>0</v>
      </c>
      <c r="K37" s="631"/>
      <c r="L37" s="212" t="s">
        <v>872</v>
      </c>
      <c r="M37" s="195"/>
      <c r="N37" s="315"/>
      <c r="O37" s="745"/>
      <c r="P37" s="1008" t="s">
        <v>870</v>
      </c>
      <c r="Q37" s="932"/>
      <c r="R37" s="739"/>
    </row>
    <row r="38" spans="1:18" ht="24" customHeight="1" x14ac:dyDescent="0.2">
      <c r="A38" s="62"/>
      <c r="B38" s="63"/>
      <c r="C38" s="208"/>
      <c r="D38" s="633" t="str">
        <f>VLOOKUP($P38,TOV!$A$4:$E$65536,2,FALSE)</f>
        <v xml:space="preserve">Removal of waste truck tyres </v>
      </c>
      <c r="E38" s="296" t="s">
        <v>296</v>
      </c>
      <c r="F38" s="898"/>
      <c r="G38" s="90" t="s">
        <v>808</v>
      </c>
      <c r="H38" s="73">
        <f>VLOOKUP($P38,TOV!$A$4:$E$65536,4,FALSE)</f>
        <v>1100.070324</v>
      </c>
      <c r="I38" s="206"/>
      <c r="J38" s="75">
        <f t="shared" ref="J38" si="5">IF($E38="Y",IF(I38=0,F38*H38,F38*I38),"")</f>
        <v>0</v>
      </c>
      <c r="K38" s="631"/>
      <c r="L38" s="212" t="s">
        <v>822</v>
      </c>
      <c r="M38" s="195"/>
      <c r="N38" s="315"/>
      <c r="O38" s="745"/>
      <c r="P38" s="1008" t="s">
        <v>821</v>
      </c>
      <c r="Q38" s="932"/>
      <c r="R38" s="739"/>
    </row>
    <row r="39" spans="1:18" ht="33.75" x14ac:dyDescent="0.2">
      <c r="A39" s="62"/>
      <c r="B39" s="63"/>
      <c r="C39" s="208"/>
      <c r="D39" s="633" t="str">
        <f>VLOOKUP($P39,TOV!$A$4:$E$65536,2,FALSE)</f>
        <v>Removal of rubbish from the site to a licensed landfill facility (ie. General waste, sample bags, bore casing off cuts, etc)</v>
      </c>
      <c r="E39" s="296" t="s">
        <v>296</v>
      </c>
      <c r="F39" s="214">
        <v>1</v>
      </c>
      <c r="G39" s="173" t="s">
        <v>371</v>
      </c>
      <c r="H39" s="73">
        <f>VLOOKUP($P39,TOV!$A$4:$E$65536,4,FALSE)</f>
        <v>984.9958840527388</v>
      </c>
      <c r="I39" s="215"/>
      <c r="J39" s="75">
        <f t="shared" si="2"/>
        <v>984.9958840527388</v>
      </c>
      <c r="K39" s="631"/>
      <c r="L39" s="211" t="s">
        <v>387</v>
      </c>
      <c r="M39" s="195"/>
      <c r="N39" s="315"/>
      <c r="O39" s="745">
        <f t="shared" si="1"/>
        <v>0</v>
      </c>
      <c r="P39" s="746" t="s">
        <v>361</v>
      </c>
      <c r="Q39" s="932"/>
      <c r="R39" s="739"/>
    </row>
    <row r="40" spans="1:18" ht="45" x14ac:dyDescent="0.2">
      <c r="A40" s="62"/>
      <c r="B40" s="63"/>
      <c r="C40" s="208"/>
      <c r="D40" s="633" t="str">
        <f>VLOOKUP($P40,TOV!$A$4:$E$65536,2,FALSE)</f>
        <v>Demolish and remove ground level conveyors, transfer stations &amp; gantries (scrapping only - does not include dismantling for re-use at another site)</v>
      </c>
      <c r="E40" s="293" t="s">
        <v>296</v>
      </c>
      <c r="F40" s="72"/>
      <c r="G40" s="216" t="s">
        <v>388</v>
      </c>
      <c r="H40" s="73">
        <f>VLOOKUP($P40,TOV!$A$4:$E$65536,4,FALSE)</f>
        <v>269.6859656467733</v>
      </c>
      <c r="I40" s="206"/>
      <c r="J40" s="75">
        <f t="shared" si="2"/>
        <v>0</v>
      </c>
      <c r="K40" s="631"/>
      <c r="L40" s="212" t="s">
        <v>546</v>
      </c>
      <c r="M40" s="195"/>
      <c r="N40" s="587"/>
      <c r="O40" s="745">
        <f t="shared" si="1"/>
        <v>0</v>
      </c>
      <c r="P40" s="746" t="s">
        <v>547</v>
      </c>
      <c r="Q40" s="932"/>
      <c r="R40" s="739"/>
    </row>
    <row r="41" spans="1:18" ht="45" x14ac:dyDescent="0.2">
      <c r="A41" s="62"/>
      <c r="B41" s="63"/>
      <c r="C41" s="208"/>
      <c r="D41" s="633" t="str">
        <f>VLOOKUP($P41,TOV!$A$4:$E$65536,2,FALSE)</f>
        <v>Demolish and remove overhead conveyors, transfer stations &amp; gantries (scrapping only - does not include dismantling for re-use at another site)</v>
      </c>
      <c r="E41" s="293" t="s">
        <v>296</v>
      </c>
      <c r="F41" s="72"/>
      <c r="G41" s="216" t="s">
        <v>388</v>
      </c>
      <c r="H41" s="73">
        <f>VLOOKUP($P41,TOV!$A$4:$E$65536,4,FALSE)</f>
        <v>378.84457078951493</v>
      </c>
      <c r="I41" s="206"/>
      <c r="J41" s="75">
        <f t="shared" si="2"/>
        <v>0</v>
      </c>
      <c r="K41" s="631"/>
      <c r="L41" s="212" t="s">
        <v>548</v>
      </c>
      <c r="M41" s="195"/>
      <c r="N41" s="315"/>
      <c r="O41" s="745">
        <f t="shared" si="1"/>
        <v>0</v>
      </c>
      <c r="P41" s="746" t="s">
        <v>549</v>
      </c>
      <c r="Q41" s="932"/>
      <c r="R41" s="739"/>
    </row>
    <row r="42" spans="1:18" x14ac:dyDescent="0.2">
      <c r="A42" s="62"/>
      <c r="B42" s="63"/>
      <c r="C42" s="208"/>
      <c r="D42" s="1266" t="str">
        <f>VLOOKUP($P42,TOV!$A$4:$E$65536,2,FALSE)</f>
        <v>Demolish thickener tanks or flocc tanks (variable rate for small, medium and large structures).</v>
      </c>
      <c r="E42" s="1267" t="s">
        <v>296</v>
      </c>
      <c r="F42" s="1243"/>
      <c r="G42" s="1256" t="s">
        <v>371</v>
      </c>
      <c r="H42" s="1261" t="str">
        <f>VLOOKUP($P42,TOV!$A$4:$E$65536,4,FALSE)</f>
        <v>Select from List</v>
      </c>
      <c r="I42" s="1298"/>
      <c r="J42" s="1102" t="str">
        <f>IF($E42="Y",IF(I42=0,IF(H42="Select From List","",F42*H42),F42*I42),"")</f>
        <v/>
      </c>
      <c r="K42" s="631" t="s">
        <v>550</v>
      </c>
      <c r="L42" s="1249" t="s">
        <v>662</v>
      </c>
      <c r="M42" s="1278"/>
      <c r="N42" s="315"/>
      <c r="O42" s="1277">
        <f t="shared" si="1"/>
        <v>0</v>
      </c>
      <c r="P42" s="1279" t="str">
        <f>IF(Q42=1,"X096",IF(Q42=2,"X097",IF(Q42=3,"X098",IF(Q42=4,"x099","X096"))))</f>
        <v>X096</v>
      </c>
      <c r="Q42" s="1280">
        <f>VLOOKUP(K42,Select_Size_Index,2,FALSE)</f>
        <v>1</v>
      </c>
      <c r="R42" s="1297"/>
    </row>
    <row r="43" spans="1:18" ht="27" customHeight="1" x14ac:dyDescent="0.2">
      <c r="A43" s="62"/>
      <c r="B43" s="63"/>
      <c r="C43" s="208"/>
      <c r="D43" s="1125"/>
      <c r="E43" s="1242"/>
      <c r="F43" s="1244"/>
      <c r="G43" s="1131" t="e">
        <f>VLOOKUP($P43,TOV!$A$4:$E$65536,5,FALSE)</f>
        <v>#N/A</v>
      </c>
      <c r="H43" s="1262"/>
      <c r="I43" s="1299"/>
      <c r="J43" s="1103"/>
      <c r="K43" s="631"/>
      <c r="L43" s="1105"/>
      <c r="M43" s="1278"/>
      <c r="N43" s="315"/>
      <c r="O43" s="1277"/>
      <c r="P43" s="1279"/>
      <c r="Q43" s="1280"/>
      <c r="R43" s="1297"/>
    </row>
    <row r="44" spans="1:18" ht="22.5" x14ac:dyDescent="0.2">
      <c r="A44" s="62"/>
      <c r="B44" s="63"/>
      <c r="C44" s="218"/>
      <c r="D44" s="633" t="str">
        <f>VLOOKUP($P44,TOV!$A$4:$E$65536,2,FALSE)</f>
        <v xml:space="preserve">Remove Concrete pads &amp; footings (&lt; 300mm thickness).  </v>
      </c>
      <c r="E44" s="293" t="s">
        <v>296</v>
      </c>
      <c r="F44" s="72"/>
      <c r="G44" s="90" t="s">
        <v>406</v>
      </c>
      <c r="H44" s="73">
        <f>VLOOKUP($P44,TOV!$A$4:$E$65536,4,FALSE)</f>
        <v>15.153782831580596</v>
      </c>
      <c r="I44" s="209"/>
      <c r="J44" s="75">
        <f t="shared" si="2"/>
        <v>0</v>
      </c>
      <c r="K44" s="631"/>
      <c r="L44" s="211" t="s">
        <v>541</v>
      </c>
      <c r="M44" s="195"/>
      <c r="N44" s="130"/>
      <c r="O44" s="745">
        <f t="shared" si="1"/>
        <v>0</v>
      </c>
      <c r="P44" s="746" t="s">
        <v>527</v>
      </c>
      <c r="Q44" s="932"/>
      <c r="R44" s="739"/>
    </row>
    <row r="45" spans="1:18" ht="23.25" thickBot="1" x14ac:dyDescent="0.25">
      <c r="A45" s="62"/>
      <c r="B45" s="63"/>
      <c r="C45" s="218"/>
      <c r="D45" s="633" t="str">
        <f>VLOOKUP($P45,TOV!$A$4:$E$65536,2,FALSE)</f>
        <v>Remove Concrete pads, footings and foundations (&gt; 300mm thickness)</v>
      </c>
      <c r="E45" s="294" t="s">
        <v>296</v>
      </c>
      <c r="F45" s="72"/>
      <c r="G45" s="90" t="s">
        <v>406</v>
      </c>
      <c r="H45" s="547">
        <f>VLOOKUP($P45,TOV!$A$4:$E$65536,4,FALSE)</f>
        <v>83.474227462096508</v>
      </c>
      <c r="I45" s="209"/>
      <c r="J45" s="75">
        <f t="shared" si="2"/>
        <v>0</v>
      </c>
      <c r="K45" s="635"/>
      <c r="L45" s="211" t="s">
        <v>551</v>
      </c>
      <c r="M45" s="195"/>
      <c r="N45" s="45"/>
      <c r="O45" s="745">
        <f t="shared" si="1"/>
        <v>0</v>
      </c>
      <c r="P45" s="746" t="s">
        <v>529</v>
      </c>
      <c r="Q45" s="932"/>
      <c r="R45" s="739"/>
    </row>
    <row r="46" spans="1:18" ht="13.5" thickBot="1" x14ac:dyDescent="0.25">
      <c r="A46" s="182"/>
      <c r="B46" s="183"/>
      <c r="C46" s="184"/>
      <c r="D46" s="84"/>
      <c r="E46" s="292"/>
      <c r="F46" s="185" t="s">
        <v>461</v>
      </c>
      <c r="G46" s="924"/>
      <c r="H46" s="186"/>
      <c r="I46" s="186"/>
      <c r="J46" s="187">
        <f>SUM(J26:J45)</f>
        <v>1919.1958840527388</v>
      </c>
      <c r="K46" s="241"/>
      <c r="L46" s="339"/>
      <c r="M46" s="189"/>
      <c r="N46" s="315"/>
      <c r="O46" s="1274"/>
      <c r="P46" s="1275"/>
      <c r="Q46" s="1276"/>
      <c r="R46" s="741"/>
    </row>
    <row r="47" spans="1:18" ht="22.5" x14ac:dyDescent="0.2">
      <c r="A47" s="68"/>
      <c r="B47" s="69"/>
      <c r="C47" s="1313" t="s">
        <v>656</v>
      </c>
      <c r="D47" s="633" t="str">
        <f>VLOOKUP($P47,TOV!$A$4:$E$65536,2,FALSE)</f>
        <v>Has a Contaminated Site Assessment been undertaken for the site?  If not this item applies</v>
      </c>
      <c r="E47" s="293" t="s">
        <v>300</v>
      </c>
      <c r="F47" s="917"/>
      <c r="G47" s="239" t="s">
        <v>297</v>
      </c>
      <c r="H47" s="921">
        <f>VLOOKUP($P47,TOV!$A$4:$E$65536,4,FALSE)</f>
        <v>19263.283260483804</v>
      </c>
      <c r="I47" s="209"/>
      <c r="J47" s="75">
        <f>IF($E47="N",IF(I47=0,F47*H47,F47*I47),"")</f>
        <v>0</v>
      </c>
      <c r="K47" s="630"/>
      <c r="L47" s="472" t="s">
        <v>552</v>
      </c>
      <c r="M47" s="221"/>
      <c r="N47" s="130"/>
      <c r="O47" s="745">
        <f t="shared" si="1"/>
        <v>0</v>
      </c>
      <c r="P47" s="746" t="s">
        <v>553</v>
      </c>
      <c r="Q47" s="932"/>
      <c r="R47" s="740"/>
    </row>
    <row r="48" spans="1:18" ht="36" x14ac:dyDescent="0.2">
      <c r="A48" s="68"/>
      <c r="B48" s="69"/>
      <c r="C48" s="1313"/>
      <c r="D48" s="633" t="str">
        <f>VLOOKUP($P48,TOV!$A$4:$E$65536,2,FALSE)</f>
        <v>Removal and disposal of oil contaminated water from bunded areas and sumps.</v>
      </c>
      <c r="E48" s="293" t="s">
        <v>296</v>
      </c>
      <c r="F48" s="917"/>
      <c r="G48" s="217" t="s">
        <v>554</v>
      </c>
      <c r="H48" s="918" t="str">
        <f>VLOOKUP($P48,TOV!$A$4:$E$65536,4,FALSE)</f>
        <v>Use 1st principles to build a rate</v>
      </c>
      <c r="I48" s="222"/>
      <c r="J48" s="75" t="str">
        <f>IF($E48="Y",IF(I48=0,IF(H48="Use 1st principles to build a rate","",F48*H48),F48*I48),"")</f>
        <v/>
      </c>
      <c r="K48" s="631"/>
      <c r="L48" s="248" t="s">
        <v>555</v>
      </c>
      <c r="M48" s="221"/>
      <c r="N48" s="130"/>
      <c r="O48" s="745">
        <f t="shared" si="1"/>
        <v>0</v>
      </c>
      <c r="P48" s="746" t="s">
        <v>556</v>
      </c>
      <c r="Q48" s="932"/>
      <c r="R48" s="740"/>
    </row>
    <row r="49" spans="1:18" ht="45" x14ac:dyDescent="0.2">
      <c r="A49" s="68"/>
      <c r="B49" s="69"/>
      <c r="C49" s="1313"/>
      <c r="D49" s="633" t="str">
        <f>VLOOKUP($P49,TOV!$A$4:$E$65536,2,FALSE)</f>
        <v>Load, cart and dispose of low-level contaminated soil off site to a licensed landfill.  Assumes cartage to a local landfill.  Add $50/m3 for cartage to regional landfill.</v>
      </c>
      <c r="E49" s="293" t="s">
        <v>296</v>
      </c>
      <c r="F49" s="917"/>
      <c r="G49" s="199" t="s">
        <v>768</v>
      </c>
      <c r="H49" s="918">
        <f>VLOOKUP($P49,TOV!$A$4:$E$65536,4,FALSE)</f>
        <v>590.99753043164321</v>
      </c>
      <c r="I49" s="175"/>
      <c r="J49" s="75">
        <f t="shared" si="2"/>
        <v>0</v>
      </c>
      <c r="K49" s="631"/>
      <c r="L49" s="237" t="s">
        <v>452</v>
      </c>
      <c r="M49" s="221"/>
      <c r="N49" s="315"/>
      <c r="O49" s="745">
        <f t="shared" si="1"/>
        <v>0</v>
      </c>
      <c r="P49" s="746" t="s">
        <v>359</v>
      </c>
      <c r="Q49" s="932"/>
      <c r="R49" s="740"/>
    </row>
    <row r="50" spans="1:18" ht="33.75" x14ac:dyDescent="0.2">
      <c r="A50" s="68"/>
      <c r="B50" s="69"/>
      <c r="C50" s="125"/>
      <c r="D50" s="633" t="str">
        <f>VLOOKUP($P50,TOV!$A$4:$E$65536,2,FALSE)</f>
        <v>Load, cart and dispose of contaminated soil (ie. chemical spillage in / around storage sheds) off site to a licensed landfill</v>
      </c>
      <c r="E50" s="293" t="s">
        <v>296</v>
      </c>
      <c r="F50" s="917"/>
      <c r="G50" s="199" t="s">
        <v>768</v>
      </c>
      <c r="H50" s="918">
        <f>VLOOKUP($P50,TOV!$A$4:$E$65536,4,FALSE)</f>
        <v>1022.8803411316903</v>
      </c>
      <c r="I50" s="175"/>
      <c r="J50" s="75">
        <f t="shared" si="2"/>
        <v>0</v>
      </c>
      <c r="K50" s="631"/>
      <c r="L50" s="212" t="s">
        <v>574</v>
      </c>
      <c r="M50" s="221"/>
      <c r="N50" s="130"/>
      <c r="O50" s="745">
        <f t="shared" si="1"/>
        <v>0</v>
      </c>
      <c r="P50" s="746" t="s">
        <v>557</v>
      </c>
      <c r="Q50" s="932"/>
      <c r="R50" s="740"/>
    </row>
    <row r="51" spans="1:18" x14ac:dyDescent="0.2">
      <c r="A51" s="68"/>
      <c r="B51" s="69"/>
      <c r="C51" s="208"/>
      <c r="D51" s="1266" t="str">
        <f>VLOOKUP($P51,TOV!$A$4:$E$65536,2,FALSE)</f>
        <v>Onsite remediation of hydrocarbon contaminated soils</v>
      </c>
      <c r="E51" s="1267" t="s">
        <v>296</v>
      </c>
      <c r="F51" s="1281"/>
      <c r="G51" s="1251" t="s">
        <v>768</v>
      </c>
      <c r="H51" s="1282" t="str">
        <f>VLOOKUP($P51,TOV!$A$4:$E$65536,4,FALSE)</f>
        <v>Select from List</v>
      </c>
      <c r="I51" s="1283"/>
      <c r="J51" s="1102" t="str">
        <f>IF($E51="Y",IF(I51=0,IF(H51="Select From List","",F51*H51),F51*I51),"")</f>
        <v/>
      </c>
      <c r="K51" s="631" t="s">
        <v>558</v>
      </c>
      <c r="L51" s="1249" t="s">
        <v>567</v>
      </c>
      <c r="M51" s="1296"/>
      <c r="N51" s="587"/>
      <c r="O51" s="1277">
        <f t="shared" si="1"/>
        <v>0</v>
      </c>
      <c r="P51" s="1279" t="str">
        <f>IF(Q51=1,"X152",IF(Q51=2,"X153",IF(Q51=3,"X154",IF(Q51=4,"x155",IF(Q51=5,"X156","X152")))))</f>
        <v>X152</v>
      </c>
      <c r="Q51" s="1280">
        <f>VLOOKUP(K51,Select_Volume_Index,2,FALSE)</f>
        <v>1</v>
      </c>
      <c r="R51" s="1295"/>
    </row>
    <row r="52" spans="1:18" ht="27" customHeight="1" x14ac:dyDescent="0.2">
      <c r="A52" s="68"/>
      <c r="B52" s="69"/>
      <c r="C52" s="208"/>
      <c r="D52" s="1125"/>
      <c r="E52" s="1242"/>
      <c r="F52" s="1253"/>
      <c r="G52" s="1251"/>
      <c r="H52" s="1255"/>
      <c r="I52" s="1284"/>
      <c r="J52" s="1103"/>
      <c r="K52" s="631"/>
      <c r="L52" s="1105"/>
      <c r="M52" s="1296"/>
      <c r="N52" s="587"/>
      <c r="O52" s="1277"/>
      <c r="P52" s="1279"/>
      <c r="Q52" s="1280"/>
      <c r="R52" s="1295"/>
    </row>
    <row r="53" spans="1:18" ht="47.25" customHeight="1" x14ac:dyDescent="0.2">
      <c r="A53" s="68"/>
      <c r="B53" s="69"/>
      <c r="C53" s="208"/>
      <c r="D53" s="633" t="str">
        <f>VLOOKUP($P53,TOV!$A$4:$E$65536,2,FALSE)</f>
        <v xml:space="preserve">Empty and remove above ground fuel tank (include all site facilities and is to include pipes, bunds, etc) </v>
      </c>
      <c r="E53" s="293" t="s">
        <v>296</v>
      </c>
      <c r="F53" s="917"/>
      <c r="G53" s="199" t="s">
        <v>371</v>
      </c>
      <c r="H53" s="918">
        <f>VLOOKUP($P53,TOV!$A$4:$E$65536,4,FALSE)</f>
        <v>22001.406480000001</v>
      </c>
      <c r="I53" s="175"/>
      <c r="J53" s="75">
        <f t="shared" ref="J53" si="6">IF($E53="Y",IF(I53=0,F53*H53,F53*I53),"")</f>
        <v>0</v>
      </c>
      <c r="K53" s="631"/>
      <c r="L53" s="212" t="s">
        <v>568</v>
      </c>
      <c r="M53" s="1013"/>
      <c r="N53" s="587"/>
      <c r="O53" s="745"/>
      <c r="P53" s="1008" t="s">
        <v>819</v>
      </c>
      <c r="Q53" s="932"/>
      <c r="R53" s="1006"/>
    </row>
    <row r="54" spans="1:18" ht="45" x14ac:dyDescent="0.2">
      <c r="A54" s="68"/>
      <c r="B54" s="69"/>
      <c r="C54" s="218"/>
      <c r="D54" s="633" t="str">
        <f>VLOOKUP($P54,TOV!$A$4:$E$65536,2,FALSE)</f>
        <v xml:space="preserve">Removal of underground fuel storage tank (UST) up to 5,000L capacity (include all site facilities and is to include pipes, bunds, etc) </v>
      </c>
      <c r="E54" s="293" t="s">
        <v>296</v>
      </c>
      <c r="F54" s="917"/>
      <c r="G54" s="199" t="s">
        <v>371</v>
      </c>
      <c r="H54" s="918">
        <f>VLOOKUP($P54,TOV!$A$4:$E$65536,4,FALSE)</f>
        <v>31822.943946319254</v>
      </c>
      <c r="I54" s="175"/>
      <c r="J54" s="75">
        <f t="shared" si="2"/>
        <v>0</v>
      </c>
      <c r="K54" s="631"/>
      <c r="L54" s="212" t="s">
        <v>568</v>
      </c>
      <c r="M54" s="221"/>
      <c r="N54" s="315"/>
      <c r="O54" s="745">
        <f t="shared" si="1"/>
        <v>0</v>
      </c>
      <c r="P54" s="746" t="s">
        <v>569</v>
      </c>
      <c r="Q54" s="932"/>
      <c r="R54" s="740"/>
    </row>
    <row r="55" spans="1:18" ht="45.75" thickBot="1" x14ac:dyDescent="0.25">
      <c r="A55" s="68"/>
      <c r="B55" s="69"/>
      <c r="C55" s="218"/>
      <c r="D55" s="70" t="str">
        <f>VLOOKUP($P55,TOV!$A$4:$E$221,2,FALSE)</f>
        <v>Removal of underground fuel storage tank (UST) above 5,000L and below 15,000L capacity (include all site facilities and is to include pipes, bunds, etc)</v>
      </c>
      <c r="E55" s="294" t="s">
        <v>296</v>
      </c>
      <c r="F55" s="917"/>
      <c r="G55" s="250" t="s">
        <v>371</v>
      </c>
      <c r="H55" s="923">
        <f>VLOOKUP($P55,TOV!$A$4:$E$65536,4,FALSE)</f>
        <v>38526.566520967608</v>
      </c>
      <c r="I55" s="224"/>
      <c r="J55" s="75">
        <f t="shared" si="2"/>
        <v>0</v>
      </c>
      <c r="K55" s="635"/>
      <c r="L55" s="211" t="s">
        <v>570</v>
      </c>
      <c r="M55" s="221"/>
      <c r="N55" s="315"/>
      <c r="O55" s="745">
        <f t="shared" si="1"/>
        <v>0</v>
      </c>
      <c r="P55" s="746" t="s">
        <v>571</v>
      </c>
      <c r="Q55" s="932"/>
      <c r="R55" s="740"/>
    </row>
    <row r="56" spans="1:18" ht="13.5" thickBot="1" x14ac:dyDescent="0.25">
      <c r="A56" s="225"/>
      <c r="B56" s="226"/>
      <c r="C56" s="227"/>
      <c r="D56" s="85"/>
      <c r="E56" s="290"/>
      <c r="F56" s="910" t="s">
        <v>461</v>
      </c>
      <c r="G56" s="925"/>
      <c r="H56" s="910"/>
      <c r="I56" s="98"/>
      <c r="J56" s="87">
        <f>SUM(J47:J55)</f>
        <v>0</v>
      </c>
      <c r="K56" s="473"/>
      <c r="L56" s="229"/>
      <c r="M56" s="230"/>
      <c r="N56" s="315"/>
      <c r="O56" s="1274"/>
      <c r="P56" s="1275"/>
      <c r="Q56" s="1276"/>
      <c r="R56" s="748"/>
    </row>
    <row r="57" spans="1:18" ht="27" x14ac:dyDescent="0.2">
      <c r="A57" s="62"/>
      <c r="B57" s="63"/>
      <c r="C57" s="1273" t="s">
        <v>467</v>
      </c>
      <c r="D57" s="633" t="str">
        <f>VLOOKUP($P57,TOV!$A$4:$E$65536,2,FALSE)</f>
        <v>Disconnect electricity supply</v>
      </c>
      <c r="E57" s="295" t="s">
        <v>296</v>
      </c>
      <c r="F57" s="203">
        <v>1</v>
      </c>
      <c r="G57" s="173" t="s">
        <v>297</v>
      </c>
      <c r="H57" s="191">
        <f>VLOOKUP($P57,TOV!$A$4:$E$65536,4,FALSE)</f>
        <v>934.2</v>
      </c>
      <c r="I57" s="231"/>
      <c r="J57" s="75">
        <f t="shared" si="2"/>
        <v>934.2</v>
      </c>
      <c r="K57" s="630"/>
      <c r="L57" s="205" t="s">
        <v>268</v>
      </c>
      <c r="M57" s="195"/>
      <c r="N57" s="315"/>
      <c r="O57" s="745">
        <f t="shared" si="1"/>
        <v>0</v>
      </c>
      <c r="P57" s="746" t="s">
        <v>514</v>
      </c>
      <c r="Q57" s="932"/>
      <c r="R57" s="739"/>
    </row>
    <row r="58" spans="1:18" ht="27" x14ac:dyDescent="0.2">
      <c r="A58" s="62"/>
      <c r="B58" s="63"/>
      <c r="C58" s="1116"/>
      <c r="D58" s="633" t="str">
        <f>VLOOKUP($P58,TOV!$A$4:$E$65536,2,FALSE)</f>
        <v>Demolish and remove small buildings / tanks</v>
      </c>
      <c r="E58" s="293" t="s">
        <v>296</v>
      </c>
      <c r="F58" s="72"/>
      <c r="G58" s="90" t="s">
        <v>406</v>
      </c>
      <c r="H58" s="73">
        <f>VLOOKUP($P58,TOV!$A$4:$E$65536,4,FALSE)</f>
        <v>106.07647982106417</v>
      </c>
      <c r="I58" s="215"/>
      <c r="J58" s="75">
        <f t="shared" si="2"/>
        <v>0</v>
      </c>
      <c r="K58" s="631"/>
      <c r="L58" s="212" t="s">
        <v>516</v>
      </c>
      <c r="M58" s="195"/>
      <c r="N58" s="315"/>
      <c r="O58" s="745">
        <f t="shared" si="1"/>
        <v>0</v>
      </c>
      <c r="P58" s="746" t="s">
        <v>517</v>
      </c>
      <c r="Q58" s="932"/>
      <c r="R58" s="739"/>
    </row>
    <row r="59" spans="1:18" ht="20.25" customHeight="1" x14ac:dyDescent="0.2">
      <c r="A59" s="62"/>
      <c r="B59" s="63"/>
      <c r="C59" s="1116"/>
      <c r="D59" s="633" t="str">
        <f>VLOOKUP($P59,TOV!$A$4:$E$65536,2,FALSE)</f>
        <v>Demolish and remove weighbridge</v>
      </c>
      <c r="E59" s="293" t="s">
        <v>296</v>
      </c>
      <c r="F59" s="72"/>
      <c r="G59" s="90" t="s">
        <v>808</v>
      </c>
      <c r="H59" s="73">
        <f>VLOOKUP($P59,TOV!$A$4:$E$65536,4,FALSE)</f>
        <v>33002.10972</v>
      </c>
      <c r="I59" s="215"/>
      <c r="J59" s="75">
        <f t="shared" ref="J59" si="7">IF($E59="Y",IF(I59=0,F59*H59,F59*I59),"")</f>
        <v>0</v>
      </c>
      <c r="K59" s="631"/>
      <c r="L59" s="212" t="s">
        <v>815</v>
      </c>
      <c r="M59" s="195"/>
      <c r="N59" s="315"/>
      <c r="O59" s="745"/>
      <c r="P59" s="1008" t="s">
        <v>814</v>
      </c>
      <c r="Q59" s="932"/>
      <c r="R59" s="739"/>
    </row>
    <row r="60" spans="1:18" ht="22.5" x14ac:dyDescent="0.2">
      <c r="A60" s="62"/>
      <c r="B60" s="63"/>
      <c r="C60" s="1116"/>
      <c r="D60" s="633" t="str">
        <f>VLOOKUP($P60,TOV!$A$4:$E$65536,2,FALSE)</f>
        <v xml:space="preserve">Demolish and remove industrial buildings such as workshops and large sheds </v>
      </c>
      <c r="E60" s="293" t="s">
        <v>296</v>
      </c>
      <c r="F60" s="72"/>
      <c r="G60" s="90" t="s">
        <v>406</v>
      </c>
      <c r="H60" s="73">
        <f>VLOOKUP($P60,TOV!$A$4:$E$65536,4,FALSE)</f>
        <v>242.46052530528954</v>
      </c>
      <c r="I60" s="206"/>
      <c r="J60" s="75">
        <f t="shared" si="2"/>
        <v>0</v>
      </c>
      <c r="K60" s="631"/>
      <c r="L60" s="212" t="s">
        <v>524</v>
      </c>
      <c r="M60" s="195"/>
      <c r="N60" s="315"/>
      <c r="O60" s="745">
        <f t="shared" si="1"/>
        <v>0</v>
      </c>
      <c r="P60" s="746" t="s">
        <v>525</v>
      </c>
      <c r="Q60" s="932"/>
      <c r="R60" s="739"/>
    </row>
    <row r="61" spans="1:18" ht="33.75" x14ac:dyDescent="0.2">
      <c r="A61" s="62"/>
      <c r="B61" s="63"/>
      <c r="C61" s="1116"/>
      <c r="D61" s="633" t="str">
        <f>VLOOKUP($P61,TOV!$A$4:$E$65536,2,FALSE)</f>
        <v xml:space="preserve">Remove Bitumen sealed areas (car park, etc).  Includes disposal of waste bitumen material off site at an appropriate landfill facility. </v>
      </c>
      <c r="E61" s="293" t="s">
        <v>296</v>
      </c>
      <c r="F61" s="72"/>
      <c r="G61" s="90" t="s">
        <v>406</v>
      </c>
      <c r="H61" s="73">
        <f>VLOOKUP($P61,TOV!$A$4:$E$65536,4,FALSE)</f>
        <v>18.107486264854778</v>
      </c>
      <c r="I61" s="209"/>
      <c r="J61" s="75">
        <f t="shared" si="2"/>
        <v>0</v>
      </c>
      <c r="K61" s="631"/>
      <c r="L61" s="211" t="s">
        <v>540</v>
      </c>
      <c r="M61" s="195"/>
      <c r="N61" s="315"/>
      <c r="O61" s="745">
        <f t="shared" si="1"/>
        <v>0</v>
      </c>
      <c r="P61" s="746" t="s">
        <v>526</v>
      </c>
      <c r="Q61" s="932"/>
      <c r="R61" s="739"/>
    </row>
    <row r="62" spans="1:18" ht="22.5" x14ac:dyDescent="0.2">
      <c r="A62" s="62"/>
      <c r="B62" s="63"/>
      <c r="C62" s="1116"/>
      <c r="D62" s="633" t="str">
        <f>VLOOKUP($P62,TOV!$A$4:$E$65536,2,FALSE)</f>
        <v xml:space="preserve">Remove Concrete pads &amp; footings (&lt; 300mm thickness).  </v>
      </c>
      <c r="E62" s="293" t="s">
        <v>296</v>
      </c>
      <c r="F62" s="72"/>
      <c r="G62" s="90" t="s">
        <v>406</v>
      </c>
      <c r="H62" s="73">
        <f>VLOOKUP($P62,TOV!$A$4:$E$65536,4,FALSE)</f>
        <v>15.153782831580596</v>
      </c>
      <c r="I62" s="209"/>
      <c r="J62" s="75">
        <f t="shared" si="2"/>
        <v>0</v>
      </c>
      <c r="K62" s="631"/>
      <c r="L62" s="211" t="s">
        <v>541</v>
      </c>
      <c r="M62" s="195"/>
      <c r="N62" s="315"/>
      <c r="O62" s="745">
        <f t="shared" si="1"/>
        <v>0</v>
      </c>
      <c r="P62" s="746" t="s">
        <v>527</v>
      </c>
      <c r="Q62" s="932"/>
      <c r="R62" s="739"/>
    </row>
    <row r="63" spans="1:18" ht="23.25" thickBot="1" x14ac:dyDescent="0.25">
      <c r="A63" s="62"/>
      <c r="B63" s="63"/>
      <c r="C63" s="1116"/>
      <c r="D63" s="633" t="str">
        <f>VLOOKUP($P63,TOV!$A$4:$E$65536,2,FALSE)</f>
        <v>Remove Concrete pads, footings and foundations (&gt; 300mm thickness)</v>
      </c>
      <c r="E63" s="294" t="s">
        <v>296</v>
      </c>
      <c r="F63" s="72"/>
      <c r="G63" s="90" t="s">
        <v>406</v>
      </c>
      <c r="H63" s="547">
        <f>VLOOKUP($P63,TOV!$A$4:$E$65536,4,FALSE)</f>
        <v>83.474227462096508</v>
      </c>
      <c r="I63" s="209"/>
      <c r="J63" s="75">
        <f t="shared" si="2"/>
        <v>0</v>
      </c>
      <c r="K63" s="635"/>
      <c r="L63" s="211" t="s">
        <v>528</v>
      </c>
      <c r="M63" s="195"/>
      <c r="N63" s="315"/>
      <c r="O63" s="745">
        <f t="shared" si="1"/>
        <v>0</v>
      </c>
      <c r="P63" s="746" t="s">
        <v>529</v>
      </c>
      <c r="Q63" s="932"/>
      <c r="R63" s="739"/>
    </row>
    <row r="64" spans="1:18" ht="13.5" thickBot="1" x14ac:dyDescent="0.25">
      <c r="A64" s="225"/>
      <c r="B64" s="226"/>
      <c r="C64" s="232"/>
      <c r="D64" s="85"/>
      <c r="E64" s="290"/>
      <c r="F64" s="98" t="s">
        <v>461</v>
      </c>
      <c r="G64" s="85"/>
      <c r="H64" s="233"/>
      <c r="I64" s="233"/>
      <c r="J64" s="101">
        <f>SUM(J57:J63)</f>
        <v>934.2</v>
      </c>
      <c r="K64" s="241"/>
      <c r="L64" s="339"/>
      <c r="M64" s="234"/>
      <c r="N64" s="315"/>
      <c r="O64" s="1274"/>
      <c r="P64" s="1275"/>
      <c r="Q64" s="1276"/>
      <c r="R64" s="748"/>
    </row>
    <row r="65" spans="1:18" ht="36" x14ac:dyDescent="0.2">
      <c r="A65" s="62"/>
      <c r="B65" s="63"/>
      <c r="C65" s="1317" t="s">
        <v>572</v>
      </c>
      <c r="D65" s="633" t="str">
        <f>VLOOKUP($P65,TOV!$A$4:$E$65536,2,FALSE)</f>
        <v>Disconnect electricity supply</v>
      </c>
      <c r="E65" s="295" t="s">
        <v>296</v>
      </c>
      <c r="F65" s="172">
        <v>1</v>
      </c>
      <c r="G65" s="239" t="s">
        <v>297</v>
      </c>
      <c r="H65" s="191">
        <f>VLOOKUP($P65,TOV!$A$4:$E$65536,4,FALSE)</f>
        <v>934.2</v>
      </c>
      <c r="I65" s="209"/>
      <c r="J65" s="75">
        <f t="shared" si="2"/>
        <v>934.2</v>
      </c>
      <c r="K65" s="630"/>
      <c r="L65" s="237" t="s">
        <v>513</v>
      </c>
      <c r="M65" s="195"/>
      <c r="N65" s="130"/>
      <c r="O65" s="745">
        <f t="shared" si="1"/>
        <v>0</v>
      </c>
      <c r="P65" s="746" t="s">
        <v>514</v>
      </c>
      <c r="Q65" s="932"/>
      <c r="R65" s="739"/>
    </row>
    <row r="66" spans="1:18" ht="21.75" customHeight="1" x14ac:dyDescent="0.2">
      <c r="A66" s="62"/>
      <c r="B66" s="63"/>
      <c r="C66" s="1313"/>
      <c r="D66" s="633" t="str">
        <f>VLOOKUP($P66,TOV!$A$4:$E$65536,2,FALSE)</f>
        <v>Empty and remove septic tank</v>
      </c>
      <c r="E66" s="293" t="s">
        <v>296</v>
      </c>
      <c r="F66" s="72"/>
      <c r="G66" s="199" t="s">
        <v>808</v>
      </c>
      <c r="H66" s="73">
        <f>VLOOKUP($P66,TOV!$A$4:$E$65536,4,FALSE)</f>
        <v>9900.6329159999987</v>
      </c>
      <c r="I66" s="215"/>
      <c r="J66" s="75">
        <f t="shared" ref="J66" si="8">IF($E66="Y",IF(I66=0,F66*H66,F66*I66),"")</f>
        <v>0</v>
      </c>
      <c r="K66" s="631"/>
      <c r="L66" s="212" t="s">
        <v>818</v>
      </c>
      <c r="M66" s="176"/>
      <c r="N66" s="130"/>
      <c r="O66" s="745"/>
      <c r="P66" s="1008" t="s">
        <v>816</v>
      </c>
      <c r="Q66" s="932"/>
      <c r="R66" s="739"/>
    </row>
    <row r="67" spans="1:18" ht="23.25" customHeight="1" x14ac:dyDescent="0.2">
      <c r="A67" s="68"/>
      <c r="B67" s="69"/>
      <c r="C67" s="1313"/>
      <c r="D67" s="633" t="str">
        <f>VLOOKUP($P67,TOV!$A$4:$E$65536,2,FALSE)</f>
        <v>Demolish and remove small buildings / tanks</v>
      </c>
      <c r="E67" s="293" t="s">
        <v>296</v>
      </c>
      <c r="F67" s="72"/>
      <c r="G67" s="199" t="s">
        <v>406</v>
      </c>
      <c r="H67" s="73">
        <f>VLOOKUP($P67,TOV!$A$4:$E$65536,4,FALSE)</f>
        <v>106.07647982106417</v>
      </c>
      <c r="I67" s="215"/>
      <c r="J67" s="75">
        <f t="shared" si="2"/>
        <v>0</v>
      </c>
      <c r="K67" s="631"/>
      <c r="L67" s="212" t="s">
        <v>573</v>
      </c>
      <c r="M67" s="176"/>
      <c r="N67" s="130"/>
      <c r="O67" s="745">
        <f t="shared" si="1"/>
        <v>0</v>
      </c>
      <c r="P67" s="746" t="s">
        <v>517</v>
      </c>
      <c r="Q67" s="932"/>
      <c r="R67" s="740"/>
    </row>
    <row r="68" spans="1:18" ht="57" thickBot="1" x14ac:dyDescent="0.25">
      <c r="A68" s="68"/>
      <c r="B68" s="69"/>
      <c r="C68" s="1318"/>
      <c r="D68" s="633" t="str">
        <f>VLOOKUP($P68,TOV!$A$4:$E$65536,2,FALSE)</f>
        <v>Load, cart and dispose of contaminated soil (ie. Hydrocarbon, chemical spillage in / around storage sheds or fuel storage areas).  The materials is to be taken off site to a licensed landfill or disposal facility.</v>
      </c>
      <c r="E68" s="294" t="s">
        <v>296</v>
      </c>
      <c r="F68" s="72"/>
      <c r="G68" s="250" t="s">
        <v>768</v>
      </c>
      <c r="H68" s="547">
        <f>VLOOKUP($P68,TOV!$A$4:$E$65536,4,FALSE)</f>
        <v>1022.8803411316903</v>
      </c>
      <c r="I68" s="209"/>
      <c r="J68" s="75">
        <f t="shared" si="2"/>
        <v>0</v>
      </c>
      <c r="K68" s="635"/>
      <c r="L68" s="212" t="s">
        <v>574</v>
      </c>
      <c r="M68" s="176"/>
      <c r="N68" s="130"/>
      <c r="O68" s="745">
        <f t="shared" si="1"/>
        <v>0</v>
      </c>
      <c r="P68" s="746" t="s">
        <v>575</v>
      </c>
      <c r="Q68" s="932"/>
      <c r="R68" s="740"/>
    </row>
    <row r="69" spans="1:18" ht="13.5" thickBot="1" x14ac:dyDescent="0.25">
      <c r="A69" s="182"/>
      <c r="B69" s="183"/>
      <c r="C69" s="184"/>
      <c r="D69" s="84"/>
      <c r="E69" s="84"/>
      <c r="F69" s="185" t="s">
        <v>461</v>
      </c>
      <c r="G69" s="922"/>
      <c r="H69" s="186"/>
      <c r="I69" s="186"/>
      <c r="J69" s="187">
        <f>SUM(J65:J68)</f>
        <v>934.2</v>
      </c>
      <c r="K69" s="188"/>
      <c r="L69" s="339"/>
      <c r="M69" s="189"/>
      <c r="N69" s="284"/>
      <c r="O69" s="1274"/>
      <c r="P69" s="1275"/>
      <c r="Q69" s="1276"/>
      <c r="R69" s="741"/>
    </row>
    <row r="70" spans="1:18" x14ac:dyDescent="0.2">
      <c r="A70" s="126"/>
      <c r="B70" s="127"/>
      <c r="C70" s="1116" t="s">
        <v>576</v>
      </c>
      <c r="D70" s="1316" t="str">
        <f>VLOOKUP($P70,TOV!$A$4:$E$65536,2,FALSE)</f>
        <v xml:space="preserve">Remove unwanted material from roadways (e.g. spillage) </v>
      </c>
      <c r="E70" s="1320" t="s">
        <v>296</v>
      </c>
      <c r="F70" s="1321"/>
      <c r="G70" s="1131" t="s">
        <v>768</v>
      </c>
      <c r="H70" s="1322" t="str">
        <f>VLOOKUP($P70,TOV!$A$4:$E$65536,4,FALSE)</f>
        <v>Select from List</v>
      </c>
      <c r="I70" s="1289"/>
      <c r="J70" s="1291" t="str">
        <f>IF($E70="Y",IF(I70=0,IF(H70="Select From List","",F70*H70),F70*I70),"")</f>
        <v/>
      </c>
      <c r="K70" s="631" t="s">
        <v>378</v>
      </c>
      <c r="L70" s="1292" t="s">
        <v>577</v>
      </c>
      <c r="M70" s="1294"/>
      <c r="N70" s="587"/>
      <c r="O70" s="1277">
        <f t="shared" si="1"/>
        <v>0</v>
      </c>
      <c r="P70" s="1279" t="str">
        <f>IF(Q70=1,"X188",IF(Q70=2,"X189",IF(Q70=3,"X190",IF(Q70=4,"x191",IF(Q70=5,"X192","X188")))))</f>
        <v>X188</v>
      </c>
      <c r="Q70" s="1280">
        <f>VLOOKUP(K70,Select_Haul_Distance_Index,2,FALSE)</f>
        <v>1</v>
      </c>
      <c r="R70" s="1285"/>
    </row>
    <row r="71" spans="1:18" ht="27" customHeight="1" x14ac:dyDescent="0.2">
      <c r="A71" s="126"/>
      <c r="B71" s="127"/>
      <c r="C71" s="1116"/>
      <c r="D71" s="1125"/>
      <c r="E71" s="1242"/>
      <c r="F71" s="1253"/>
      <c r="G71" s="1251"/>
      <c r="H71" s="1255"/>
      <c r="I71" s="1290"/>
      <c r="J71" s="1103"/>
      <c r="K71" s="631"/>
      <c r="L71" s="1293"/>
      <c r="M71" s="1294"/>
      <c r="N71" s="587"/>
      <c r="O71" s="1277"/>
      <c r="P71" s="1279"/>
      <c r="Q71" s="1280"/>
      <c r="R71" s="1285"/>
    </row>
    <row r="72" spans="1:18" ht="33.75" x14ac:dyDescent="0.2">
      <c r="A72" s="62"/>
      <c r="B72" s="63"/>
      <c r="C72" s="1116"/>
      <c r="D72" s="633" t="str">
        <f>VLOOKUP($P72,TOV!$A$4:$E$65536,2,FALSE)</f>
        <v xml:space="preserve">Remove Bitumen sealed areas (car park, etc).  Includes disposal of waste bitumen material off site at an appropriate landfill facility. </v>
      </c>
      <c r="E72" s="293" t="s">
        <v>296</v>
      </c>
      <c r="F72" s="917"/>
      <c r="G72" s="199" t="s">
        <v>406</v>
      </c>
      <c r="H72" s="918">
        <f>VLOOKUP($P72,TOV!$A$4:$E$65536,4,FALSE)</f>
        <v>18.107486264854778</v>
      </c>
      <c r="I72" s="209"/>
      <c r="J72" s="75">
        <f>IF($E72="Y",IF(I72=0,F72*H72,F72*I72),"")</f>
        <v>0</v>
      </c>
      <c r="K72" s="631"/>
      <c r="L72" s="211" t="s">
        <v>540</v>
      </c>
      <c r="M72" s="195"/>
      <c r="N72" s="315"/>
      <c r="O72" s="745">
        <f>IF(I72="",0,1)</f>
        <v>0</v>
      </c>
      <c r="P72" s="746" t="s">
        <v>526</v>
      </c>
      <c r="Q72" s="932"/>
      <c r="R72" s="739"/>
    </row>
    <row r="73" spans="1:18" ht="23.25" thickBot="1" x14ac:dyDescent="0.25">
      <c r="A73" s="62"/>
      <c r="B73" s="63"/>
      <c r="C73" s="1116"/>
      <c r="D73" s="633" t="str">
        <f>VLOOKUP($P73,TOV!$A$4:$E$65536,2,FALSE)</f>
        <v>Reshape deep rip and ameliorate sealed and unsealed roads</v>
      </c>
      <c r="E73" s="294" t="s">
        <v>296</v>
      </c>
      <c r="F73" s="917"/>
      <c r="G73" s="250" t="s">
        <v>363</v>
      </c>
      <c r="H73" s="919">
        <f>VLOOKUP($P73,TOV!$A$4:$E$65536,4,FALSE)</f>
        <v>3788.4457078951482</v>
      </c>
      <c r="I73" s="242"/>
      <c r="J73" s="75">
        <f>IF($E73="Y",IF(I73=0,F73*H73,F73*I73),"")</f>
        <v>0</v>
      </c>
      <c r="K73" s="635"/>
      <c r="L73" s="141" t="s">
        <v>581</v>
      </c>
      <c r="M73" s="243"/>
      <c r="N73" s="587"/>
      <c r="O73" s="745">
        <f t="shared" si="1"/>
        <v>0</v>
      </c>
      <c r="P73" s="746" t="s">
        <v>582</v>
      </c>
      <c r="Q73" s="932"/>
      <c r="R73" s="739"/>
    </row>
    <row r="74" spans="1:18" ht="13.5" thickBot="1" x14ac:dyDescent="0.25">
      <c r="A74" s="182"/>
      <c r="B74" s="183"/>
      <c r="C74" s="184"/>
      <c r="D74" s="84"/>
      <c r="E74" s="291"/>
      <c r="F74" s="185" t="s">
        <v>461</v>
      </c>
      <c r="G74" s="922"/>
      <c r="H74" s="200"/>
      <c r="I74" s="201"/>
      <c r="J74" s="187">
        <f>SUM(J70:J73)</f>
        <v>0</v>
      </c>
      <c r="K74" s="474"/>
      <c r="L74" s="651"/>
      <c r="M74" s="189"/>
      <c r="N74" s="587"/>
      <c r="O74" s="1274"/>
      <c r="P74" s="1275"/>
      <c r="Q74" s="1276"/>
      <c r="R74" s="741"/>
    </row>
    <row r="75" spans="1:18" ht="33.75" x14ac:dyDescent="0.2">
      <c r="A75" s="62"/>
      <c r="B75" s="63"/>
      <c r="C75" s="1317" t="s">
        <v>456</v>
      </c>
      <c r="D75" s="633" t="str">
        <f>VLOOKUP($P75,TOV!$A$4:$E$65536,2,FALSE)</f>
        <v>Shaping or levelling of minor excavations, batters and stockpiles, final trim, rock rake and deep rip</v>
      </c>
      <c r="E75" s="145" t="s">
        <v>296</v>
      </c>
      <c r="F75" s="917"/>
      <c r="G75" s="239" t="s">
        <v>363</v>
      </c>
      <c r="H75" s="920">
        <f>VLOOKUP($P75,TOV!$A$4:$E$65536,4,FALSE)</f>
        <v>1969.9917681054776</v>
      </c>
      <c r="I75" s="177"/>
      <c r="J75" s="75">
        <f t="shared" ref="J75:J89" si="9">IF($E75="Y",IF(I75=0,F75*H75,F75*I75),"")</f>
        <v>0</v>
      </c>
      <c r="K75" s="630"/>
      <c r="L75" s="237" t="s">
        <v>194</v>
      </c>
      <c r="M75" s="243"/>
      <c r="N75" s="284"/>
      <c r="O75" s="745">
        <f t="shared" si="1"/>
        <v>0</v>
      </c>
      <c r="P75" s="746" t="s">
        <v>579</v>
      </c>
      <c r="Q75" s="932"/>
      <c r="R75" s="739"/>
    </row>
    <row r="76" spans="1:18" ht="36" x14ac:dyDescent="0.3">
      <c r="A76" s="62"/>
      <c r="B76" s="63"/>
      <c r="C76" s="1313"/>
      <c r="D76" s="633" t="str">
        <f>VLOOKUP($P76,TOV!$A$4:$E$65536,2,FALSE)</f>
        <v>Structural water management works, banks, drains, rock lined waterways, sediment dams</v>
      </c>
      <c r="E76" s="293" t="s">
        <v>296</v>
      </c>
      <c r="F76" s="917"/>
      <c r="G76" s="199" t="s">
        <v>363</v>
      </c>
      <c r="H76" s="918">
        <f>VLOOKUP($P76,TOV!$A$4:$E$65536,4,FALSE)</f>
        <v>3030.7565663161195</v>
      </c>
      <c r="I76" s="244"/>
      <c r="J76" s="75">
        <f>IF($E76="Y",IF(I76=0,F76*H76,F76*I76),"")</f>
        <v>0</v>
      </c>
      <c r="K76" s="631"/>
      <c r="L76" s="212" t="s">
        <v>507</v>
      </c>
      <c r="M76" s="243"/>
      <c r="N76" s="719"/>
      <c r="O76" s="745">
        <f>IF(I76="",0,1)</f>
        <v>0</v>
      </c>
      <c r="P76" s="746" t="s">
        <v>580</v>
      </c>
      <c r="Q76" s="932"/>
      <c r="R76" s="749"/>
    </row>
    <row r="77" spans="1:18" ht="20.25" x14ac:dyDescent="0.3">
      <c r="A77" s="62"/>
      <c r="B77" s="63"/>
      <c r="C77" s="1313"/>
      <c r="D77" s="633" t="str">
        <f>VLOOKUP($P77,TOV!$A$4:$E$65536,2,FALSE)</f>
        <v>Rip hardstand areas</v>
      </c>
      <c r="E77" s="293" t="s">
        <v>296</v>
      </c>
      <c r="F77" s="917"/>
      <c r="G77" s="199" t="s">
        <v>363</v>
      </c>
      <c r="H77" s="918">
        <f>VLOOKUP($P77,TOV!$A$4:$E$65536,4,FALSE)</f>
        <v>757.68914157902987</v>
      </c>
      <c r="I77" s="244"/>
      <c r="J77" s="75">
        <f t="shared" si="9"/>
        <v>0</v>
      </c>
      <c r="K77" s="631"/>
      <c r="L77" s="211" t="s">
        <v>657</v>
      </c>
      <c r="M77" s="243"/>
      <c r="N77" s="719"/>
      <c r="O77" s="745">
        <f t="shared" si="1"/>
        <v>0</v>
      </c>
      <c r="P77" s="746" t="s">
        <v>649</v>
      </c>
      <c r="Q77" s="932"/>
      <c r="R77" s="749"/>
    </row>
    <row r="78" spans="1:18" ht="27" customHeight="1" x14ac:dyDescent="0.3">
      <c r="A78" s="62"/>
      <c r="B78" s="63"/>
      <c r="C78" s="1313"/>
      <c r="D78" s="633" t="str">
        <f>VLOOKUP($P78,TOV!$A$4:$E$65536,2,FALSE)</f>
        <v>Clear and grub existing vegetation</v>
      </c>
      <c r="E78" s="293" t="s">
        <v>296</v>
      </c>
      <c r="F78" s="917"/>
      <c r="G78" s="199" t="s">
        <v>363</v>
      </c>
      <c r="H78" s="918">
        <f>VLOOKUP($P78,TOV!$A$4:$E$65536,4,FALSE)</f>
        <v>5060.3234904000001</v>
      </c>
      <c r="I78" s="244"/>
      <c r="J78" s="75">
        <f t="shared" ref="J78" si="10">IF($E78="Y",IF(I78=0,F78*H78,F78*I78),"")</f>
        <v>0</v>
      </c>
      <c r="K78" s="631"/>
      <c r="L78" s="211" t="s">
        <v>841</v>
      </c>
      <c r="M78" s="243"/>
      <c r="N78" s="719"/>
      <c r="O78" s="745">
        <f t="shared" ref="O78" si="11">IF(I78="",0,1)</f>
        <v>0</v>
      </c>
      <c r="P78" s="1008" t="s">
        <v>840</v>
      </c>
      <c r="Q78" s="932"/>
      <c r="R78" s="749"/>
    </row>
    <row r="79" spans="1:18" ht="33.75" x14ac:dyDescent="0.2">
      <c r="A79" s="62"/>
      <c r="B79" s="63"/>
      <c r="C79" s="1313"/>
      <c r="D79" s="633" t="str">
        <f>VLOOKUP($P79,TOV!$A$4:$E$65536,2,FALSE)</f>
        <v>Maintenance of the rehabilitated areas that are intended to be part of the ongoing closure of the site.</v>
      </c>
      <c r="E79" s="293" t="s">
        <v>296</v>
      </c>
      <c r="F79" s="917"/>
      <c r="G79" s="199" t="s">
        <v>363</v>
      </c>
      <c r="H79" s="918">
        <f>VLOOKUP($P79,TOV!$A$4:$E$65536,4,FALSE)</f>
        <v>984.9958840527388</v>
      </c>
      <c r="I79" s="244"/>
      <c r="J79" s="75">
        <f t="shared" si="9"/>
        <v>0</v>
      </c>
      <c r="K79" s="631"/>
      <c r="L79" s="144" t="s">
        <v>868</v>
      </c>
      <c r="M79" s="243"/>
      <c r="N79" s="130"/>
      <c r="O79" s="745">
        <f t="shared" si="1"/>
        <v>0</v>
      </c>
      <c r="P79" s="746" t="s">
        <v>368</v>
      </c>
      <c r="Q79" s="932"/>
      <c r="R79" s="739"/>
    </row>
    <row r="80" spans="1:18" ht="27" x14ac:dyDescent="0.3">
      <c r="A80" s="62"/>
      <c r="B80" s="63"/>
      <c r="C80" s="1313"/>
      <c r="D80" s="633" t="str">
        <f>VLOOKUP($P80,TOV!$A$4:$E$65536,2,FALSE)</f>
        <v>Construct a standard stock fence around the site</v>
      </c>
      <c r="E80" s="293" t="s">
        <v>296</v>
      </c>
      <c r="F80" s="917"/>
      <c r="G80" s="199" t="s">
        <v>388</v>
      </c>
      <c r="H80" s="918">
        <f>VLOOKUP($P80,TOV!$A$4:$E$65536,4,FALSE)</f>
        <v>12.123026265264475</v>
      </c>
      <c r="I80" s="244"/>
      <c r="J80" s="75">
        <f t="shared" si="9"/>
        <v>0</v>
      </c>
      <c r="K80" s="631"/>
      <c r="L80" s="144" t="s">
        <v>242</v>
      </c>
      <c r="M80" s="243"/>
      <c r="N80" s="720"/>
      <c r="O80" s="745">
        <f t="shared" si="1"/>
        <v>0</v>
      </c>
      <c r="P80" s="746" t="s">
        <v>583</v>
      </c>
      <c r="Q80" s="932"/>
      <c r="R80" s="739"/>
    </row>
    <row r="81" spans="1:18" x14ac:dyDescent="0.2">
      <c r="A81" s="62"/>
      <c r="B81" s="63"/>
      <c r="C81" s="1313"/>
      <c r="D81" s="1266" t="str">
        <f>VLOOKUP($P81,TOV!$A$4:$E$65536,2,FALSE)</f>
        <v>Source (where availiable onsite), cart, spread and lightly rip topsoil</v>
      </c>
      <c r="E81" s="1267" t="s">
        <v>296</v>
      </c>
      <c r="F81" s="1281"/>
      <c r="G81" s="1251" t="s">
        <v>768</v>
      </c>
      <c r="H81" s="1282" t="str">
        <f>VLOOKUP($P81,TOV!$A$4:$E$65536,4,FALSE)</f>
        <v>Select from List</v>
      </c>
      <c r="I81" s="1283"/>
      <c r="J81" s="1102" t="str">
        <f>IF($E81="Y",IF(I81=0,IF(H81="Select From List","",F81*H81),F81*I81),"")</f>
        <v/>
      </c>
      <c r="K81" s="631" t="s">
        <v>378</v>
      </c>
      <c r="L81" s="1288" t="s">
        <v>562</v>
      </c>
      <c r="M81" s="1287"/>
      <c r="N81" s="130"/>
      <c r="O81" s="1277">
        <f t="shared" si="1"/>
        <v>0</v>
      </c>
      <c r="P81" s="1279" t="str">
        <f>IF(Q81=1,"X044",IF(Q81=2,"X045",IF(Q81=3,"X046",IF(Q81=4,"x047",IF(Q81=5,"X048","X044")))))</f>
        <v>X044</v>
      </c>
      <c r="Q81" s="1280">
        <f>VLOOKUP(K81,Select_Haul_Distance_Index,2,FALSE)</f>
        <v>1</v>
      </c>
      <c r="R81" s="1286"/>
    </row>
    <row r="82" spans="1:18" ht="27" customHeight="1" x14ac:dyDescent="0.2">
      <c r="A82" s="62"/>
      <c r="B82" s="63"/>
      <c r="C82" s="1313"/>
      <c r="D82" s="1125"/>
      <c r="E82" s="1242"/>
      <c r="F82" s="1253"/>
      <c r="G82" s="1251"/>
      <c r="H82" s="1255"/>
      <c r="I82" s="1284"/>
      <c r="J82" s="1103"/>
      <c r="K82" s="631"/>
      <c r="L82" s="1246"/>
      <c r="M82" s="1287"/>
      <c r="N82" s="130"/>
      <c r="O82" s="1277"/>
      <c r="P82" s="1279"/>
      <c r="Q82" s="1280"/>
      <c r="R82" s="1286"/>
    </row>
    <row r="83" spans="1:18" ht="37.5" customHeight="1" x14ac:dyDescent="0.2">
      <c r="A83" s="62"/>
      <c r="B83" s="63"/>
      <c r="C83" s="1313"/>
      <c r="D83" s="633" t="str">
        <f>VLOOKUP($P83,TOV!$A$4:$E$65536,2,FALSE)</f>
        <v>Purchase of topsoil where there is a shortage on site</v>
      </c>
      <c r="E83" s="293" t="s">
        <v>296</v>
      </c>
      <c r="F83" s="917"/>
      <c r="G83" s="199" t="s">
        <v>440</v>
      </c>
      <c r="H83" s="918">
        <f>VLOOKUP($P83,TOV!$A$4:$E$65536,4,FALSE)</f>
        <v>51.34028202108</v>
      </c>
      <c r="I83" s="244"/>
      <c r="J83" s="75">
        <f t="shared" ref="J83" si="12">IF($E83="Y",IF(I83=0,F83*H83,F83*I83),"")</f>
        <v>0</v>
      </c>
      <c r="K83" s="631"/>
      <c r="L83" s="212" t="s">
        <v>812</v>
      </c>
      <c r="M83" s="195"/>
      <c r="N83" s="24"/>
      <c r="O83" s="745">
        <f t="shared" ref="O83" si="13">IF(I83="",0,1)</f>
        <v>0</v>
      </c>
      <c r="P83" s="1008" t="s">
        <v>837</v>
      </c>
      <c r="Q83" s="932"/>
      <c r="R83" s="1007"/>
    </row>
    <row r="84" spans="1:18" ht="27" x14ac:dyDescent="0.2">
      <c r="A84" s="62"/>
      <c r="B84" s="63"/>
      <c r="C84" s="1313"/>
      <c r="D84" s="633" t="str">
        <f>VLOOKUP($P84,TOV!$A$4:$E$65536,2,FALSE)</f>
        <v>Soil amelioration (adding gypsum, lime, etc)</v>
      </c>
      <c r="E84" s="293" t="s">
        <v>296</v>
      </c>
      <c r="F84" s="917"/>
      <c r="G84" s="199" t="s">
        <v>363</v>
      </c>
      <c r="H84" s="918">
        <f>VLOOKUP($P84,TOV!$A$4:$E$65536,4,FALSE)</f>
        <v>757.68914157902987</v>
      </c>
      <c r="I84" s="244"/>
      <c r="J84" s="75">
        <f t="shared" si="9"/>
        <v>0</v>
      </c>
      <c r="K84" s="631"/>
      <c r="L84" s="144" t="s">
        <v>585</v>
      </c>
      <c r="M84" s="195"/>
      <c r="N84" s="24"/>
      <c r="O84" s="745">
        <f t="shared" si="1"/>
        <v>0</v>
      </c>
      <c r="P84" s="746" t="s">
        <v>399</v>
      </c>
      <c r="Q84" s="932"/>
      <c r="R84" s="749"/>
    </row>
    <row r="85" spans="1:18" ht="63" x14ac:dyDescent="0.2">
      <c r="A85" s="62"/>
      <c r="B85" s="63"/>
      <c r="C85" s="1313"/>
      <c r="D85" s="633" t="str">
        <f>VLOOKUP($P85,TOV!$A$4:$E$65536,2,FALSE)</f>
        <v>Direct seeding (native tree species OR using native grasses), with single application of fertiliser</v>
      </c>
      <c r="E85" s="293" t="s">
        <v>296</v>
      </c>
      <c r="F85" s="917"/>
      <c r="G85" s="199" t="s">
        <v>363</v>
      </c>
      <c r="H85" s="918">
        <f>VLOOKUP($P85,TOV!$A$4:$E$65536,4,FALSE)</f>
        <v>5303.8239910532093</v>
      </c>
      <c r="I85" s="244"/>
      <c r="J85" s="75">
        <f t="shared" si="9"/>
        <v>0</v>
      </c>
      <c r="K85" s="631"/>
      <c r="L85" s="141" t="s">
        <v>0</v>
      </c>
      <c r="M85" s="243"/>
      <c r="N85" s="24"/>
      <c r="O85" s="745">
        <f t="shared" si="1"/>
        <v>0</v>
      </c>
      <c r="P85" s="746" t="s">
        <v>400</v>
      </c>
      <c r="Q85" s="932"/>
      <c r="R85" s="749"/>
    </row>
    <row r="86" spans="1:18" ht="63" x14ac:dyDescent="0.2">
      <c r="A86" s="62"/>
      <c r="B86" s="63"/>
      <c r="C86" s="1313"/>
      <c r="D86" s="633" t="str">
        <f>VLOOKUP($P86,TOV!$A$4:$E$65536,2,FALSE)</f>
        <v>Direct seeding (pasture grass species), with single application of fertiliser</v>
      </c>
      <c r="E86" s="293" t="s">
        <v>296</v>
      </c>
      <c r="F86" s="917"/>
      <c r="G86" s="199" t="s">
        <v>363</v>
      </c>
      <c r="H86" s="918">
        <f>VLOOKUP($P86,TOV!$A$4:$E$65536,4,FALSE)</f>
        <v>1363.8404548422536</v>
      </c>
      <c r="I86" s="244"/>
      <c r="J86" s="75">
        <f t="shared" si="9"/>
        <v>0</v>
      </c>
      <c r="K86" s="631"/>
      <c r="L86" s="141" t="s">
        <v>2</v>
      </c>
      <c r="M86" s="243"/>
      <c r="N86" s="24"/>
      <c r="O86" s="745">
        <f t="shared" si="1"/>
        <v>0</v>
      </c>
      <c r="P86" s="746" t="s">
        <v>401</v>
      </c>
      <c r="Q86" s="932"/>
      <c r="R86" s="749"/>
    </row>
    <row r="87" spans="1:18" ht="18.75" thickBot="1" x14ac:dyDescent="0.25">
      <c r="A87" s="62"/>
      <c r="B87" s="63"/>
      <c r="C87" s="1313"/>
      <c r="D87" s="633" t="str">
        <f>VLOOKUP($P87,TOV!$A$4:$E$65536,2,FALSE)</f>
        <v>Planting tubestock (&lt; 15cm)</v>
      </c>
      <c r="E87" s="294" t="s">
        <v>296</v>
      </c>
      <c r="F87" s="917"/>
      <c r="G87" s="250" t="s">
        <v>371</v>
      </c>
      <c r="H87" s="918">
        <f>VLOOKUP($P87,TOV!$A$4:$E$65536,4,FALSE)</f>
        <v>12.842188840322539</v>
      </c>
      <c r="I87" s="244"/>
      <c r="J87" s="75">
        <f t="shared" si="9"/>
        <v>0</v>
      </c>
      <c r="K87" s="631"/>
      <c r="L87" s="212" t="s">
        <v>453</v>
      </c>
      <c r="M87" s="243"/>
      <c r="N87" s="24"/>
      <c r="O87" s="745">
        <f t="shared" si="1"/>
        <v>0</v>
      </c>
      <c r="P87" s="746" t="s">
        <v>404</v>
      </c>
      <c r="Q87" s="932"/>
      <c r="R87" s="749"/>
    </row>
    <row r="88" spans="1:18" ht="13.5" thickBot="1" x14ac:dyDescent="0.25">
      <c r="A88" s="225"/>
      <c r="B88" s="226"/>
      <c r="C88" s="227"/>
      <c r="D88" s="514"/>
      <c r="E88" s="950"/>
      <c r="F88" s="515" t="s">
        <v>461</v>
      </c>
      <c r="G88" s="951"/>
      <c r="H88" s="515"/>
      <c r="I88" s="954"/>
      <c r="J88" s="512">
        <f>SUM(J75:J87)</f>
        <v>0</v>
      </c>
      <c r="K88" s="473"/>
      <c r="L88" s="843"/>
      <c r="M88" s="230"/>
      <c r="N88" s="24"/>
      <c r="O88" s="1274"/>
      <c r="P88" s="1275"/>
      <c r="Q88" s="1276"/>
      <c r="R88" s="748"/>
    </row>
    <row r="89" spans="1:18" ht="56.25" x14ac:dyDescent="0.2">
      <c r="A89" s="68"/>
      <c r="B89" s="69"/>
      <c r="C89" s="1306" t="s">
        <v>727</v>
      </c>
      <c r="D89" s="956" t="str">
        <f>VLOOKUP($P89,TOV!$A$4:$E$65536,2,FALSE)</f>
        <v>Clean small surface water management dams (include all structures) to be retained after mine closure  - make safe and minor earthworks to stabilise the water management structure. ( &lt; 5 ML)</v>
      </c>
      <c r="E89" s="145" t="s">
        <v>296</v>
      </c>
      <c r="F89" s="471"/>
      <c r="G89" s="239" t="s">
        <v>624</v>
      </c>
      <c r="H89" s="191">
        <f>VLOOKUP($P89,TOV!$A$4:$E$65536,4,FALSE)</f>
        <v>3030.7565663161195</v>
      </c>
      <c r="I89" s="192"/>
      <c r="J89" s="66">
        <f t="shared" si="9"/>
        <v>0</v>
      </c>
      <c r="K89" s="630"/>
      <c r="L89" s="194" t="s">
        <v>586</v>
      </c>
      <c r="M89" s="221"/>
      <c r="N89" s="42"/>
      <c r="O89" s="745">
        <f t="shared" si="1"/>
        <v>0</v>
      </c>
      <c r="P89" s="746" t="s">
        <v>587</v>
      </c>
      <c r="Q89" s="932"/>
      <c r="R89" s="740"/>
    </row>
    <row r="90" spans="1:18" ht="22.5" x14ac:dyDescent="0.2">
      <c r="A90" s="68"/>
      <c r="B90" s="69"/>
      <c r="C90" s="1307"/>
      <c r="D90" s="905" t="str">
        <f>VLOOKUP($P90,TOV!$A$4:$E$65536,2,FALSE)</f>
        <v>Pumping costs for water, includes hire of pumps, labour to manage pumping and fuel</v>
      </c>
      <c r="E90" s="293" t="s">
        <v>296</v>
      </c>
      <c r="F90" s="77"/>
      <c r="G90" s="199" t="s">
        <v>835</v>
      </c>
      <c r="H90" s="73">
        <f>VLOOKUP($P90,TOV!$A$4:$E$65536,4,FALSE)</f>
        <v>126.50808726</v>
      </c>
      <c r="I90" s="197"/>
      <c r="J90" s="75">
        <f>IF($E90="Y",IF(I90=0,F90*H90,F90*I90),"")</f>
        <v>0</v>
      </c>
      <c r="K90" s="632"/>
      <c r="L90" s="141" t="s">
        <v>836</v>
      </c>
      <c r="M90" s="221"/>
      <c r="N90" s="42"/>
      <c r="O90" s="745">
        <f>IF(I90="",0,1)</f>
        <v>0</v>
      </c>
      <c r="P90" s="1008" t="s">
        <v>833</v>
      </c>
      <c r="Q90" s="932"/>
      <c r="R90" s="740"/>
    </row>
    <row r="91" spans="1:18" ht="22.5" x14ac:dyDescent="0.2">
      <c r="A91" s="68"/>
      <c r="B91" s="69"/>
      <c r="C91" s="1307"/>
      <c r="D91" s="905" t="str">
        <f>VLOOKUP($P91,TOV!$A$4:$E$65536,2,FALSE)</f>
        <v>Removal of plastic pond liners for offsite disposal</v>
      </c>
      <c r="E91" s="293" t="s">
        <v>296</v>
      </c>
      <c r="F91" s="77"/>
      <c r="G91" s="199" t="s">
        <v>363</v>
      </c>
      <c r="H91" s="73">
        <f>VLOOKUP($P91,TOV!$A$4:$E$65536,4,FALSE)</f>
        <v>4785.3059094</v>
      </c>
      <c r="I91" s="197"/>
      <c r="J91" s="75">
        <f>IF($E91="Y",IF(I91=0,F91*H91,F91*I91),"")</f>
        <v>0</v>
      </c>
      <c r="K91" s="632"/>
      <c r="L91" s="141" t="s">
        <v>832</v>
      </c>
      <c r="M91" s="221"/>
      <c r="N91" s="42"/>
      <c r="O91" s="745">
        <f>IF(I91="",0,1)</f>
        <v>0</v>
      </c>
      <c r="P91" s="1008" t="s">
        <v>830</v>
      </c>
      <c r="Q91" s="932"/>
      <c r="R91" s="740"/>
    </row>
    <row r="92" spans="1:18" ht="23.25" thickBot="1" x14ac:dyDescent="0.25">
      <c r="A92" s="68"/>
      <c r="B92" s="69"/>
      <c r="C92" s="1307"/>
      <c r="D92" s="633" t="str">
        <f>VLOOKUP($P92,TOV!$A$4:$E$65536,2,FALSE)</f>
        <v>OR Backfill dams and reinstate to natural surface.  (Push only)</v>
      </c>
      <c r="E92" s="146" t="s">
        <v>296</v>
      </c>
      <c r="F92" s="72"/>
      <c r="G92" s="246" t="s">
        <v>440</v>
      </c>
      <c r="H92" s="174">
        <f>VLOOKUP($P92,TOV!$A$4:$E$65536,4,FALSE)</f>
        <v>0.95032197418386777</v>
      </c>
      <c r="I92" s="209"/>
      <c r="J92" s="109">
        <f>IF($E92="Y",IF(I92=0,F92*H92,F92*I92),"")</f>
        <v>0</v>
      </c>
      <c r="K92" s="631"/>
      <c r="L92" s="223" t="s">
        <v>589</v>
      </c>
      <c r="M92" s="221"/>
      <c r="N92" s="42"/>
      <c r="O92" s="745">
        <f>IF(I92="",0,1)</f>
        <v>0</v>
      </c>
      <c r="P92" s="746" t="s">
        <v>521</v>
      </c>
      <c r="Q92" s="932"/>
      <c r="R92" s="740"/>
    </row>
    <row r="93" spans="1:18" ht="13.5" thickBot="1" x14ac:dyDescent="0.25">
      <c r="A93" s="225"/>
      <c r="B93" s="226"/>
      <c r="C93" s="227"/>
      <c r="D93" s="85"/>
      <c r="E93" s="290"/>
      <c r="F93" s="98" t="s">
        <v>461</v>
      </c>
      <c r="G93" s="85"/>
      <c r="H93" s="233"/>
      <c r="I93" s="233"/>
      <c r="J93" s="87">
        <f>SUM(J89:J92)</f>
        <v>0</v>
      </c>
      <c r="K93" s="228"/>
      <c r="L93" s="229"/>
      <c r="M93" s="230"/>
      <c r="N93" s="42"/>
      <c r="O93" s="1274"/>
      <c r="P93" s="1275"/>
      <c r="Q93" s="1276"/>
      <c r="R93" s="748"/>
    </row>
    <row r="94" spans="1:18" x14ac:dyDescent="0.2">
      <c r="A94" s="126"/>
      <c r="B94" s="127"/>
      <c r="C94" s="1314" t="s">
        <v>590</v>
      </c>
      <c r="D94" s="171" t="s">
        <v>411</v>
      </c>
      <c r="E94" s="246"/>
      <c r="F94" s="247"/>
      <c r="G94" s="173"/>
      <c r="H94" s="1270"/>
      <c r="I94" s="209"/>
      <c r="J94" s="193">
        <f>I94*F94</f>
        <v>0</v>
      </c>
      <c r="K94" s="207"/>
      <c r="L94" s="248" t="s">
        <v>412</v>
      </c>
      <c r="M94" s="159"/>
      <c r="N94" s="42"/>
      <c r="O94" s="745">
        <f>IF(I94="",0,1)</f>
        <v>0</v>
      </c>
      <c r="P94" s="747"/>
      <c r="Q94" s="933"/>
      <c r="R94" s="731"/>
    </row>
    <row r="95" spans="1:18" x14ac:dyDescent="0.2">
      <c r="A95" s="126"/>
      <c r="B95" s="127"/>
      <c r="C95" s="1314"/>
      <c r="D95" s="70" t="s">
        <v>413</v>
      </c>
      <c r="E95" s="199"/>
      <c r="F95" s="249"/>
      <c r="G95" s="90"/>
      <c r="H95" s="1271"/>
      <c r="I95" s="197"/>
      <c r="J95" s="193">
        <f>I95*F95</f>
        <v>0</v>
      </c>
      <c r="K95" s="210"/>
      <c r="L95" s="144" t="s">
        <v>412</v>
      </c>
      <c r="M95" s="159"/>
      <c r="N95" s="42"/>
      <c r="O95" s="745">
        <f>IF(I95="",0,1)</f>
        <v>0</v>
      </c>
      <c r="P95" s="747"/>
      <c r="Q95" s="933"/>
      <c r="R95" s="731"/>
    </row>
    <row r="96" spans="1:18" ht="13.5" thickBot="1" x14ac:dyDescent="0.25">
      <c r="A96" s="126"/>
      <c r="B96" s="127"/>
      <c r="C96" s="1315"/>
      <c r="D96" s="198" t="s">
        <v>414</v>
      </c>
      <c r="E96" s="250"/>
      <c r="F96" s="251"/>
      <c r="G96" s="90"/>
      <c r="H96" s="1272"/>
      <c r="I96" s="252"/>
      <c r="J96" s="193">
        <f>I96*F96</f>
        <v>0</v>
      </c>
      <c r="K96" s="253"/>
      <c r="L96" s="254" t="s">
        <v>412</v>
      </c>
      <c r="M96" s="159"/>
      <c r="N96" s="42"/>
      <c r="O96" s="745">
        <f>IF(I96="",0,1)</f>
        <v>0</v>
      </c>
      <c r="P96" s="747"/>
      <c r="Q96" s="933"/>
      <c r="R96" s="731"/>
    </row>
    <row r="97" spans="1:18" ht="13.5" thickBot="1" x14ac:dyDescent="0.25">
      <c r="A97" s="255"/>
      <c r="B97" s="256"/>
      <c r="C97" s="184"/>
      <c r="D97" s="84"/>
      <c r="E97" s="84"/>
      <c r="F97" s="185" t="s">
        <v>461</v>
      </c>
      <c r="G97" s="84"/>
      <c r="H97" s="186"/>
      <c r="I97" s="186"/>
      <c r="J97" s="187">
        <f>SUM(J94:J96)</f>
        <v>0</v>
      </c>
      <c r="K97" s="188"/>
      <c r="L97" s="652"/>
      <c r="M97" s="258"/>
      <c r="N97" s="42"/>
      <c r="O97" s="1274"/>
      <c r="P97" s="1275"/>
      <c r="Q97" s="1276"/>
      <c r="R97" s="742"/>
    </row>
    <row r="98" spans="1:18" x14ac:dyDescent="0.2">
      <c r="A98" s="126"/>
      <c r="B98" s="127"/>
      <c r="C98" s="126"/>
      <c r="D98" s="126"/>
      <c r="E98" s="126"/>
      <c r="F98" s="126"/>
      <c r="G98" s="126"/>
      <c r="H98" s="126"/>
      <c r="I98" s="126"/>
      <c r="J98" s="259"/>
      <c r="K98" s="1016"/>
      <c r="L98" s="456"/>
      <c r="M98" s="159"/>
      <c r="N98" s="42"/>
      <c r="O98" s="136"/>
      <c r="P98" s="681"/>
      <c r="Q98" s="724"/>
      <c r="R98" s="731"/>
    </row>
    <row r="99" spans="1:18" ht="15.75" x14ac:dyDescent="0.2">
      <c r="A99" s="126"/>
      <c r="B99" s="127"/>
      <c r="C99" s="260" t="s">
        <v>591</v>
      </c>
      <c r="D99" s="1123" t="s">
        <v>470</v>
      </c>
      <c r="E99" s="1123"/>
      <c r="F99" s="1319"/>
      <c r="G99" s="1319"/>
      <c r="H99" s="1319"/>
      <c r="I99" s="261"/>
      <c r="J99" s="262">
        <f>SUM(J97,J93,J88,J74,J69,J64,J56,J46,J25)</f>
        <v>4721.795884052739</v>
      </c>
      <c r="K99" s="263"/>
      <c r="L99" s="456"/>
      <c r="M99" s="159"/>
      <c r="N99" s="42"/>
      <c r="O99" s="136"/>
      <c r="P99" s="681"/>
      <c r="Q99" s="724"/>
      <c r="R99" s="731"/>
    </row>
    <row r="100" spans="1:18" x14ac:dyDescent="0.2">
      <c r="A100" s="68"/>
      <c r="B100" s="264"/>
      <c r="C100" s="265"/>
      <c r="D100" s="265"/>
      <c r="E100" s="265"/>
      <c r="F100" s="266"/>
      <c r="G100" s="266"/>
      <c r="H100" s="267"/>
      <c r="I100" s="267"/>
      <c r="J100" s="267"/>
      <c r="K100" s="268"/>
      <c r="L100" s="457"/>
      <c r="M100" s="269"/>
      <c r="N100" s="42"/>
      <c r="O100" s="136"/>
      <c r="P100" s="681"/>
      <c r="Q100" s="724"/>
      <c r="R100" s="740"/>
    </row>
    <row r="101" spans="1:18" x14ac:dyDescent="0.2">
      <c r="A101" s="68"/>
      <c r="B101" s="68"/>
      <c r="C101" s="270"/>
      <c r="D101" s="270"/>
      <c r="E101" s="270"/>
      <c r="F101" s="271"/>
      <c r="G101" s="271"/>
      <c r="H101" s="272"/>
      <c r="I101" s="272"/>
      <c r="J101" s="272"/>
      <c r="K101" s="273"/>
      <c r="L101" s="456"/>
      <c r="M101" s="68"/>
      <c r="N101" s="42"/>
      <c r="O101" s="136"/>
      <c r="P101" s="681"/>
      <c r="Q101" s="724"/>
      <c r="R101" s="740"/>
    </row>
  </sheetData>
  <customSheetViews>
    <customSheetView guid="{41A8ADCC-2507-4752-A3EE-F762BBC19AE1}" showPageBreaks="1" hiddenRows="1" hiddenColumns="1" view="pageBreakPreview" showRuler="0" topLeftCell="A43">
      <selection activeCell="L75" sqref="L75"/>
      <rowBreaks count="3" manualBreakCount="3">
        <brk id="35" max="14" man="1"/>
        <brk id="49" max="16383" man="1"/>
        <brk id="77" max="14" man="1"/>
      </rowBreaks>
      <pageMargins left="0.75" right="0.75" top="1" bottom="1" header="0.5" footer="0.5"/>
      <pageSetup paperSize="8" scale="67" orientation="portrait" r:id="rId1"/>
      <headerFooter alignWithMargins="0"/>
    </customSheetView>
    <customSheetView guid="{B9B8C2DC-3363-4EAD-9396-44349DABBC4D}" showPageBreaks="1" hiddenRows="1" hiddenColumns="1" view="pageBreakPreview" showRuler="0" topLeftCell="D57">
      <selection activeCell="K62" sqref="K62"/>
      <rowBreaks count="3" manualBreakCount="3">
        <brk id="35" max="14" man="1"/>
        <brk id="49" max="16383" man="1"/>
        <brk id="77" max="14" man="1"/>
      </rowBreaks>
      <pageMargins left="0.75" right="0.75" top="1" bottom="1" header="0.5" footer="0.5"/>
      <pageSetup paperSize="8" scale="67" orientation="portrait" r:id="rId2"/>
      <headerFooter alignWithMargins="0"/>
    </customSheetView>
    <customSheetView guid="{61CD6FD2-F6DE-422C-B544-3D388865927F}" showPageBreaks="1" hiddenRows="1" hiddenColumns="1" view="pageBreakPreview" showRuler="0" topLeftCell="B1">
      <selection activeCell="D1" sqref="D1"/>
      <rowBreaks count="3" manualBreakCount="3">
        <brk id="35" max="14" man="1"/>
        <brk id="49" max="16383" man="1"/>
        <brk id="77" max="14" man="1"/>
      </rowBreaks>
      <pageMargins left="0.75" right="0.75" top="1" bottom="1" header="0.5" footer="0.5"/>
      <pageSetup paperSize="8" scale="67" orientation="portrait" r:id="rId3"/>
      <headerFooter alignWithMargins="0"/>
    </customSheetView>
    <customSheetView guid="{2FACC61F-0CCB-4F9A-9FC4-FB98AB602DA6}" showPageBreaks="1" hiddenRows="1" hiddenColumns="1" view="pageBreakPreview" showRuler="0">
      <selection activeCell="L75" sqref="L75"/>
      <rowBreaks count="3" manualBreakCount="3">
        <brk id="35" max="14" man="1"/>
        <brk id="49" max="16383" man="1"/>
        <brk id="77" max="14" man="1"/>
      </rowBreaks>
      <pageMargins left="0.75" right="0.75" top="1" bottom="1" header="0.5" footer="0.5"/>
      <pageSetup paperSize="8" scale="67" orientation="portrait" r:id="rId4"/>
      <headerFooter alignWithMargins="0"/>
    </customSheetView>
    <customSheetView guid="{4CDCC75F-9EF8-4C61-98C8-402ABB879AE7}" showPageBreaks="1" hiddenRows="1" hiddenColumns="1" view="pageBreakPreview" showRuler="0" topLeftCell="A43">
      <selection activeCell="L75" sqref="L75"/>
      <rowBreaks count="3" manualBreakCount="3">
        <brk id="35" max="14" man="1"/>
        <brk id="49" max="16383" man="1"/>
        <brk id="77" max="14" man="1"/>
      </rowBreaks>
      <pageMargins left="0.75" right="0.75" top="1" bottom="1" header="0.5" footer="0.5"/>
      <pageSetup paperSize="8" scale="67" orientation="portrait" r:id="rId5"/>
      <headerFooter alignWithMargins="0"/>
    </customSheetView>
  </customSheetViews>
  <mergeCells count="94">
    <mergeCell ref="D99:H99"/>
    <mergeCell ref="C70:C73"/>
    <mergeCell ref="H94:H96"/>
    <mergeCell ref="C89:C92"/>
    <mergeCell ref="C75:C87"/>
    <mergeCell ref="E70:E71"/>
    <mergeCell ref="F70:F71"/>
    <mergeCell ref="G70:G71"/>
    <mergeCell ref="G81:G82"/>
    <mergeCell ref="H70:H71"/>
    <mergeCell ref="E81:E82"/>
    <mergeCell ref="F81:F82"/>
    <mergeCell ref="H81:H82"/>
    <mergeCell ref="C47:C49"/>
    <mergeCell ref="C57:C63"/>
    <mergeCell ref="C94:C96"/>
    <mergeCell ref="D70:D71"/>
    <mergeCell ref="D51:D52"/>
    <mergeCell ref="C65:C68"/>
    <mergeCell ref="D81:D82"/>
    <mergeCell ref="C26:C27"/>
    <mergeCell ref="C15:C24"/>
    <mergeCell ref="D23:D24"/>
    <mergeCell ref="E23:E24"/>
    <mergeCell ref="F23:F24"/>
    <mergeCell ref="M23:M24"/>
    <mergeCell ref="C3:L3"/>
    <mergeCell ref="G23:G24"/>
    <mergeCell ref="H23:H24"/>
    <mergeCell ref="C8:D12"/>
    <mergeCell ref="J11:K11"/>
    <mergeCell ref="F11:I11"/>
    <mergeCell ref="J8:K8"/>
    <mergeCell ref="F9:I9"/>
    <mergeCell ref="J9:K9"/>
    <mergeCell ref="F10:I10"/>
    <mergeCell ref="J10:K10"/>
    <mergeCell ref="R23:R24"/>
    <mergeCell ref="D42:D43"/>
    <mergeCell ref="E42:E43"/>
    <mergeCell ref="F42:F43"/>
    <mergeCell ref="G42:G43"/>
    <mergeCell ref="H42:H43"/>
    <mergeCell ref="I42:I43"/>
    <mergeCell ref="J42:J43"/>
    <mergeCell ref="L42:L43"/>
    <mergeCell ref="R42:R43"/>
    <mergeCell ref="O23:O24"/>
    <mergeCell ref="P23:P24"/>
    <mergeCell ref="Q23:Q24"/>
    <mergeCell ref="I23:I24"/>
    <mergeCell ref="J23:J24"/>
    <mergeCell ref="L23:L24"/>
    <mergeCell ref="R51:R52"/>
    <mergeCell ref="L51:L52"/>
    <mergeCell ref="M51:M52"/>
    <mergeCell ref="O51:O52"/>
    <mergeCell ref="P51:P52"/>
    <mergeCell ref="R70:R71"/>
    <mergeCell ref="R81:R82"/>
    <mergeCell ref="M81:M82"/>
    <mergeCell ref="I81:I82"/>
    <mergeCell ref="J81:J82"/>
    <mergeCell ref="L81:L82"/>
    <mergeCell ref="I70:I71"/>
    <mergeCell ref="J70:J71"/>
    <mergeCell ref="P81:P82"/>
    <mergeCell ref="Q81:Q82"/>
    <mergeCell ref="L70:L71"/>
    <mergeCell ref="M70:M71"/>
    <mergeCell ref="P70:P71"/>
    <mergeCell ref="Q70:Q71"/>
    <mergeCell ref="O25:Q25"/>
    <mergeCell ref="O46:Q46"/>
    <mergeCell ref="O64:Q64"/>
    <mergeCell ref="Q51:Q52"/>
    <mergeCell ref="O42:O43"/>
    <mergeCell ref="M42:M43"/>
    <mergeCell ref="P42:P43"/>
    <mergeCell ref="Q42:Q43"/>
    <mergeCell ref="E51:E52"/>
    <mergeCell ref="F51:F52"/>
    <mergeCell ref="G51:G52"/>
    <mergeCell ref="H51:H52"/>
    <mergeCell ref="I51:I52"/>
    <mergeCell ref="J51:J52"/>
    <mergeCell ref="O93:Q93"/>
    <mergeCell ref="O97:Q97"/>
    <mergeCell ref="O56:Q56"/>
    <mergeCell ref="O74:Q74"/>
    <mergeCell ref="O69:Q69"/>
    <mergeCell ref="O88:Q88"/>
    <mergeCell ref="O81:O82"/>
    <mergeCell ref="O70:O71"/>
  </mergeCells>
  <phoneticPr fontId="6" type="noConversion"/>
  <conditionalFormatting sqref="J70:J73 J57:J63 J65:J68 J47:J55 J89:J92 J75:J87 J15:J23 J26:J45">
    <cfRule type="expression" dxfId="441" priority="1" stopIfTrue="1">
      <formula>$O15=1</formula>
    </cfRule>
  </conditionalFormatting>
  <conditionalFormatting sqref="F27:F31 F40:F45 F70:F73 F58:F63 F66:F68 F48:F55 F89:F92 F75:F87 F16:F23">
    <cfRule type="expression" dxfId="440" priority="2" stopIfTrue="1">
      <formula>$E16="N"</formula>
    </cfRule>
    <cfRule type="expression" dxfId="439" priority="3" stopIfTrue="1">
      <formula>$E16="Y"</formula>
    </cfRule>
  </conditionalFormatting>
  <conditionalFormatting sqref="K15:K24 K57:K63 K70:K73 K65:K68 K47:K55 K89:K92 K75:K87 K26:K45">
    <cfRule type="expression" dxfId="438" priority="4" stopIfTrue="1">
      <formula>$O15=1</formula>
    </cfRule>
  </conditionalFormatting>
  <conditionalFormatting sqref="F47">
    <cfRule type="expression" dxfId="437" priority="5" stopIfTrue="1">
      <formula>$E47="Y"</formula>
    </cfRule>
    <cfRule type="expression" dxfId="436" priority="6" stopIfTrue="1">
      <formula>$E47="N"</formula>
    </cfRule>
  </conditionalFormatting>
  <dataValidations count="4">
    <dataValidation type="list" allowBlank="1" showInputMessage="1" showErrorMessage="1" sqref="K23 K81 K70" xr:uid="{00000000-0002-0000-0900-000000000000}">
      <formula1>Select_Haul_Distance</formula1>
    </dataValidation>
    <dataValidation type="list" allowBlank="1" showInputMessage="1" showErrorMessage="1" sqref="E47:E55 E75:E87 E65:E68 E15:E24 E57:E63 E70:E73 E89:E92 E26:E45" xr:uid="{00000000-0002-0000-0900-000001000000}">
      <formula1>Y_N</formula1>
    </dataValidation>
    <dataValidation type="list" allowBlank="1" showInputMessage="1" showErrorMessage="1" sqref="K42" xr:uid="{00000000-0002-0000-0900-000002000000}">
      <formula1>Select_Size</formula1>
    </dataValidation>
    <dataValidation type="list" allowBlank="1" showInputMessage="1" showErrorMessage="1" sqref="K51" xr:uid="{00000000-0002-0000-0900-000003000000}">
      <formula1>Select_Volume</formula1>
    </dataValidation>
  </dataValidations>
  <printOptions horizontalCentered="1"/>
  <pageMargins left="0.59055118110236227" right="0.59055118110236227" top="0.59055118110236227" bottom="0.59055118110236227" header="0.39370078740157483" footer="0.39370078740157483"/>
  <pageSetup paperSize="8" fitToHeight="0" orientation="landscape" r:id="rId6"/>
  <headerFooter alignWithMargins="0">
    <oddFooter>&amp;C_x000D_&amp;1#&amp;"Calibri"&amp;12&amp;K000000 OFFICIAL</oddFooter>
  </headerFooter>
  <drawing r:id="rId7"/>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09"/>
  <dimension ref="A1:AO63"/>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style="648" customWidth="1"/>
    <col min="13" max="13" width="2.140625" customWidth="1"/>
    <col min="14" max="14" width="2.42578125" style="1" customWidth="1"/>
    <col min="15" max="16" width="4.5703125" customWidth="1"/>
    <col min="17" max="17" width="4.5703125" style="1" customWidth="1"/>
    <col min="18" max="18" width="2.42578125" style="1" customWidth="1"/>
    <col min="19" max="19" width="8.85546875" style="722" hidden="1" customWidth="1"/>
    <col min="20" max="16384" width="8.85546875" hidden="1"/>
  </cols>
  <sheetData>
    <row r="1" spans="1:19" x14ac:dyDescent="0.2">
      <c r="A1" s="126"/>
      <c r="B1" s="126"/>
      <c r="C1" s="41"/>
      <c r="D1" s="41"/>
      <c r="E1" s="41"/>
      <c r="F1" s="147"/>
      <c r="G1" s="22"/>
      <c r="H1" s="148"/>
      <c r="I1" s="148"/>
      <c r="J1" s="148"/>
      <c r="K1" s="148"/>
      <c r="L1" s="653"/>
      <c r="M1" s="126"/>
      <c r="N1" s="24"/>
      <c r="O1" s="126"/>
      <c r="P1" s="126"/>
      <c r="Q1" s="126"/>
    </row>
    <row r="2" spans="1:19" x14ac:dyDescent="0.2">
      <c r="A2" s="126"/>
      <c r="B2" s="150"/>
      <c r="C2" s="151"/>
      <c r="D2" s="151"/>
      <c r="E2" s="151"/>
      <c r="F2" s="152"/>
      <c r="G2" s="28"/>
      <c r="H2" s="153"/>
      <c r="I2" s="153"/>
      <c r="J2" s="153"/>
      <c r="K2" s="153"/>
      <c r="L2" s="654"/>
      <c r="M2" s="155"/>
      <c r="N2" s="24"/>
      <c r="O2" s="126"/>
      <c r="P2" s="126"/>
      <c r="Q2" s="126"/>
    </row>
    <row r="3" spans="1:19" ht="23.25" thickBot="1" x14ac:dyDescent="0.5">
      <c r="A3" s="31"/>
      <c r="B3" s="32"/>
      <c r="C3" s="1263" t="s">
        <v>426</v>
      </c>
      <c r="D3" s="1263"/>
      <c r="E3" s="1263"/>
      <c r="F3" s="1263"/>
      <c r="G3" s="1263"/>
      <c r="H3" s="1263"/>
      <c r="I3" s="1263"/>
      <c r="J3" s="1263"/>
      <c r="K3" s="1263"/>
      <c r="L3" s="1263"/>
      <c r="M3" s="156"/>
      <c r="N3" s="716"/>
      <c r="O3" s="31"/>
      <c r="P3" s="31"/>
      <c r="Q3" s="31"/>
    </row>
    <row r="4" spans="1:19" ht="22.5" customHeight="1" x14ac:dyDescent="0.2">
      <c r="A4" s="1"/>
      <c r="B4" s="5"/>
      <c r="C4" s="158" t="s">
        <v>206</v>
      </c>
      <c r="D4" s="405"/>
      <c r="E4" s="405"/>
      <c r="F4" s="406"/>
      <c r="G4" s="406"/>
      <c r="H4" s="402"/>
      <c r="I4" s="402"/>
      <c r="J4" s="402"/>
      <c r="K4" s="886" t="s">
        <v>464</v>
      </c>
      <c r="L4" s="884">
        <f>Total_Liability</f>
        <v>0</v>
      </c>
      <c r="M4" s="8"/>
      <c r="O4" s="1"/>
      <c r="P4" s="1"/>
      <c r="S4"/>
    </row>
    <row r="5" spans="1:19" ht="12.75" customHeight="1" x14ac:dyDescent="0.2">
      <c r="A5" s="348"/>
      <c r="B5" s="358"/>
      <c r="C5" s="289"/>
      <c r="D5" s="270"/>
      <c r="E5" s="270"/>
      <c r="F5" s="271"/>
      <c r="G5" s="271"/>
      <c r="H5" s="272"/>
      <c r="I5" s="272"/>
      <c r="J5" s="272"/>
      <c r="K5" s="791" t="s">
        <v>289</v>
      </c>
      <c r="L5" s="792">
        <f>J61</f>
        <v>0</v>
      </c>
      <c r="M5" s="365"/>
      <c r="N5" s="62"/>
      <c r="O5" s="348"/>
      <c r="P5" s="348"/>
      <c r="Q5" s="348"/>
      <c r="S5"/>
    </row>
    <row r="6" spans="1:19" ht="12.75" customHeight="1" x14ac:dyDescent="0.2">
      <c r="A6" s="347"/>
      <c r="B6" s="357"/>
      <c r="C6" s="368"/>
      <c r="D6" s="407"/>
      <c r="E6" s="407"/>
      <c r="G6" s="44"/>
      <c r="H6" s="44"/>
      <c r="J6" s="422"/>
      <c r="K6" s="1"/>
      <c r="L6" s="1"/>
      <c r="M6" s="364"/>
      <c r="N6" s="24"/>
      <c r="O6" s="690"/>
      <c r="P6" s="347"/>
      <c r="Q6" s="690"/>
      <c r="S6"/>
    </row>
    <row r="7" spans="1:19" ht="12.75" customHeight="1" thickBot="1" x14ac:dyDescent="0.25">
      <c r="A7" s="349"/>
      <c r="B7" s="359"/>
      <c r="C7" s="558" t="s">
        <v>613</v>
      </c>
      <c r="D7" s="162"/>
      <c r="E7" s="162"/>
      <c r="F7" s="558"/>
      <c r="G7" s="163"/>
      <c r="H7" s="44"/>
      <c r="I7" s="1"/>
      <c r="J7" s="1"/>
      <c r="K7" s="1"/>
      <c r="L7" s="885" t="s">
        <v>766</v>
      </c>
      <c r="M7" s="366"/>
      <c r="N7" s="42"/>
      <c r="O7" s="690"/>
      <c r="P7" s="349"/>
      <c r="Q7" s="349"/>
      <c r="S7"/>
    </row>
    <row r="8" spans="1:19" ht="12.75" customHeight="1" x14ac:dyDescent="0.2">
      <c r="A8" s="350"/>
      <c r="B8" s="360"/>
      <c r="C8" s="1093"/>
      <c r="D8" s="1094"/>
      <c r="E8" s="556"/>
      <c r="F8" s="1100"/>
      <c r="G8" s="1100"/>
      <c r="H8" s="1100"/>
      <c r="I8" s="1100"/>
      <c r="J8" s="1099"/>
      <c r="K8" s="1099"/>
      <c r="L8" s="883" t="s">
        <v>5</v>
      </c>
      <c r="M8" s="361"/>
      <c r="N8" s="24"/>
      <c r="O8" s="348"/>
      <c r="P8" s="350"/>
      <c r="Q8" s="350"/>
      <c r="S8"/>
    </row>
    <row r="9" spans="1:19" ht="12.75" customHeight="1" x14ac:dyDescent="0.2">
      <c r="A9" s="350"/>
      <c r="B9" s="360"/>
      <c r="C9" s="1095"/>
      <c r="D9" s="1096"/>
      <c r="E9" s="556"/>
      <c r="F9" s="1100"/>
      <c r="G9" s="1100"/>
      <c r="H9" s="1100"/>
      <c r="I9" s="1100"/>
      <c r="J9" s="1101"/>
      <c r="K9" s="1101"/>
      <c r="L9" s="456" t="s">
        <v>767</v>
      </c>
      <c r="M9" s="361"/>
      <c r="N9" s="24"/>
      <c r="O9" s="348"/>
      <c r="P9" s="350"/>
      <c r="Q9" s="350"/>
      <c r="S9"/>
    </row>
    <row r="10" spans="1:19" ht="12.75" customHeight="1" x14ac:dyDescent="0.2">
      <c r="A10" s="350"/>
      <c r="B10" s="360"/>
      <c r="C10" s="1095"/>
      <c r="D10" s="1096"/>
      <c r="E10" s="556"/>
      <c r="F10" s="1100"/>
      <c r="G10" s="1100"/>
      <c r="H10" s="1100"/>
      <c r="I10" s="1100"/>
      <c r="J10" s="1101"/>
      <c r="K10" s="1101"/>
      <c r="L10" s="404" t="s">
        <v>6</v>
      </c>
      <c r="M10" s="361"/>
      <c r="N10" s="24"/>
      <c r="O10" s="348"/>
      <c r="P10" s="350"/>
      <c r="Q10" s="350"/>
      <c r="S10"/>
    </row>
    <row r="11" spans="1:19" ht="12.75" customHeight="1" x14ac:dyDescent="0.2">
      <c r="A11" s="350"/>
      <c r="B11" s="360"/>
      <c r="C11" s="1095"/>
      <c r="D11" s="1096"/>
      <c r="E11" s="556"/>
      <c r="F11" s="1100"/>
      <c r="G11" s="1100"/>
      <c r="H11" s="1100"/>
      <c r="I11" s="1100"/>
      <c r="J11" s="1101"/>
      <c r="K11" s="1101"/>
      <c r="L11" s="367" t="s">
        <v>7</v>
      </c>
      <c r="M11" s="361"/>
      <c r="N11" s="42"/>
      <c r="O11" s="348"/>
      <c r="P11" s="350"/>
      <c r="Q11" s="350"/>
      <c r="S11"/>
    </row>
    <row r="12" spans="1:19" ht="12.75" customHeight="1" thickBot="1" x14ac:dyDescent="0.25">
      <c r="A12" s="44"/>
      <c r="B12" s="161"/>
      <c r="C12" s="1097"/>
      <c r="D12" s="1098"/>
      <c r="E12" s="162"/>
      <c r="F12" s="163"/>
      <c r="G12" s="47"/>
      <c r="H12" s="167"/>
      <c r="I12" s="167"/>
      <c r="J12" s="166"/>
      <c r="K12" s="166"/>
      <c r="L12" s="653"/>
      <c r="M12" s="164"/>
      <c r="N12" s="42"/>
      <c r="O12" s="44"/>
      <c r="P12" s="44"/>
      <c r="Q12" s="44"/>
    </row>
    <row r="13" spans="1:19" ht="12.75" customHeight="1" thickBot="1" x14ac:dyDescent="0.25">
      <c r="A13" s="126"/>
      <c r="B13" s="127"/>
      <c r="C13" s="41"/>
      <c r="D13" s="41"/>
      <c r="E13" s="41"/>
      <c r="F13" s="147"/>
      <c r="G13" s="22"/>
      <c r="H13" s="148"/>
      <c r="I13" s="148"/>
      <c r="J13" s="148"/>
      <c r="K13" s="148"/>
      <c r="L13" s="653"/>
      <c r="M13" s="159"/>
      <c r="N13" s="42"/>
      <c r="O13" s="126"/>
      <c r="P13" s="126"/>
      <c r="Q13" s="126"/>
    </row>
    <row r="14" spans="1:19" ht="23.25" thickBot="1" x14ac:dyDescent="0.25">
      <c r="A14" s="40"/>
      <c r="B14" s="169"/>
      <c r="C14" s="55" t="s">
        <v>285</v>
      </c>
      <c r="D14" s="56" t="s">
        <v>286</v>
      </c>
      <c r="E14" s="56" t="s">
        <v>287</v>
      </c>
      <c r="F14" s="55" t="s">
        <v>288</v>
      </c>
      <c r="G14" s="55" t="s">
        <v>290</v>
      </c>
      <c r="H14" s="58" t="s">
        <v>291</v>
      </c>
      <c r="I14" s="58" t="s">
        <v>292</v>
      </c>
      <c r="J14" s="59" t="s">
        <v>293</v>
      </c>
      <c r="K14" s="59" t="s">
        <v>294</v>
      </c>
      <c r="L14" s="59" t="s">
        <v>295</v>
      </c>
      <c r="M14" s="170"/>
      <c r="N14" s="24"/>
      <c r="O14" s="60" t="s">
        <v>565</v>
      </c>
      <c r="P14" s="60" t="s">
        <v>564</v>
      </c>
      <c r="Q14" s="60" t="s">
        <v>563</v>
      </c>
    </row>
    <row r="15" spans="1:19" ht="67.5" x14ac:dyDescent="0.2">
      <c r="A15" s="68"/>
      <c r="B15" s="69"/>
      <c r="C15" s="1116" t="s">
        <v>207</v>
      </c>
      <c r="D15" s="633" t="str">
        <f>VLOOKUP($P15,TOV!$A$4:$E$65536,2,FALSE)</f>
        <v>Seal small adits (cross-sectional area &lt; =9m2) - install 500mm concrete plug 3m back from adit and backfill with appropriate material.  The rate includes some reshaping of the batter around the entrance of the adit.  (see other below for alternative where appropriate.)</v>
      </c>
      <c r="E15" s="793" t="s">
        <v>296</v>
      </c>
      <c r="F15" s="629"/>
      <c r="G15" s="173" t="s">
        <v>371</v>
      </c>
      <c r="H15" s="174">
        <f>VLOOKUP($P15,TOV!$A$4:$E$65536,4,FALSE)</f>
        <v>22730.674247370895</v>
      </c>
      <c r="I15" s="206"/>
      <c r="J15" s="109">
        <f t="shared" ref="J15:J53" si="0">IF($E15="Y",IF(I15=0,F15*H15,F15*I15),"")</f>
        <v>0</v>
      </c>
      <c r="K15" s="639"/>
      <c r="L15" s="140" t="s">
        <v>208</v>
      </c>
      <c r="M15" s="176"/>
      <c r="N15" s="717"/>
      <c r="O15" s="774">
        <f>IF(I15="",0,1)</f>
        <v>0</v>
      </c>
      <c r="P15" s="775" t="s">
        <v>154</v>
      </c>
      <c r="Q15" s="906"/>
    </row>
    <row r="16" spans="1:19" x14ac:dyDescent="0.2">
      <c r="A16" s="62"/>
      <c r="B16" s="63"/>
      <c r="C16" s="1116"/>
      <c r="D16" s="1331" t="str">
        <f>VLOOKUP($P16,TOV!$A$4:$E$65536,2,FALSE)</f>
        <v>Seal small adits (cross-sectional area &lt;= 9m2) - backfill using appropriate material</v>
      </c>
      <c r="E16" s="1267" t="s">
        <v>296</v>
      </c>
      <c r="F16" s="1243"/>
      <c r="G16" s="1256" t="s">
        <v>377</v>
      </c>
      <c r="H16" s="1261" t="str">
        <f>VLOOKUP($P16,TOV!$A$4:$E$65536,4,FALSE)</f>
        <v>Select from List</v>
      </c>
      <c r="I16" s="1259"/>
      <c r="J16" s="1102" t="str">
        <f>IF($E16="Y",IF(I16=0,IF(H16="Select From List","",F16*H16),F16*I16),"")</f>
        <v/>
      </c>
      <c r="K16" s="632" t="s">
        <v>378</v>
      </c>
      <c r="L16" s="1249" t="s">
        <v>425</v>
      </c>
      <c r="M16" s="1248"/>
      <c r="N16" s="1338"/>
      <c r="O16" s="1107">
        <f>IF(I16="",0,1)</f>
        <v>0</v>
      </c>
      <c r="P16" s="1336" t="str">
        <f>IF(Q16=1,"X216",IF(Q16=2,"X217",IF(Q16=3,"X218",IF(Q16=4,"X219",IF(Q16=5,"X220","X216")))))</f>
        <v>X216</v>
      </c>
      <c r="Q16" s="1280">
        <f>VLOOKUP(K16,Select_Haul_Distance_Index,2,FALSE)</f>
        <v>1</v>
      </c>
    </row>
    <row r="17" spans="1:17" ht="27" customHeight="1" x14ac:dyDescent="0.2">
      <c r="A17" s="62"/>
      <c r="B17" s="63"/>
      <c r="C17" s="1116"/>
      <c r="D17" s="1231"/>
      <c r="E17" s="1242"/>
      <c r="F17" s="1244"/>
      <c r="G17" s="1131"/>
      <c r="H17" s="1262"/>
      <c r="I17" s="1260"/>
      <c r="J17" s="1103"/>
      <c r="K17" s="631"/>
      <c r="L17" s="1105"/>
      <c r="M17" s="1248"/>
      <c r="N17" s="1338"/>
      <c r="O17" s="1107"/>
      <c r="P17" s="1336"/>
      <c r="Q17" s="1280"/>
    </row>
    <row r="18" spans="1:17" ht="45" x14ac:dyDescent="0.2">
      <c r="A18" s="1"/>
      <c r="B18" s="5"/>
      <c r="C18" s="1116"/>
      <c r="D18" s="171" t="str">
        <f>VLOOKUP($P18,TOV!$A$4:$E$65536,2,FALSE)</f>
        <v>Seal adits (cross-sectional area &gt; 9m2) - backfill the adit against a concrete bulk head with drainage slots.  The rate includes some reshaping of batters around the adit entrance.</v>
      </c>
      <c r="E18" s="146" t="s">
        <v>296</v>
      </c>
      <c r="F18" s="72"/>
      <c r="G18" s="173" t="s">
        <v>371</v>
      </c>
      <c r="H18" s="174" t="str">
        <f>VLOOKUP($P18,TOV!$A$4:$E$65536,4,FALSE)</f>
        <v>Use 1st principles to build a rate</v>
      </c>
      <c r="I18" s="206"/>
      <c r="J18" s="109" t="str">
        <f>IF($E18="Y",IF(I18=0,IF(H18="Use 1st principles to build a rate","",F18*H18),F18*I18),"")</f>
        <v/>
      </c>
      <c r="K18" s="640"/>
      <c r="L18" s="223" t="s">
        <v>209</v>
      </c>
      <c r="M18" s="176"/>
      <c r="N18" s="315"/>
      <c r="O18" s="776">
        <f t="shared" ref="O18:O58" si="1">IF(I18="",0,1)</f>
        <v>0</v>
      </c>
      <c r="P18" s="784" t="s">
        <v>151</v>
      </c>
      <c r="Q18" s="721"/>
    </row>
    <row r="19" spans="1:17" x14ac:dyDescent="0.2">
      <c r="A19" s="68"/>
      <c r="B19" s="69"/>
      <c r="C19" s="1116"/>
      <c r="D19" s="1331" t="str">
        <f>VLOOKUP($P19,TOV!$A$4:$E$65536,2,FALSE)</f>
        <v>Backfilling faces and benches as specified in the work plan</v>
      </c>
      <c r="E19" s="1267" t="s">
        <v>296</v>
      </c>
      <c r="F19" s="1243"/>
      <c r="G19" s="1256" t="s">
        <v>377</v>
      </c>
      <c r="H19" s="1261" t="str">
        <f>VLOOKUP($P19,TOV!$A$4:$E$65536,4,FALSE)</f>
        <v>Select from List</v>
      </c>
      <c r="I19" s="1298"/>
      <c r="J19" s="1102" t="str">
        <f>IF($E19="Y",IF(I19=0,IF(H19="Select From List","",F19*H19),F19*I19),"")</f>
        <v/>
      </c>
      <c r="K19" s="631" t="s">
        <v>378</v>
      </c>
      <c r="L19" s="1288" t="s">
        <v>264</v>
      </c>
      <c r="M19" s="1296"/>
      <c r="N19" s="1339"/>
      <c r="O19" s="1107">
        <f t="shared" si="1"/>
        <v>0</v>
      </c>
      <c r="P19" s="1337" t="str">
        <f>IF(Q19=1,"X074",IF(Q19=2,"X075",IF(Q19=3,"X076",IF(Q19=4,"X077",IF(Q19=5,"X078","X074")))))</f>
        <v>X074</v>
      </c>
      <c r="Q19" s="1280">
        <f>VLOOKUP(K19,Select_Haul_Distance_Index,2,FALSE)</f>
        <v>1</v>
      </c>
    </row>
    <row r="20" spans="1:17" ht="27" customHeight="1" x14ac:dyDescent="0.2">
      <c r="A20" s="68"/>
      <c r="B20" s="69"/>
      <c r="C20" s="1116"/>
      <c r="D20" s="1231"/>
      <c r="E20" s="1242"/>
      <c r="F20" s="1244"/>
      <c r="G20" s="1131"/>
      <c r="H20" s="1262"/>
      <c r="I20" s="1299"/>
      <c r="J20" s="1103"/>
      <c r="K20" s="631"/>
      <c r="L20" s="1246"/>
      <c r="M20" s="1296"/>
      <c r="N20" s="1339"/>
      <c r="O20" s="1107"/>
      <c r="P20" s="1337"/>
      <c r="Q20" s="1280"/>
    </row>
    <row r="21" spans="1:17" ht="27" x14ac:dyDescent="0.2">
      <c r="A21" s="68"/>
      <c r="B21" s="69"/>
      <c r="C21" s="1116"/>
      <c r="D21" s="171" t="str">
        <f>VLOOKUP($P21,TOV!$A$4:$E$65536,2,FALSE)</f>
        <v>Engineering treatment to stabilise the faces on the benches (compaction of the backfill)</v>
      </c>
      <c r="E21" s="293" t="s">
        <v>296</v>
      </c>
      <c r="F21" s="72"/>
      <c r="G21" s="246" t="s">
        <v>377</v>
      </c>
      <c r="H21" s="174">
        <f>VLOOKUP($P21,TOV!$A$4:$E$65536,4,FALSE)</f>
        <v>1.8942228539475745</v>
      </c>
      <c r="I21" s="412"/>
      <c r="J21" s="75">
        <f>IF($E21="Y",IF(I21=0,F21*H21,F21*I21),"")</f>
        <v>0</v>
      </c>
      <c r="K21" s="631"/>
      <c r="L21" s="142" t="s">
        <v>265</v>
      </c>
      <c r="M21" s="176"/>
      <c r="N21" s="315"/>
      <c r="O21" s="776">
        <f t="shared" si="1"/>
        <v>0</v>
      </c>
      <c r="P21" s="785" t="s">
        <v>713</v>
      </c>
      <c r="Q21" s="721">
        <v>2</v>
      </c>
    </row>
    <row r="22" spans="1:17" ht="33.75" x14ac:dyDescent="0.2">
      <c r="A22" s="68"/>
      <c r="B22" s="69"/>
      <c r="C22" s="1116"/>
      <c r="D22" s="70" t="str">
        <f>VLOOKUP($P22,TOV!$A$4:$E$65536,2,FALSE)</f>
        <v>Erect a 6' chain mesh security fence around the adit to restrict access to the site where the adit can not be backfilled.</v>
      </c>
      <c r="E22" s="293" t="s">
        <v>296</v>
      </c>
      <c r="F22" s="72"/>
      <c r="G22" s="173" t="s">
        <v>388</v>
      </c>
      <c r="H22" s="73">
        <f>VLOOKUP($P22,TOV!$A$4:$E$65536,4,FALSE)</f>
        <v>75.768914157902969</v>
      </c>
      <c r="I22" s="206"/>
      <c r="J22" s="75">
        <f t="shared" si="0"/>
        <v>0</v>
      </c>
      <c r="K22" s="640"/>
      <c r="L22" s="142" t="s">
        <v>210</v>
      </c>
      <c r="M22" s="176"/>
      <c r="N22" s="315"/>
      <c r="O22" s="776">
        <f t="shared" si="1"/>
        <v>0</v>
      </c>
      <c r="P22" s="784" t="s">
        <v>714</v>
      </c>
      <c r="Q22" s="721"/>
    </row>
    <row r="23" spans="1:17" ht="27.75" thickBot="1" x14ac:dyDescent="0.25">
      <c r="A23" s="62"/>
      <c r="B23" s="63"/>
      <c r="C23" s="1116"/>
      <c r="D23" s="178" t="str">
        <f>VLOOKUP($P23,TOV!$A$4:$E$65536,2,FALSE)</f>
        <v>Construct a standard stock fence around the site</v>
      </c>
      <c r="E23" s="293" t="s">
        <v>296</v>
      </c>
      <c r="F23" s="72"/>
      <c r="G23" s="179" t="s">
        <v>388</v>
      </c>
      <c r="H23" s="180">
        <f>VLOOKUP($P23,TOV!$A$4:$E$65536,4,FALSE)</f>
        <v>12.123026265264475</v>
      </c>
      <c r="I23" s="302"/>
      <c r="J23" s="75">
        <f t="shared" si="0"/>
        <v>0</v>
      </c>
      <c r="K23" s="640"/>
      <c r="L23" s="143" t="s">
        <v>242</v>
      </c>
      <c r="M23" s="195"/>
      <c r="N23" s="315"/>
      <c r="O23" s="787">
        <f t="shared" si="1"/>
        <v>0</v>
      </c>
      <c r="P23" s="788" t="s">
        <v>583</v>
      </c>
      <c r="Q23" s="911"/>
    </row>
    <row r="24" spans="1:17" ht="13.5" thickBot="1" x14ac:dyDescent="0.25">
      <c r="A24" s="126"/>
      <c r="B24" s="127"/>
      <c r="C24" s="298"/>
      <c r="D24" s="299"/>
      <c r="E24" s="325"/>
      <c r="F24" s="300" t="s">
        <v>461</v>
      </c>
      <c r="G24" s="99"/>
      <c r="H24" s="301"/>
      <c r="I24" s="301"/>
      <c r="J24" s="326">
        <f>SUM(J15:J23)</f>
        <v>0</v>
      </c>
      <c r="K24" s="326"/>
      <c r="L24" s="656"/>
      <c r="M24" s="159"/>
      <c r="N24" s="315"/>
      <c r="O24" s="1323"/>
      <c r="P24" s="1324"/>
      <c r="Q24" s="1325"/>
    </row>
    <row r="25" spans="1:17" ht="45" x14ac:dyDescent="0.2">
      <c r="A25" s="641"/>
      <c r="B25" s="69"/>
      <c r="C25" s="1116" t="s">
        <v>211</v>
      </c>
      <c r="D25" s="171" t="str">
        <f>VLOOKUP($P25,TOV!$A$4:$E$65536,2,FALSE)</f>
        <v>Seal small shafts (cross-sectional area &lt; =9m2) using a reinforced concrete slab constructed on a deck support for the slab inserted into the ground.</v>
      </c>
      <c r="E25" s="293" t="s">
        <v>296</v>
      </c>
      <c r="F25" s="72"/>
      <c r="G25" s="173" t="s">
        <v>371</v>
      </c>
      <c r="H25" s="174">
        <f>VLOOKUP($P25,TOV!$A$4:$E$65536,4,FALSE)</f>
        <v>22001.406480000001</v>
      </c>
      <c r="I25" s="206"/>
      <c r="J25" s="75">
        <f>IF($E25="Y",IF(I25=0,IF(H25="Use 1st principles to build a rate","",F25*H25),F25*I25),"")</f>
        <v>0</v>
      </c>
      <c r="K25" s="631"/>
      <c r="L25" s="140" t="s">
        <v>212</v>
      </c>
      <c r="M25" s="176"/>
      <c r="N25" s="315"/>
      <c r="O25" s="789">
        <f t="shared" si="1"/>
        <v>0</v>
      </c>
      <c r="P25" s="790" t="s">
        <v>152</v>
      </c>
      <c r="Q25" s="912"/>
    </row>
    <row r="26" spans="1:17" x14ac:dyDescent="0.2">
      <c r="A26" s="62"/>
      <c r="B26" s="63"/>
      <c r="C26" s="1116"/>
      <c r="D26" s="1331" t="str">
        <f>VLOOKUP($P26,TOV!$A$4:$E$65536,2,FALSE)</f>
        <v>Shafts -Seal small shafts (depth &lt;=3m) - backfill using appropriate material</v>
      </c>
      <c r="E26" s="1267" t="s">
        <v>296</v>
      </c>
      <c r="F26" s="1243"/>
      <c r="G26" s="1256" t="s">
        <v>377</v>
      </c>
      <c r="H26" s="1261" t="str">
        <f>VLOOKUP($P26,TOV!$A$4:$E$65536,4,FALSE)</f>
        <v>Select from List</v>
      </c>
      <c r="I26" s="1259"/>
      <c r="J26" s="1102" t="str">
        <f>IF($E26="Y",IF(I26=0,IF(H26="Select From List","",F26*H26),F26*I26),"")</f>
        <v/>
      </c>
      <c r="K26" s="632" t="s">
        <v>378</v>
      </c>
      <c r="L26" s="1329" t="s">
        <v>381</v>
      </c>
      <c r="M26" s="1248"/>
      <c r="N26" s="1330"/>
      <c r="O26" s="1332">
        <f>IF(I26="",0,1)</f>
        <v>0</v>
      </c>
      <c r="P26" s="1334" t="str">
        <f>IF(Q26=1,"X023",IF(Q26=2,"X024",IF(Q26=3,"X025",IF(Q26=4,"X026",IF(Q26=5,"X027","X023")))))</f>
        <v>X023</v>
      </c>
      <c r="Q26" s="1280">
        <f>VLOOKUP(K26,Select_Haul_Distance_Index,2,FALSE)</f>
        <v>1</v>
      </c>
    </row>
    <row r="27" spans="1:17" ht="27" customHeight="1" x14ac:dyDescent="0.2">
      <c r="A27" s="62"/>
      <c r="B27" s="63"/>
      <c r="C27" s="1116"/>
      <c r="D27" s="1231"/>
      <c r="E27" s="1242"/>
      <c r="F27" s="1244"/>
      <c r="G27" s="1131"/>
      <c r="H27" s="1262"/>
      <c r="I27" s="1260"/>
      <c r="J27" s="1103"/>
      <c r="K27" s="631"/>
      <c r="L27" s="1293"/>
      <c r="M27" s="1248"/>
      <c r="N27" s="1330"/>
      <c r="O27" s="1333"/>
      <c r="P27" s="1335"/>
      <c r="Q27" s="1280"/>
    </row>
    <row r="28" spans="1:17" ht="45" x14ac:dyDescent="0.2">
      <c r="A28" s="68"/>
      <c r="B28" s="69"/>
      <c r="C28" s="1116"/>
      <c r="D28" s="171" t="str">
        <f>VLOOKUP($P28,TOV!$A$4:$E$65536,2,FALSE)</f>
        <v>Seal shafts (cross-sectional area &gt; 9m2) using a reinforced concrete slab constructed on a deck support for the slab inserted into the ground.</v>
      </c>
      <c r="E28" s="146" t="s">
        <v>296</v>
      </c>
      <c r="F28" s="72"/>
      <c r="G28" s="173" t="s">
        <v>371</v>
      </c>
      <c r="H28" s="174">
        <f>VLOOKUP($P28,TOV!$A$4:$E$65536,4,FALSE)</f>
        <v>66004.219440000001</v>
      </c>
      <c r="I28" s="206"/>
      <c r="J28" s="109">
        <f>IF($E28="Y",IF(I28=0,IF(H28="Use 1st principles to build a rate","",F28*H28),F28*I28),"")</f>
        <v>0</v>
      </c>
      <c r="K28" s="631"/>
      <c r="L28" s="140" t="s">
        <v>212</v>
      </c>
      <c r="M28" s="176"/>
      <c r="N28" s="315"/>
      <c r="O28" s="776">
        <f t="shared" si="1"/>
        <v>0</v>
      </c>
      <c r="P28" s="784" t="s">
        <v>153</v>
      </c>
      <c r="Q28" s="721"/>
    </row>
    <row r="29" spans="1:17" ht="33.75" x14ac:dyDescent="0.2">
      <c r="A29" s="68"/>
      <c r="B29" s="69"/>
      <c r="C29" s="1116"/>
      <c r="D29" s="70" t="str">
        <f>VLOOKUP($P29,TOV!$A$4:$E$65536,2,FALSE)</f>
        <v>Erect a 6' chain mesh security fence around the adit to restrict access to the site where the shaft can not be backfilled.</v>
      </c>
      <c r="E29" s="293" t="s">
        <v>296</v>
      </c>
      <c r="F29" s="72"/>
      <c r="G29" s="173" t="s">
        <v>388</v>
      </c>
      <c r="H29" s="73">
        <f>VLOOKUP($P29,TOV!$A$4:$E$65536,4,FALSE)</f>
        <v>75.768914157902969</v>
      </c>
      <c r="I29" s="206"/>
      <c r="J29" s="75">
        <f t="shared" si="0"/>
        <v>0</v>
      </c>
      <c r="K29" s="631"/>
      <c r="L29" s="142" t="s">
        <v>210</v>
      </c>
      <c r="M29" s="176"/>
      <c r="N29" s="315"/>
      <c r="O29" s="776">
        <f t="shared" si="1"/>
        <v>0</v>
      </c>
      <c r="P29" s="784" t="s">
        <v>715</v>
      </c>
      <c r="Q29" s="721"/>
    </row>
    <row r="30" spans="1:17" ht="27.75" thickBot="1" x14ac:dyDescent="0.25">
      <c r="A30" s="62"/>
      <c r="B30" s="63"/>
      <c r="C30" s="1116"/>
      <c r="D30" s="178" t="str">
        <f>VLOOKUP($P30,TOV!$A$4:$E$65536,2,FALSE)</f>
        <v>Construct a standard stock fence around the site</v>
      </c>
      <c r="E30" s="293" t="s">
        <v>296</v>
      </c>
      <c r="F30" s="72"/>
      <c r="G30" s="179" t="s">
        <v>388</v>
      </c>
      <c r="H30" s="180">
        <f>VLOOKUP($P30,TOV!$A$4:$E$65536,4,FALSE)</f>
        <v>12.123026265264475</v>
      </c>
      <c r="I30" s="302"/>
      <c r="J30" s="75">
        <f t="shared" si="0"/>
        <v>0</v>
      </c>
      <c r="K30" s="631"/>
      <c r="L30" s="143" t="s">
        <v>242</v>
      </c>
      <c r="M30" s="195"/>
      <c r="N30" s="587"/>
      <c r="O30" s="776">
        <f t="shared" si="1"/>
        <v>0</v>
      </c>
      <c r="P30" s="784" t="s">
        <v>583</v>
      </c>
      <c r="Q30" s="721"/>
    </row>
    <row r="31" spans="1:17" ht="13.5" thickBot="1" x14ac:dyDescent="0.25">
      <c r="A31" s="126"/>
      <c r="B31" s="127"/>
      <c r="C31" s="298"/>
      <c r="D31" s="299"/>
      <c r="E31" s="325"/>
      <c r="F31" s="300" t="s">
        <v>461</v>
      </c>
      <c r="G31" s="99"/>
      <c r="H31" s="301"/>
      <c r="I31" s="301"/>
      <c r="J31" s="326">
        <f>SUM(J25:J30)</f>
        <v>0</v>
      </c>
      <c r="K31" s="326"/>
      <c r="L31" s="656"/>
      <c r="M31" s="159"/>
      <c r="N31" s="455"/>
      <c r="O31" s="1323"/>
      <c r="P31" s="1324"/>
      <c r="Q31" s="1325"/>
    </row>
    <row r="32" spans="1:17" ht="27" x14ac:dyDescent="0.2">
      <c r="A32" s="68"/>
      <c r="B32" s="69"/>
      <c r="C32" s="1317" t="s">
        <v>213</v>
      </c>
      <c r="D32" s="190" t="str">
        <f>VLOOKUP($P32,TOV!$A$4:$E$65536,2,FALSE)</f>
        <v>Seal &amp; rehabilitate ventilation fans.</v>
      </c>
      <c r="E32" s="145" t="s">
        <v>296</v>
      </c>
      <c r="F32" s="471"/>
      <c r="G32" s="202" t="s">
        <v>371</v>
      </c>
      <c r="H32" s="191">
        <f>VLOOKUP($P32,TOV!$A$4:$E$65536,4,FALSE)</f>
        <v>41672.902786846636</v>
      </c>
      <c r="I32" s="297"/>
      <c r="J32" s="66">
        <f t="shared" si="0"/>
        <v>0</v>
      </c>
      <c r="K32" s="630"/>
      <c r="L32" s="205" t="s">
        <v>214</v>
      </c>
      <c r="M32" s="176"/>
      <c r="N32" s="315"/>
      <c r="O32" s="776">
        <f t="shared" si="1"/>
        <v>0</v>
      </c>
      <c r="P32" s="784" t="s">
        <v>149</v>
      </c>
      <c r="Q32" s="721"/>
    </row>
    <row r="33" spans="1:17" ht="19.5" customHeight="1" x14ac:dyDescent="0.2">
      <c r="A33" s="68"/>
      <c r="B33" s="69"/>
      <c r="C33" s="1313"/>
      <c r="D33" s="70" t="str">
        <f>VLOOKUP($P33,TOV!$A$4:$E$65536,2,FALSE)</f>
        <v>Plugging of portal with concrete (width &gt;2m)</v>
      </c>
      <c r="E33" s="293" t="s">
        <v>296</v>
      </c>
      <c r="F33" s="72"/>
      <c r="G33" s="90" t="s">
        <v>371</v>
      </c>
      <c r="H33" s="73">
        <f>VLOOKUP($P33,TOV!$A$4:$E$65536,4,FALSE)</f>
        <v>303782.21983195201</v>
      </c>
      <c r="I33" s="206"/>
      <c r="J33" s="75">
        <f t="shared" ref="J33" si="2">IF($E33="Y",IF(I33=0,F33*H33,F33*I33),"")</f>
        <v>0</v>
      </c>
      <c r="K33" s="631"/>
      <c r="L33" s="237" t="s">
        <v>846</v>
      </c>
      <c r="M33" s="176"/>
      <c r="N33" s="315"/>
      <c r="O33" s="776">
        <f t="shared" ref="O33" si="3">IF(I33="",0,1)</f>
        <v>0</v>
      </c>
      <c r="P33" s="784" t="s">
        <v>845</v>
      </c>
      <c r="Q33" s="721"/>
    </row>
    <row r="34" spans="1:17" ht="27" x14ac:dyDescent="0.2">
      <c r="A34" s="68"/>
      <c r="B34" s="69"/>
      <c r="C34" s="1313"/>
      <c r="D34" s="70" t="str">
        <f>VLOOKUP($P34,TOV!$A$4:$E$65536,2,FALSE)</f>
        <v>De-watering Bores</v>
      </c>
      <c r="E34" s="293" t="s">
        <v>296</v>
      </c>
      <c r="F34" s="72"/>
      <c r="G34" s="90" t="s">
        <v>371</v>
      </c>
      <c r="H34" s="73">
        <f>VLOOKUP($P34,TOV!$A$4:$E$65536,4,FALSE)</f>
        <v>378.84457078951493</v>
      </c>
      <c r="I34" s="206"/>
      <c r="J34" s="75">
        <f t="shared" si="0"/>
        <v>0</v>
      </c>
      <c r="K34" s="631"/>
      <c r="L34" s="237" t="s">
        <v>226</v>
      </c>
      <c r="M34" s="176"/>
      <c r="N34" s="315"/>
      <c r="O34" s="776">
        <f t="shared" si="1"/>
        <v>0</v>
      </c>
      <c r="P34" s="784" t="s">
        <v>695</v>
      </c>
      <c r="Q34" s="721"/>
    </row>
    <row r="35" spans="1:17" ht="23.25" thickBot="1" x14ac:dyDescent="0.25">
      <c r="A35" s="68"/>
      <c r="B35" s="69"/>
      <c r="C35" s="1318"/>
      <c r="D35" s="198" t="str">
        <f>VLOOKUP($P35,TOV!$A$4:$E$65536,2,FALSE)</f>
        <v>Minor earthworks and maintenance of mine subsidence areas</v>
      </c>
      <c r="E35" s="294" t="s">
        <v>296</v>
      </c>
      <c r="F35" s="947"/>
      <c r="G35" s="960" t="s">
        <v>363</v>
      </c>
      <c r="H35" s="547">
        <f>VLOOKUP($P35,TOV!$A$4:$E$65536,4,FALSE)</f>
        <v>1666.9161114738656</v>
      </c>
      <c r="I35" s="252"/>
      <c r="J35" s="81">
        <f t="shared" si="0"/>
        <v>0</v>
      </c>
      <c r="K35" s="635"/>
      <c r="L35" s="961" t="s">
        <v>227</v>
      </c>
      <c r="M35" s="176"/>
      <c r="N35" s="315"/>
      <c r="O35" s="776">
        <f t="shared" si="1"/>
        <v>0</v>
      </c>
      <c r="P35" s="784" t="s">
        <v>49</v>
      </c>
      <c r="Q35" s="721"/>
    </row>
    <row r="36" spans="1:17" ht="13.5" thickBot="1" x14ac:dyDescent="0.25">
      <c r="A36" s="1"/>
      <c r="B36" s="5"/>
      <c r="C36" s="298"/>
      <c r="D36" s="96"/>
      <c r="E36" s="96"/>
      <c r="F36" s="300" t="s">
        <v>461</v>
      </c>
      <c r="G36" s="99"/>
      <c r="H36" s="301"/>
      <c r="I36" s="301"/>
      <c r="J36" s="326">
        <f>SUM(J32:J35)</f>
        <v>0</v>
      </c>
      <c r="K36" s="326"/>
      <c r="L36" s="652"/>
      <c r="M36" s="159"/>
      <c r="N36" s="315"/>
      <c r="O36" s="1323"/>
      <c r="P36" s="1324"/>
      <c r="Q36" s="1325"/>
    </row>
    <row r="37" spans="1:17" ht="33.75" x14ac:dyDescent="0.2">
      <c r="A37" s="62"/>
      <c r="B37" s="63"/>
      <c r="C37" s="1313" t="s">
        <v>457</v>
      </c>
      <c r="D37" s="171" t="str">
        <f>VLOOKUP($P37,TOV!$A$4:$E$65536,2,FALSE)</f>
        <v>Shaping or levelling of minor excavations, batters and stockpiles, final trim, rock rake and deep rip</v>
      </c>
      <c r="E37" s="293" t="s">
        <v>296</v>
      </c>
      <c r="F37" s="72"/>
      <c r="G37" s="173" t="s">
        <v>363</v>
      </c>
      <c r="H37" s="174">
        <f>VLOOKUP($P37,TOV!$A$4:$E$65536,4,FALSE)</f>
        <v>1969.9917681054776</v>
      </c>
      <c r="I37" s="177"/>
      <c r="J37" s="75">
        <f t="shared" si="0"/>
        <v>0</v>
      </c>
      <c r="K37" s="631"/>
      <c r="L37" s="140" t="s">
        <v>193</v>
      </c>
      <c r="M37" s="243"/>
      <c r="N37" s="315"/>
      <c r="O37" s="776">
        <f t="shared" si="1"/>
        <v>0</v>
      </c>
      <c r="P37" s="784" t="s">
        <v>579</v>
      </c>
      <c r="Q37" s="721"/>
    </row>
    <row r="38" spans="1:17" ht="36" x14ac:dyDescent="0.2">
      <c r="A38" s="62"/>
      <c r="B38" s="63"/>
      <c r="C38" s="1313"/>
      <c r="D38" s="70" t="str">
        <f>VLOOKUP($P38,TOV!$A$4:$E$65536,2,FALSE)</f>
        <v>Structural water management works, banks, drains, rock lined waterways, sediment dams</v>
      </c>
      <c r="E38" s="293" t="s">
        <v>296</v>
      </c>
      <c r="F38" s="72"/>
      <c r="G38" s="90" t="s">
        <v>363</v>
      </c>
      <c r="H38" s="73">
        <f>VLOOKUP($P38,TOV!$A$4:$E$65536,4,FALSE)</f>
        <v>3030.7565663161195</v>
      </c>
      <c r="I38" s="244"/>
      <c r="J38" s="75">
        <f t="shared" si="0"/>
        <v>0</v>
      </c>
      <c r="K38" s="631"/>
      <c r="L38" s="141" t="s">
        <v>507</v>
      </c>
      <c r="M38" s="243"/>
      <c r="N38" s="130"/>
      <c r="O38" s="776">
        <f t="shared" si="1"/>
        <v>0</v>
      </c>
      <c r="P38" s="784" t="s">
        <v>580</v>
      </c>
      <c r="Q38" s="721"/>
    </row>
    <row r="39" spans="1:17" ht="20.25" x14ac:dyDescent="0.3">
      <c r="A39" s="62"/>
      <c r="B39" s="63"/>
      <c r="C39" s="1313"/>
      <c r="D39" s="633" t="str">
        <f>VLOOKUP($P39,TOV!$A$4:$E$65536,2,FALSE)</f>
        <v>Clear and grub existing vegetation</v>
      </c>
      <c r="E39" s="293" t="s">
        <v>296</v>
      </c>
      <c r="F39" s="917"/>
      <c r="G39" s="199" t="s">
        <v>363</v>
      </c>
      <c r="H39" s="918">
        <f>VLOOKUP($P39,TOV!$A$4:$E$65536,4,FALSE)</f>
        <v>5060.3234904000001</v>
      </c>
      <c r="I39" s="244"/>
      <c r="J39" s="75">
        <f t="shared" si="0"/>
        <v>0</v>
      </c>
      <c r="K39" s="631"/>
      <c r="L39" s="211" t="s">
        <v>841</v>
      </c>
      <c r="M39" s="243"/>
      <c r="N39" s="719"/>
      <c r="O39" s="745">
        <f t="shared" si="1"/>
        <v>0</v>
      </c>
      <c r="P39" s="1008" t="s">
        <v>840</v>
      </c>
      <c r="Q39" s="721"/>
    </row>
    <row r="40" spans="1:17" ht="33.75" x14ac:dyDescent="0.2">
      <c r="A40" s="62"/>
      <c r="B40" s="63"/>
      <c r="C40" s="1313"/>
      <c r="D40" s="70" t="str">
        <f>VLOOKUP($P40,TOV!$A$4:$E$65536,2,FALSE)</f>
        <v>Maintenance of the rehabilitated areas that are intended to be part of the ongoing closure of the site.</v>
      </c>
      <c r="E40" s="293" t="s">
        <v>296</v>
      </c>
      <c r="F40" s="72"/>
      <c r="G40" s="90" t="s">
        <v>363</v>
      </c>
      <c r="H40" s="73">
        <f>VLOOKUP($P40,TOV!$A$4:$E$65536,4,FALSE)</f>
        <v>984.9958840527388</v>
      </c>
      <c r="I40" s="244"/>
      <c r="J40" s="75">
        <f t="shared" si="0"/>
        <v>0</v>
      </c>
      <c r="K40" s="631"/>
      <c r="L40" s="142" t="s">
        <v>868</v>
      </c>
      <c r="M40" s="243"/>
      <c r="N40" s="315"/>
      <c r="O40" s="776">
        <f t="shared" si="1"/>
        <v>0</v>
      </c>
      <c r="P40" s="784" t="s">
        <v>368</v>
      </c>
      <c r="Q40" s="721"/>
    </row>
    <row r="41" spans="1:17" ht="27" x14ac:dyDescent="0.2">
      <c r="A41" s="62"/>
      <c r="B41" s="63"/>
      <c r="C41" s="1313"/>
      <c r="D41" s="70" t="str">
        <f>VLOOKUP($P41,TOV!$A$4:$E$65536,2,FALSE)</f>
        <v>Construct a standard stock fence around the site</v>
      </c>
      <c r="E41" s="293" t="s">
        <v>296</v>
      </c>
      <c r="F41" s="72"/>
      <c r="G41" s="90" t="s">
        <v>388</v>
      </c>
      <c r="H41" s="73">
        <f>VLOOKUP($P41,TOV!$A$4:$E$65536,4,FALSE)</f>
        <v>12.123026265264475</v>
      </c>
      <c r="I41" s="244"/>
      <c r="J41" s="75">
        <f t="shared" si="0"/>
        <v>0</v>
      </c>
      <c r="K41" s="631"/>
      <c r="L41" s="142" t="s">
        <v>242</v>
      </c>
      <c r="M41" s="243"/>
      <c r="N41" s="315"/>
      <c r="O41" s="776">
        <f t="shared" si="1"/>
        <v>0</v>
      </c>
      <c r="P41" s="784" t="s">
        <v>583</v>
      </c>
      <c r="Q41" s="721"/>
    </row>
    <row r="42" spans="1:17" x14ac:dyDescent="0.2">
      <c r="A42" s="62"/>
      <c r="B42" s="63"/>
      <c r="C42" s="1313"/>
      <c r="D42" s="1331" t="str">
        <f>VLOOKUP($P42,TOV!$A$4:$E$65536,2,FALSE)</f>
        <v>Source (where availiable onsite), cart, spread and lightly rip topsoil</v>
      </c>
      <c r="E42" s="1267" t="s">
        <v>296</v>
      </c>
      <c r="F42" s="1243"/>
      <c r="G42" s="1256" t="s">
        <v>377</v>
      </c>
      <c r="H42" s="1261" t="str">
        <f>VLOOKUP($P42,TOV!$A$4:$E$65536,4,FALSE)</f>
        <v>Select from List</v>
      </c>
      <c r="I42" s="1283"/>
      <c r="J42" s="1102" t="str">
        <f>IF($E42="Y",IF(I42=0,IF(H42="Select From List","",F42*H42),F42*I42),"")</f>
        <v/>
      </c>
      <c r="K42" s="631" t="s">
        <v>378</v>
      </c>
      <c r="L42" s="1326" t="s">
        <v>584</v>
      </c>
      <c r="M42" s="1287"/>
      <c r="N42" s="1328"/>
      <c r="O42" s="1332">
        <f t="shared" si="1"/>
        <v>0</v>
      </c>
      <c r="P42" s="1334" t="str">
        <f>IF(Q42=1,"X044",IF(Q42=2,"X045",IF(Q42=3,"X046",IF(Q42=4,"x047",IF(Q42=5,"X048","X044")))))</f>
        <v>X044</v>
      </c>
      <c r="Q42" s="1280">
        <f>VLOOKUP(K42,Select_Haul_Distance_Index,2,FALSE)</f>
        <v>1</v>
      </c>
    </row>
    <row r="43" spans="1:17" ht="27" customHeight="1" x14ac:dyDescent="0.2">
      <c r="A43" s="62"/>
      <c r="B43" s="63"/>
      <c r="C43" s="1313"/>
      <c r="D43" s="1231"/>
      <c r="E43" s="1242"/>
      <c r="F43" s="1244"/>
      <c r="G43" s="1131"/>
      <c r="H43" s="1262"/>
      <c r="I43" s="1284"/>
      <c r="J43" s="1103"/>
      <c r="K43" s="631"/>
      <c r="L43" s="1327"/>
      <c r="M43" s="1287"/>
      <c r="N43" s="1328"/>
      <c r="O43" s="1333"/>
      <c r="P43" s="1335"/>
      <c r="Q43" s="1280"/>
    </row>
    <row r="44" spans="1:17" ht="27" customHeight="1" x14ac:dyDescent="0.2">
      <c r="A44" s="62"/>
      <c r="B44" s="63"/>
      <c r="C44" s="1313"/>
      <c r="D44" s="633" t="str">
        <f>VLOOKUP($P44,TOV!$A$4:$E$65536,2,FALSE)</f>
        <v>Purchase of topsoil where there is a shortage on site</v>
      </c>
      <c r="E44" s="293" t="s">
        <v>296</v>
      </c>
      <c r="F44" s="917"/>
      <c r="G44" s="199" t="s">
        <v>440</v>
      </c>
      <c r="H44" s="918">
        <f>VLOOKUP($P44,TOV!$A$4:$E$65536,4,FALSE)</f>
        <v>51.34028202108</v>
      </c>
      <c r="I44" s="244"/>
      <c r="J44" s="75">
        <f t="shared" ref="J44" si="4">IF($E44="Y",IF(I44=0,F44*H44,F44*I44),"")</f>
        <v>0</v>
      </c>
      <c r="K44" s="631"/>
      <c r="L44" s="212" t="s">
        <v>812</v>
      </c>
      <c r="M44" s="195"/>
      <c r="N44" s="24"/>
      <c r="O44" s="745">
        <f t="shared" ref="O44" si="5">IF(I44="",0,1)</f>
        <v>0</v>
      </c>
      <c r="P44" s="1008" t="s">
        <v>837</v>
      </c>
      <c r="Q44" s="932"/>
    </row>
    <row r="45" spans="1:17" ht="27" x14ac:dyDescent="0.2">
      <c r="A45" s="62"/>
      <c r="B45" s="63"/>
      <c r="C45" s="1313"/>
      <c r="D45" s="70" t="str">
        <f>VLOOKUP($P45,TOV!$A$4:$E$65536,2,FALSE)</f>
        <v>Soil amelioration (adding gypsum, lime, etc)</v>
      </c>
      <c r="E45" s="293" t="s">
        <v>296</v>
      </c>
      <c r="F45" s="72"/>
      <c r="G45" s="90" t="s">
        <v>363</v>
      </c>
      <c r="H45" s="73">
        <f>VLOOKUP($P45,TOV!$A$4:$E$65536,4,FALSE)</f>
        <v>757.68914157902987</v>
      </c>
      <c r="I45" s="244"/>
      <c r="J45" s="75">
        <f t="shared" si="0"/>
        <v>0</v>
      </c>
      <c r="K45" s="631"/>
      <c r="L45" s="142" t="s">
        <v>585</v>
      </c>
      <c r="M45" s="195"/>
      <c r="N45" s="315"/>
      <c r="O45" s="776">
        <f t="shared" si="1"/>
        <v>0</v>
      </c>
      <c r="P45" s="784" t="s">
        <v>399</v>
      </c>
      <c r="Q45" s="721"/>
    </row>
    <row r="46" spans="1:17" ht="63" x14ac:dyDescent="0.2">
      <c r="A46" s="62"/>
      <c r="B46" s="63"/>
      <c r="C46" s="1313"/>
      <c r="D46" s="70" t="str">
        <f>VLOOKUP($P46,TOV!$A$4:$E$65536,2,FALSE)</f>
        <v>Direct seeding (native tree species OR using native grasses), with single application of fertiliser</v>
      </c>
      <c r="E46" s="293" t="s">
        <v>296</v>
      </c>
      <c r="F46" s="72"/>
      <c r="G46" s="90" t="s">
        <v>363</v>
      </c>
      <c r="H46" s="73">
        <f>VLOOKUP($P46,TOV!$A$4:$E$65536,4,FALSE)</f>
        <v>5303.8239910532093</v>
      </c>
      <c r="I46" s="244"/>
      <c r="J46" s="75">
        <f t="shared" si="0"/>
        <v>0</v>
      </c>
      <c r="K46" s="631"/>
      <c r="L46" s="141" t="s">
        <v>0</v>
      </c>
      <c r="M46" s="243"/>
      <c r="N46" s="587"/>
      <c r="O46" s="776">
        <f t="shared" si="1"/>
        <v>0</v>
      </c>
      <c r="P46" s="784" t="s">
        <v>400</v>
      </c>
      <c r="Q46" s="721"/>
    </row>
    <row r="47" spans="1:17" ht="63" x14ac:dyDescent="0.2">
      <c r="A47" s="62"/>
      <c r="B47" s="63"/>
      <c r="C47" s="1313"/>
      <c r="D47" s="70" t="str">
        <f>VLOOKUP($P47,TOV!$A$4:$E$65536,2,FALSE)</f>
        <v>Direct seeding (pasture grass species), with single application of fertiliser</v>
      </c>
      <c r="E47" s="293" t="s">
        <v>296</v>
      </c>
      <c r="F47" s="72"/>
      <c r="G47" s="90" t="s">
        <v>363</v>
      </c>
      <c r="H47" s="73">
        <f>VLOOKUP($P47,TOV!$A$4:$E$65536,4,FALSE)</f>
        <v>1363.8404548422536</v>
      </c>
      <c r="I47" s="244"/>
      <c r="J47" s="75">
        <f t="shared" si="0"/>
        <v>0</v>
      </c>
      <c r="K47" s="631"/>
      <c r="L47" s="141" t="s">
        <v>2</v>
      </c>
      <c r="M47" s="243"/>
      <c r="N47" s="315"/>
      <c r="O47" s="776">
        <f t="shared" si="1"/>
        <v>0</v>
      </c>
      <c r="P47" s="784" t="s">
        <v>401</v>
      </c>
      <c r="Q47" s="721"/>
    </row>
    <row r="48" spans="1:17" ht="18.75" thickBot="1" x14ac:dyDescent="0.25">
      <c r="A48" s="62"/>
      <c r="B48" s="63"/>
      <c r="C48" s="1313"/>
      <c r="D48" s="70" t="str">
        <f>VLOOKUP($P48,TOV!$A$4:$E$65536,2,FALSE)</f>
        <v>Planting tubestock (&lt; 15cm)</v>
      </c>
      <c r="E48" s="293" t="s">
        <v>296</v>
      </c>
      <c r="F48" s="72"/>
      <c r="G48" s="90" t="s">
        <v>371</v>
      </c>
      <c r="H48" s="73">
        <f>VLOOKUP($P48,TOV!$A$4:$E$65536,4,FALSE)</f>
        <v>12.842188840322539</v>
      </c>
      <c r="I48" s="244"/>
      <c r="J48" s="75">
        <f t="shared" si="0"/>
        <v>0</v>
      </c>
      <c r="K48" s="631"/>
      <c r="L48" s="141" t="s">
        <v>453</v>
      </c>
      <c r="M48" s="243"/>
      <c r="N48" s="45"/>
      <c r="O48" s="776">
        <f t="shared" si="1"/>
        <v>0</v>
      </c>
      <c r="P48" s="784" t="s">
        <v>404</v>
      </c>
      <c r="Q48" s="721"/>
    </row>
    <row r="49" spans="1:41" ht="13.5" thickBot="1" x14ac:dyDescent="0.25">
      <c r="A49" s="62"/>
      <c r="B49" s="63"/>
      <c r="C49" s="83"/>
      <c r="D49" s="299"/>
      <c r="E49" s="85"/>
      <c r="F49" s="304" t="s">
        <v>461</v>
      </c>
      <c r="G49" s="304"/>
      <c r="H49" s="304"/>
      <c r="I49" s="86"/>
      <c r="J49" s="87">
        <f>SUM(J37:J48)</f>
        <v>0</v>
      </c>
      <c r="K49" s="87"/>
      <c r="L49" s="305"/>
      <c r="M49" s="243"/>
      <c r="N49" s="130"/>
      <c r="O49" s="1323"/>
      <c r="P49" s="1324"/>
      <c r="Q49" s="1325"/>
    </row>
    <row r="50" spans="1:41" ht="56.25" x14ac:dyDescent="0.2">
      <c r="A50" s="68"/>
      <c r="B50" s="69"/>
      <c r="C50" s="1306" t="s">
        <v>727</v>
      </c>
      <c r="D50" s="190" t="str">
        <f>VLOOKUP($P50,TOV!$A$4:$E$65536,2,FALSE)</f>
        <v>Clean small surface water management dams (include all structures) to be retained after mine closure  - make safe and minor earthworks to stabilise the water management structure. ( &lt; 5 ML)</v>
      </c>
      <c r="E50" s="145" t="s">
        <v>296</v>
      </c>
      <c r="F50" s="471"/>
      <c r="G50" s="173" t="s">
        <v>371</v>
      </c>
      <c r="H50" s="191">
        <f>VLOOKUP($P50,TOV!$A$4:$E$65536,4,FALSE)</f>
        <v>3030.7565663161195</v>
      </c>
      <c r="I50" s="209"/>
      <c r="J50" s="75">
        <f t="shared" si="0"/>
        <v>0</v>
      </c>
      <c r="K50" s="631"/>
      <c r="L50" s="223" t="s">
        <v>586</v>
      </c>
      <c r="M50" s="221"/>
      <c r="N50" s="315"/>
      <c r="O50" s="776">
        <f t="shared" si="1"/>
        <v>0</v>
      </c>
      <c r="P50" s="784" t="s">
        <v>587</v>
      </c>
      <c r="Q50" s="721"/>
    </row>
    <row r="51" spans="1:41" ht="22.5" x14ac:dyDescent="0.2">
      <c r="A51" s="68"/>
      <c r="B51" s="69"/>
      <c r="C51" s="1307"/>
      <c r="D51" s="905" t="str">
        <f>VLOOKUP($P51,TOV!$A$4:$E$65536,2,FALSE)</f>
        <v>Pumping costs for water, includes hire of pumps, labour to manage pumping and fuel</v>
      </c>
      <c r="E51" s="293" t="s">
        <v>296</v>
      </c>
      <c r="F51" s="77"/>
      <c r="G51" s="199" t="s">
        <v>835</v>
      </c>
      <c r="H51" s="73">
        <f>VLOOKUP($P51,TOV!$A$4:$E$65536,4,FALSE)</f>
        <v>126.50808726</v>
      </c>
      <c r="I51" s="197"/>
      <c r="J51" s="75">
        <f>IF($E51="Y",IF(I51=0,F51*H51,F51*I51),"")</f>
        <v>0</v>
      </c>
      <c r="K51" s="632"/>
      <c r="L51" s="141" t="s">
        <v>836</v>
      </c>
      <c r="M51" s="221"/>
      <c r="N51" s="42"/>
      <c r="O51" s="745">
        <f>IF(I51="",0,1)</f>
        <v>0</v>
      </c>
      <c r="P51" s="1008" t="s">
        <v>833</v>
      </c>
      <c r="Q51" s="721"/>
    </row>
    <row r="52" spans="1:41" ht="22.5" x14ac:dyDescent="0.2">
      <c r="A52" s="68"/>
      <c r="B52" s="69"/>
      <c r="C52" s="1307"/>
      <c r="D52" s="905" t="str">
        <f>VLOOKUP($P52,TOV!$A$4:$E$65536,2,FALSE)</f>
        <v>Removal of plastic pond liners for offsite disposal</v>
      </c>
      <c r="E52" s="293" t="s">
        <v>296</v>
      </c>
      <c r="F52" s="77"/>
      <c r="G52" s="199" t="s">
        <v>363</v>
      </c>
      <c r="H52" s="73">
        <f>VLOOKUP($P52,TOV!$A$4:$E$65536,4,FALSE)</f>
        <v>4785.3059094</v>
      </c>
      <c r="I52" s="197"/>
      <c r="J52" s="75">
        <f>IF($E52="Y",IF(I52=0,F52*H52,F52*I52),"")</f>
        <v>0</v>
      </c>
      <c r="K52" s="632"/>
      <c r="L52" s="141" t="s">
        <v>832</v>
      </c>
      <c r="M52" s="221"/>
      <c r="N52" s="42"/>
      <c r="O52" s="745">
        <f>IF(I52="",0,1)</f>
        <v>0</v>
      </c>
      <c r="P52" s="1008" t="s">
        <v>830</v>
      </c>
      <c r="Q52" s="721"/>
    </row>
    <row r="53" spans="1:41" ht="23.25" thickBot="1" x14ac:dyDescent="0.25">
      <c r="A53" s="68"/>
      <c r="B53" s="69"/>
      <c r="C53" s="1307"/>
      <c r="D53" s="955" t="str">
        <f>VLOOKUP($P53,TOV!$A$4:$E$65536,2,FALSE)</f>
        <v>OR Backfill dams and reinstate to natural surface.  (Push only)</v>
      </c>
      <c r="E53" s="294" t="s">
        <v>296</v>
      </c>
      <c r="F53" s="94"/>
      <c r="G53" s="90" t="s">
        <v>440</v>
      </c>
      <c r="H53" s="547">
        <f>VLOOKUP($P53,TOV!$A$4:$E$65536,4,FALSE)</f>
        <v>0.95032197418386777</v>
      </c>
      <c r="I53" s="197"/>
      <c r="J53" s="953">
        <f t="shared" si="0"/>
        <v>0</v>
      </c>
      <c r="K53" s="632"/>
      <c r="L53" s="952" t="s">
        <v>589</v>
      </c>
      <c r="M53" s="221"/>
      <c r="N53" s="42"/>
      <c r="O53" s="745">
        <f t="shared" si="1"/>
        <v>0</v>
      </c>
      <c r="P53" s="746" t="s">
        <v>521</v>
      </c>
      <c r="Q53" s="932"/>
      <c r="R53" s="740"/>
      <c r="T53" s="722"/>
      <c r="U53" s="722"/>
      <c r="V53" s="722"/>
      <c r="W53" s="722"/>
      <c r="X53" s="722"/>
      <c r="Y53" s="722"/>
      <c r="Z53" s="722"/>
      <c r="AA53" s="722"/>
      <c r="AB53" s="722"/>
      <c r="AC53" s="722"/>
      <c r="AD53" s="722"/>
      <c r="AE53" s="722"/>
      <c r="AF53" s="722"/>
      <c r="AG53" s="722"/>
      <c r="AH53" s="722"/>
      <c r="AI53" s="722"/>
      <c r="AJ53" s="722"/>
      <c r="AK53" s="722"/>
      <c r="AL53" s="722"/>
      <c r="AM53" s="722"/>
      <c r="AN53" s="722"/>
      <c r="AO53" s="722"/>
    </row>
    <row r="54" spans="1:41" ht="13.5" thickBot="1" x14ac:dyDescent="0.25">
      <c r="A54" s="62"/>
      <c r="B54" s="63"/>
      <c r="C54" s="83"/>
      <c r="D54" s="85"/>
      <c r="E54" s="85"/>
      <c r="F54" s="304" t="s">
        <v>461</v>
      </c>
      <c r="G54" s="99"/>
      <c r="H54" s="100"/>
      <c r="I54" s="100"/>
      <c r="J54" s="87">
        <f>SUM(J50:J53)</f>
        <v>0</v>
      </c>
      <c r="K54" s="87"/>
      <c r="L54" s="229"/>
      <c r="M54" s="243"/>
      <c r="N54" s="315"/>
      <c r="O54" s="1323"/>
      <c r="P54" s="1324"/>
      <c r="Q54" s="1325"/>
    </row>
    <row r="55" spans="1:41" ht="22.5" x14ac:dyDescent="0.2">
      <c r="A55" s="62"/>
      <c r="B55" s="63"/>
      <c r="C55" s="1314" t="s">
        <v>590</v>
      </c>
      <c r="D55" s="171" t="str">
        <f>VLOOKUP($P55,TOV!$A$4:$E$65536,2,FALSE)</f>
        <v>Install gate or grill over the adit (ie. Where site might be used by bats).</v>
      </c>
      <c r="E55" s="293" t="s">
        <v>296</v>
      </c>
      <c r="F55" s="306"/>
      <c r="G55" s="173" t="s">
        <v>371</v>
      </c>
      <c r="H55" s="174">
        <f>VLOOKUP($P55,TOV!$A$4:$E$65536,4,FALSE)</f>
        <v>2200.1406480000001</v>
      </c>
      <c r="I55" s="209"/>
      <c r="J55" s="75">
        <f>IF($E55="Y",IF(I55=0,IF(H55="Use 1st principles to build a rate","",F55*H55),F55*I55),"")</f>
        <v>0</v>
      </c>
      <c r="K55" s="631"/>
      <c r="L55" s="223"/>
      <c r="M55" s="243"/>
      <c r="N55" s="315"/>
      <c r="O55" s="776">
        <f t="shared" si="1"/>
        <v>0</v>
      </c>
      <c r="P55" s="784" t="s">
        <v>752</v>
      </c>
      <c r="Q55" s="721"/>
    </row>
    <row r="56" spans="1:41" x14ac:dyDescent="0.2">
      <c r="A56" s="126"/>
      <c r="B56" s="127"/>
      <c r="C56" s="1314"/>
      <c r="D56" s="171" t="s">
        <v>411</v>
      </c>
      <c r="E56" s="307"/>
      <c r="F56" s="247"/>
      <c r="G56" s="173"/>
      <c r="H56" s="1340"/>
      <c r="I56" s="209"/>
      <c r="J56" s="193">
        <f>I56*F56</f>
        <v>0</v>
      </c>
      <c r="K56" s="330"/>
      <c r="L56" s="248" t="s">
        <v>412</v>
      </c>
      <c r="M56" s="159"/>
      <c r="N56" s="315"/>
      <c r="O56" s="776">
        <f t="shared" si="1"/>
        <v>0</v>
      </c>
      <c r="P56" s="786"/>
      <c r="Q56" s="721"/>
    </row>
    <row r="57" spans="1:41" x14ac:dyDescent="0.2">
      <c r="A57" s="126"/>
      <c r="B57" s="127"/>
      <c r="C57" s="1314"/>
      <c r="D57" s="70" t="s">
        <v>413</v>
      </c>
      <c r="E57" s="309"/>
      <c r="F57" s="249"/>
      <c r="G57" s="90"/>
      <c r="H57" s="1271"/>
      <c r="I57" s="197"/>
      <c r="J57" s="193">
        <f>I57*F57</f>
        <v>0</v>
      </c>
      <c r="K57" s="330"/>
      <c r="L57" s="144" t="s">
        <v>412</v>
      </c>
      <c r="M57" s="159"/>
      <c r="N57" s="315"/>
      <c r="O57" s="776">
        <f t="shared" si="1"/>
        <v>0</v>
      </c>
      <c r="P57" s="786"/>
      <c r="Q57" s="721"/>
    </row>
    <row r="58" spans="1:41" ht="13.5" thickBot="1" x14ac:dyDescent="0.25">
      <c r="A58" s="126"/>
      <c r="B58" s="127"/>
      <c r="C58" s="1314"/>
      <c r="D58" s="178" t="s">
        <v>414</v>
      </c>
      <c r="E58" s="328"/>
      <c r="F58" s="329"/>
      <c r="G58" s="179"/>
      <c r="H58" s="1272"/>
      <c r="I58" s="302"/>
      <c r="J58" s="193">
        <f>I58*F58</f>
        <v>0</v>
      </c>
      <c r="K58" s="330"/>
      <c r="L58" s="331" t="s">
        <v>412</v>
      </c>
      <c r="M58" s="159"/>
      <c r="N58" s="315"/>
      <c r="O58" s="776">
        <f t="shared" si="1"/>
        <v>0</v>
      </c>
      <c r="P58" s="786"/>
      <c r="Q58" s="721"/>
    </row>
    <row r="59" spans="1:41" ht="13.5" thickBot="1" x14ac:dyDescent="0.25">
      <c r="A59" s="126"/>
      <c r="B59" s="127"/>
      <c r="C59" s="298"/>
      <c r="D59" s="96"/>
      <c r="E59" s="96"/>
      <c r="F59" s="312" t="s">
        <v>461</v>
      </c>
      <c r="G59" s="99"/>
      <c r="H59" s="313"/>
      <c r="I59" s="313"/>
      <c r="J59" s="187">
        <f>SUM(J55:J58)</f>
        <v>0</v>
      </c>
      <c r="K59" s="187"/>
      <c r="L59" s="652"/>
      <c r="M59" s="159"/>
      <c r="N59" s="315"/>
      <c r="O59" s="1323"/>
      <c r="P59" s="1324"/>
      <c r="Q59" s="1325"/>
    </row>
    <row r="60" spans="1:41" x14ac:dyDescent="0.2">
      <c r="A60" s="126"/>
      <c r="B60" s="127"/>
      <c r="C60" s="126"/>
      <c r="D60" s="126"/>
      <c r="E60" s="126"/>
      <c r="F60" s="126"/>
      <c r="G60" s="314"/>
      <c r="H60" s="126"/>
      <c r="I60" s="126"/>
      <c r="J60" s="126"/>
      <c r="K60" s="126"/>
      <c r="L60" s="653"/>
      <c r="M60" s="159"/>
      <c r="N60" s="315"/>
      <c r="O60" s="68"/>
      <c r="P60" s="68"/>
      <c r="Q60" s="68"/>
    </row>
    <row r="61" spans="1:41" ht="15.75" x14ac:dyDescent="0.2">
      <c r="A61" s="126"/>
      <c r="B61" s="127"/>
      <c r="C61" s="260" t="s">
        <v>591</v>
      </c>
      <c r="D61" s="1123" t="s">
        <v>470</v>
      </c>
      <c r="E61" s="1123"/>
      <c r="F61" s="1319"/>
      <c r="G61" s="1319"/>
      <c r="H61" s="1319"/>
      <c r="I61" s="261"/>
      <c r="J61" s="262">
        <f>SUM(J24,J31,J36,J49,J54,J59)</f>
        <v>0</v>
      </c>
      <c r="K61" s="318"/>
      <c r="L61" s="653"/>
      <c r="M61" s="159"/>
      <c r="N61" s="315"/>
      <c r="O61" s="68"/>
      <c r="P61" s="68"/>
      <c r="Q61" s="68"/>
    </row>
    <row r="62" spans="1:41" x14ac:dyDescent="0.2">
      <c r="A62" s="126"/>
      <c r="B62" s="319"/>
      <c r="C62" s="320"/>
      <c r="D62" s="320"/>
      <c r="E62" s="320"/>
      <c r="F62" s="320"/>
      <c r="G62" s="321"/>
      <c r="H62" s="320"/>
      <c r="I62" s="320"/>
      <c r="J62" s="320"/>
      <c r="K62" s="320"/>
      <c r="L62" s="657"/>
      <c r="M62" s="323"/>
      <c r="N62" s="315"/>
      <c r="O62" s="68"/>
      <c r="P62" s="68"/>
      <c r="Q62" s="68"/>
    </row>
    <row r="63" spans="1:41" x14ac:dyDescent="0.2">
      <c r="A63" s="126"/>
      <c r="B63" s="126"/>
      <c r="C63" s="126"/>
      <c r="D63" s="126"/>
      <c r="E63" s="126"/>
      <c r="F63" s="126"/>
      <c r="G63" s="314"/>
      <c r="H63" s="126"/>
      <c r="I63" s="126"/>
      <c r="J63" s="126"/>
      <c r="K63" s="126"/>
      <c r="L63" s="653"/>
      <c r="M63" s="126"/>
      <c r="N63" s="315"/>
      <c r="O63" s="126"/>
      <c r="P63" s="126"/>
      <c r="Q63" s="126"/>
    </row>
  </sheetData>
  <customSheetViews>
    <customSheetView guid="{41A8ADCC-2507-4752-A3EE-F762BBC19AE1}" showPageBreaks="1" hiddenRows="1" hiddenColumns="1" view="pageBreakPreview" showRuler="0" topLeftCell="D16">
      <selection activeCell="L36" sqref="L36"/>
      <pageMargins left="0.75" right="0.75" top="1" bottom="1" header="0.5" footer="0.5"/>
      <pageSetup paperSize="8" scale="67" orientation="portrait" r:id="rId1"/>
      <headerFooter alignWithMargins="0"/>
    </customSheetView>
    <customSheetView guid="{B9B8C2DC-3363-4EAD-9396-44349DABBC4D}" showPageBreaks="1" hiddenRows="1" hiddenColumns="1" view="pageBreakPreview" showRuler="0" topLeftCell="E1">
      <selection activeCell="K1" sqref="K1"/>
      <pageMargins left="0.75" right="0.75" top="1" bottom="1" header="0.5" footer="0.5"/>
      <pageSetup paperSize="8" scale="67" orientation="portrait" r:id="rId2"/>
      <headerFooter alignWithMargins="0"/>
    </customSheetView>
    <customSheetView guid="{61CD6FD2-F6DE-422C-B544-3D388865927F}" showPageBreaks="1" hiddenRows="1" hiddenColumns="1" view="pageBreakPreview" showRuler="0" topLeftCell="D1">
      <selection activeCell="K13" sqref="K13"/>
      <pageMargins left="0.75" right="0.75" top="1" bottom="1" header="0.5" footer="0.5"/>
      <pageSetup paperSize="8" scale="67" orientation="portrait" r:id="rId3"/>
      <headerFooter alignWithMargins="0"/>
    </customSheetView>
    <customSheetView guid="{2FACC61F-0CCB-4F9A-9FC4-FB98AB602DA6}" showPageBreaks="1" hiddenRows="1" hiddenColumns="1" view="pageBreakPreview" showRuler="0" topLeftCell="E31">
      <selection activeCell="L37" sqref="L37"/>
      <pageMargins left="0.75" right="0.75" top="1" bottom="1" header="0.5" footer="0.5"/>
      <pageSetup paperSize="8" scale="67" orientation="portrait" r:id="rId4"/>
      <headerFooter alignWithMargins="0"/>
    </customSheetView>
    <customSheetView guid="{4CDCC75F-9EF8-4C61-98C8-402ABB879AE7}" showPageBreaks="1" hiddenRows="1" hiddenColumns="1" view="pageBreakPreview" showRuler="0" topLeftCell="D16">
      <selection activeCell="L36" sqref="L36"/>
      <pageMargins left="0.75" right="0.75" top="1" bottom="1" header="0.5" footer="0.5"/>
      <pageSetup paperSize="8" scale="67" orientation="portrait" r:id="rId5"/>
      <headerFooter alignWithMargins="0"/>
    </customSheetView>
  </customSheetViews>
  <mergeCells count="76">
    <mergeCell ref="C32:C35"/>
    <mergeCell ref="C37:C48"/>
    <mergeCell ref="C55:C58"/>
    <mergeCell ref="D61:H61"/>
    <mergeCell ref="H56:H58"/>
    <mergeCell ref="D42:D43"/>
    <mergeCell ref="E42:E43"/>
    <mergeCell ref="F42:F43"/>
    <mergeCell ref="G42:G43"/>
    <mergeCell ref="C50:C53"/>
    <mergeCell ref="M16:M17"/>
    <mergeCell ref="L19:L20"/>
    <mergeCell ref="M19:M20"/>
    <mergeCell ref="N16:N17"/>
    <mergeCell ref="L16:L17"/>
    <mergeCell ref="N19:N20"/>
    <mergeCell ref="J8:K8"/>
    <mergeCell ref="F9:I9"/>
    <mergeCell ref="J9:K9"/>
    <mergeCell ref="G19:G20"/>
    <mergeCell ref="C25:C30"/>
    <mergeCell ref="D16:D17"/>
    <mergeCell ref="E16:E17"/>
    <mergeCell ref="F16:F17"/>
    <mergeCell ref="D19:D20"/>
    <mergeCell ref="E19:E20"/>
    <mergeCell ref="F19:F20"/>
    <mergeCell ref="H19:H20"/>
    <mergeCell ref="I19:I20"/>
    <mergeCell ref="J19:J20"/>
    <mergeCell ref="Q19:Q20"/>
    <mergeCell ref="C3:L3"/>
    <mergeCell ref="C15:C23"/>
    <mergeCell ref="G16:G17"/>
    <mergeCell ref="H16:H17"/>
    <mergeCell ref="I16:I17"/>
    <mergeCell ref="J16:J17"/>
    <mergeCell ref="C8:D12"/>
    <mergeCell ref="F10:I10"/>
    <mergeCell ref="J10:K10"/>
    <mergeCell ref="F11:I11"/>
    <mergeCell ref="J11:K11"/>
    <mergeCell ref="F8:I8"/>
    <mergeCell ref="P16:P17"/>
    <mergeCell ref="Q16:Q17"/>
    <mergeCell ref="P19:P20"/>
    <mergeCell ref="O24:Q24"/>
    <mergeCell ref="O49:Q49"/>
    <mergeCell ref="P26:P27"/>
    <mergeCell ref="Q26:Q27"/>
    <mergeCell ref="Q42:Q43"/>
    <mergeCell ref="O42:O43"/>
    <mergeCell ref="P42:P43"/>
    <mergeCell ref="O16:O17"/>
    <mergeCell ref="O31:Q31"/>
    <mergeCell ref="O19:O20"/>
    <mergeCell ref="O59:Q59"/>
    <mergeCell ref="D26:D27"/>
    <mergeCell ref="E26:E27"/>
    <mergeCell ref="F26:F27"/>
    <mergeCell ref="G26:G27"/>
    <mergeCell ref="H26:H27"/>
    <mergeCell ref="I26:I27"/>
    <mergeCell ref="H42:H43"/>
    <mergeCell ref="O26:O27"/>
    <mergeCell ref="I42:I43"/>
    <mergeCell ref="M26:M27"/>
    <mergeCell ref="J42:J43"/>
    <mergeCell ref="J26:J27"/>
    <mergeCell ref="O54:Q54"/>
    <mergeCell ref="L42:L43"/>
    <mergeCell ref="M42:M43"/>
    <mergeCell ref="N42:N43"/>
    <mergeCell ref="L26:L27"/>
    <mergeCell ref="O36:Q36"/>
    <mergeCell ref="N26:N27"/>
  </mergeCells>
  <phoneticPr fontId="6" type="noConversion"/>
  <conditionalFormatting sqref="J18:J23 J55 J28:J30 J15:J16 J25:J26 J37:J38 J50 J45:J48 J40:J43 J32:J35 J53">
    <cfRule type="expression" dxfId="435" priority="13" stopIfTrue="1">
      <formula>$O15=1</formula>
    </cfRule>
  </conditionalFormatting>
  <conditionalFormatting sqref="F28:F30 F18:F23 F15:F16 F25:F26 F37:F38 F50 F45:F48 F40:F43 F32:F35 F53">
    <cfRule type="expression" dxfId="434" priority="14" stopIfTrue="1">
      <formula>$E15="N"</formula>
    </cfRule>
    <cfRule type="expression" dxfId="433" priority="15" stopIfTrue="1">
      <formula>$E15="Y"</formula>
    </cfRule>
  </conditionalFormatting>
  <conditionalFormatting sqref="K37:K38 K15:K23 K55:K57 K25:K30 K50 K45:K48 K40:K43 K32:K35 K53">
    <cfRule type="expression" dxfId="432" priority="16" stopIfTrue="1">
      <formula>$O15=1</formula>
    </cfRule>
  </conditionalFormatting>
  <conditionalFormatting sqref="J44">
    <cfRule type="expression" dxfId="431" priority="9" stopIfTrue="1">
      <formula>$O44=1</formula>
    </cfRule>
  </conditionalFormatting>
  <conditionalFormatting sqref="F44">
    <cfRule type="expression" dxfId="430" priority="10" stopIfTrue="1">
      <formula>$E44="N"</formula>
    </cfRule>
    <cfRule type="expression" dxfId="429" priority="11" stopIfTrue="1">
      <formula>$E44="Y"</formula>
    </cfRule>
  </conditionalFormatting>
  <conditionalFormatting sqref="K44">
    <cfRule type="expression" dxfId="428" priority="12" stopIfTrue="1">
      <formula>$O44=1</formula>
    </cfRule>
  </conditionalFormatting>
  <conditionalFormatting sqref="J39">
    <cfRule type="expression" dxfId="427" priority="5" stopIfTrue="1">
      <formula>$O39=1</formula>
    </cfRule>
  </conditionalFormatting>
  <conditionalFormatting sqref="F39">
    <cfRule type="expression" dxfId="426" priority="6" stopIfTrue="1">
      <formula>$E39="N"</formula>
    </cfRule>
    <cfRule type="expression" dxfId="425" priority="7" stopIfTrue="1">
      <formula>$E39="Y"</formula>
    </cfRule>
  </conditionalFormatting>
  <conditionalFormatting sqref="K39">
    <cfRule type="expression" dxfId="424" priority="8" stopIfTrue="1">
      <formula>$O39=1</formula>
    </cfRule>
  </conditionalFormatting>
  <conditionalFormatting sqref="J51:J52">
    <cfRule type="expression" dxfId="423" priority="1" stopIfTrue="1">
      <formula>$O51=1</formula>
    </cfRule>
  </conditionalFormatting>
  <conditionalFormatting sqref="F51:F52">
    <cfRule type="expression" dxfId="422" priority="2" stopIfTrue="1">
      <formula>$E51="N"</formula>
    </cfRule>
    <cfRule type="expression" dxfId="421" priority="3" stopIfTrue="1">
      <formula>$E51="Y"</formula>
    </cfRule>
  </conditionalFormatting>
  <conditionalFormatting sqref="K51:K52">
    <cfRule type="expression" dxfId="420" priority="4" stopIfTrue="1">
      <formula>$O51=1</formula>
    </cfRule>
  </conditionalFormatting>
  <dataValidations count="2">
    <dataValidation type="list" allowBlank="1" showInputMessage="1" showErrorMessage="1" sqref="E55 E32:E35 E15:E23 E25:E30 E37:E48 E50:E53" xr:uid="{00000000-0002-0000-0A00-000000000000}">
      <formula1>Y_N</formula1>
    </dataValidation>
    <dataValidation type="list" allowBlank="1" showInputMessage="1" showErrorMessage="1" sqref="K42 K16 K19 K26" xr:uid="{00000000-0002-0000-0A00-000001000000}">
      <formula1>Select_Haul_Distance</formula1>
    </dataValidation>
  </dataValidations>
  <printOptions horizontalCentered="1"/>
  <pageMargins left="0.59055118110236227" right="0.59055118110236227" top="0.59055118110236227" bottom="0.59055118110236227" header="0.39370078740157483" footer="0.39370078740157483"/>
  <pageSetup paperSize="8" orientation="landscape" r:id="rId6"/>
  <headerFooter alignWithMargins="0">
    <oddFooter>&amp;C_x000D_&amp;1#&amp;"Calibri"&amp;12&amp;K000000 OFFICIAL</oddFooter>
  </headerFooter>
  <drawing r:id="rId7"/>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dimension ref="A1:AO54"/>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style="648" customWidth="1"/>
    <col min="13" max="13" width="2.140625" customWidth="1"/>
    <col min="14" max="14" width="2.42578125" style="1" customWidth="1"/>
    <col min="15" max="15" width="4.5703125" style="282" customWidth="1"/>
    <col min="16" max="16" width="4.5703125" customWidth="1"/>
    <col min="17" max="17" width="4.5703125" style="282" customWidth="1"/>
    <col min="18" max="18" width="2.42578125" style="1" customWidth="1"/>
    <col min="19" max="16384" width="8.85546875" hidden="1"/>
  </cols>
  <sheetData>
    <row r="1" spans="1:17" ht="12.75" customHeight="1" x14ac:dyDescent="0.2">
      <c r="A1" s="347"/>
      <c r="B1" s="347"/>
      <c r="C1" s="347"/>
      <c r="D1" s="347"/>
      <c r="E1" s="347"/>
      <c r="F1" s="369"/>
      <c r="G1" s="347"/>
      <c r="H1" s="347"/>
      <c r="I1" s="347"/>
      <c r="J1" s="347"/>
      <c r="K1" s="347"/>
      <c r="L1" s="658"/>
      <c r="M1" s="347"/>
      <c r="N1" s="24"/>
      <c r="O1" s="689"/>
      <c r="P1" s="347"/>
      <c r="Q1" s="689"/>
    </row>
    <row r="2" spans="1:17" ht="12.75" customHeight="1" x14ac:dyDescent="0.2">
      <c r="A2" s="347"/>
      <c r="B2" s="356"/>
      <c r="C2" s="370"/>
      <c r="D2" s="370"/>
      <c r="E2" s="370"/>
      <c r="F2" s="371"/>
      <c r="G2" s="370"/>
      <c r="H2" s="370"/>
      <c r="I2" s="370"/>
      <c r="J2" s="370"/>
      <c r="K2" s="370"/>
      <c r="L2" s="659"/>
      <c r="M2" s="372"/>
      <c r="N2" s="24"/>
      <c r="O2" s="689"/>
      <c r="P2" s="347"/>
      <c r="Q2" s="689"/>
    </row>
    <row r="3" spans="1:17" ht="23.25" customHeight="1" thickBot="1" x14ac:dyDescent="0.25">
      <c r="A3" s="347"/>
      <c r="B3" s="357"/>
      <c r="C3" s="1263" t="s">
        <v>426</v>
      </c>
      <c r="D3" s="1263"/>
      <c r="E3" s="1263"/>
      <c r="F3" s="1263"/>
      <c r="G3" s="1263"/>
      <c r="H3" s="1263"/>
      <c r="I3" s="1263"/>
      <c r="J3" s="1263"/>
      <c r="K3" s="1263"/>
      <c r="L3" s="1263"/>
      <c r="M3" s="364"/>
      <c r="N3" s="716"/>
      <c r="O3" s="689"/>
      <c r="P3" s="347"/>
      <c r="Q3" s="689"/>
    </row>
    <row r="4" spans="1:17" ht="22.5" x14ac:dyDescent="0.2">
      <c r="A4" s="1"/>
      <c r="B4" s="5"/>
      <c r="C4" s="158" t="s">
        <v>486</v>
      </c>
      <c r="D4" s="405"/>
      <c r="E4" s="405"/>
      <c r="F4" s="406"/>
      <c r="G4" s="406"/>
      <c r="H4" s="402"/>
      <c r="I4" s="402"/>
      <c r="J4" s="402"/>
      <c r="K4" s="886" t="s">
        <v>464</v>
      </c>
      <c r="L4" s="884">
        <f>Total_Liability</f>
        <v>0</v>
      </c>
      <c r="M4" s="8"/>
      <c r="O4" s="1"/>
      <c r="P4" s="1"/>
      <c r="Q4" s="1"/>
    </row>
    <row r="5" spans="1:17" ht="12.75" customHeight="1" x14ac:dyDescent="0.2">
      <c r="A5" s="348"/>
      <c r="B5" s="358"/>
      <c r="C5" s="289"/>
      <c r="D5" s="270"/>
      <c r="E5" s="270"/>
      <c r="F5" s="271"/>
      <c r="G5" s="271"/>
      <c r="H5" s="272"/>
      <c r="I5" s="272"/>
      <c r="J5" s="272"/>
      <c r="K5" s="791" t="s">
        <v>289</v>
      </c>
      <c r="L5" s="792">
        <f>J52</f>
        <v>0</v>
      </c>
      <c r="M5" s="365"/>
      <c r="N5" s="62"/>
      <c r="O5" s="348"/>
      <c r="P5" s="348"/>
      <c r="Q5" s="348"/>
    </row>
    <row r="6" spans="1:17" ht="12.75" customHeight="1" x14ac:dyDescent="0.2">
      <c r="A6" s="347"/>
      <c r="B6" s="357"/>
      <c r="C6" s="368" t="s">
        <v>228</v>
      </c>
      <c r="D6" s="407"/>
      <c r="E6" s="407"/>
      <c r="G6" s="44"/>
      <c r="H6" s="44"/>
      <c r="J6" s="422"/>
      <c r="K6" s="1"/>
      <c r="L6" s="1"/>
      <c r="M6" s="364"/>
      <c r="N6" s="24"/>
      <c r="O6" s="690"/>
      <c r="P6" s="347"/>
      <c r="Q6" s="690"/>
    </row>
    <row r="7" spans="1:17" ht="12.75" customHeight="1" thickBot="1" x14ac:dyDescent="0.25">
      <c r="A7" s="349"/>
      <c r="B7" s="359"/>
      <c r="C7" s="558" t="s">
        <v>613</v>
      </c>
      <c r="D7" s="162"/>
      <c r="E7" s="162"/>
      <c r="F7" s="558" t="s">
        <v>197</v>
      </c>
      <c r="G7" s="163"/>
      <c r="H7" s="44"/>
      <c r="I7" s="1"/>
      <c r="J7" s="1"/>
      <c r="K7" s="1"/>
      <c r="L7" s="885" t="s">
        <v>766</v>
      </c>
      <c r="M7" s="366"/>
      <c r="N7" s="42"/>
      <c r="O7" s="690"/>
      <c r="P7" s="349"/>
      <c r="Q7" s="349"/>
    </row>
    <row r="8" spans="1:17" ht="12.75" customHeight="1" x14ac:dyDescent="0.2">
      <c r="A8" s="350"/>
      <c r="B8" s="360"/>
      <c r="C8" s="1093"/>
      <c r="D8" s="1094"/>
      <c r="E8" s="556"/>
      <c r="F8" s="1100" t="s">
        <v>198</v>
      </c>
      <c r="G8" s="1100"/>
      <c r="H8" s="1100"/>
      <c r="I8" s="1342"/>
      <c r="J8" s="1343"/>
      <c r="K8" s="1344"/>
      <c r="L8" s="883" t="s">
        <v>5</v>
      </c>
      <c r="M8" s="361"/>
      <c r="N8" s="24"/>
      <c r="O8" s="348"/>
      <c r="P8" s="350"/>
      <c r="Q8" s="350"/>
    </row>
    <row r="9" spans="1:17" ht="12.75" customHeight="1" x14ac:dyDescent="0.2">
      <c r="A9" s="350"/>
      <c r="B9" s="360"/>
      <c r="C9" s="1095"/>
      <c r="D9" s="1096"/>
      <c r="E9" s="556"/>
      <c r="F9" s="1100" t="s">
        <v>763</v>
      </c>
      <c r="G9" s="1100"/>
      <c r="H9" s="1100"/>
      <c r="I9" s="1342"/>
      <c r="J9" s="1345"/>
      <c r="K9" s="1346"/>
      <c r="L9" s="456" t="s">
        <v>767</v>
      </c>
      <c r="M9" s="361"/>
      <c r="N9" s="24"/>
      <c r="O9" s="348"/>
      <c r="P9" s="350"/>
      <c r="Q9" s="350"/>
    </row>
    <row r="10" spans="1:17" ht="12.75" customHeight="1" x14ac:dyDescent="0.2">
      <c r="A10" s="350"/>
      <c r="B10" s="360"/>
      <c r="C10" s="1095"/>
      <c r="D10" s="1096"/>
      <c r="E10" s="556"/>
      <c r="F10" s="1100" t="s">
        <v>229</v>
      </c>
      <c r="G10" s="1100"/>
      <c r="H10" s="1100"/>
      <c r="I10" s="1342"/>
      <c r="J10" s="1345"/>
      <c r="K10" s="1346"/>
      <c r="L10" s="404" t="s">
        <v>6</v>
      </c>
      <c r="M10" s="361"/>
      <c r="N10" s="24"/>
      <c r="O10" s="348"/>
      <c r="P10" s="350"/>
      <c r="Q10" s="350"/>
    </row>
    <row r="11" spans="1:17" ht="12.75" customHeight="1" x14ac:dyDescent="0.2">
      <c r="A11" s="350"/>
      <c r="B11" s="360"/>
      <c r="C11" s="1095"/>
      <c r="D11" s="1096"/>
      <c r="E11" s="556"/>
      <c r="F11" s="1100" t="s">
        <v>230</v>
      </c>
      <c r="G11" s="1100"/>
      <c r="H11" s="1100"/>
      <c r="I11" s="1342"/>
      <c r="J11" s="1345"/>
      <c r="K11" s="1346"/>
      <c r="L11" s="367" t="s">
        <v>7</v>
      </c>
      <c r="M11" s="361"/>
      <c r="N11" s="42"/>
      <c r="O11" s="348"/>
      <c r="P11" s="350"/>
      <c r="Q11" s="350"/>
    </row>
    <row r="12" spans="1:17" ht="12.75" customHeight="1" x14ac:dyDescent="0.2">
      <c r="A12" s="350"/>
      <c r="B12" s="360"/>
      <c r="C12" s="1095"/>
      <c r="D12" s="1096"/>
      <c r="E12" s="162"/>
      <c r="F12" s="1100" t="s">
        <v>199</v>
      </c>
      <c r="G12" s="1100"/>
      <c r="H12" s="1100"/>
      <c r="I12" s="1342"/>
      <c r="J12" s="1345"/>
      <c r="K12" s="1346"/>
      <c r="L12" s="44"/>
      <c r="M12" s="361"/>
      <c r="N12" s="42"/>
      <c r="O12" s="348"/>
      <c r="P12" s="350"/>
      <c r="Q12" s="350"/>
    </row>
    <row r="13" spans="1:17" ht="12.75" customHeight="1" x14ac:dyDescent="0.2">
      <c r="A13" s="350"/>
      <c r="B13" s="360"/>
      <c r="C13" s="1095"/>
      <c r="D13" s="1096"/>
      <c r="E13" s="162"/>
      <c r="F13" s="1100" t="s">
        <v>231</v>
      </c>
      <c r="G13" s="1100"/>
      <c r="H13" s="1100"/>
      <c r="I13" s="1342"/>
      <c r="J13" s="1345"/>
      <c r="K13" s="1346"/>
      <c r="L13" s="44"/>
      <c r="M13" s="361"/>
      <c r="N13" s="42"/>
      <c r="O13" s="348"/>
      <c r="P13" s="350"/>
      <c r="Q13" s="350"/>
    </row>
    <row r="14" spans="1:17" ht="12.75" customHeight="1" x14ac:dyDescent="0.2">
      <c r="A14" s="350"/>
      <c r="B14" s="360"/>
      <c r="C14" s="1095"/>
      <c r="D14" s="1096"/>
      <c r="E14" s="557"/>
      <c r="F14" s="1100" t="s">
        <v>232</v>
      </c>
      <c r="G14" s="1100"/>
      <c r="H14" s="1100"/>
      <c r="I14" s="1342"/>
      <c r="J14" s="1345"/>
      <c r="K14" s="1346"/>
      <c r="L14" s="44"/>
      <c r="M14" s="361"/>
      <c r="N14" s="24"/>
      <c r="O14" s="348"/>
      <c r="P14" s="350"/>
      <c r="Q14" s="350"/>
    </row>
    <row r="15" spans="1:17" ht="12.75" customHeight="1" x14ac:dyDescent="0.2">
      <c r="A15" s="350"/>
      <c r="B15" s="360"/>
      <c r="C15" s="1095"/>
      <c r="D15" s="1096"/>
      <c r="E15" s="162"/>
      <c r="F15" s="1100" t="s">
        <v>764</v>
      </c>
      <c r="G15" s="1100"/>
      <c r="H15" s="1100"/>
      <c r="I15" s="1342"/>
      <c r="J15" s="1347"/>
      <c r="K15" s="1348"/>
      <c r="L15" s="44" t="s">
        <v>765</v>
      </c>
      <c r="M15" s="361"/>
      <c r="N15" s="717"/>
      <c r="O15" s="348"/>
      <c r="P15" s="350"/>
      <c r="Q15" s="350"/>
    </row>
    <row r="16" spans="1:17" ht="12.75" customHeight="1" x14ac:dyDescent="0.2">
      <c r="A16" s="350"/>
      <c r="B16" s="360"/>
      <c r="C16" s="1095"/>
      <c r="D16" s="1096"/>
      <c r="E16" s="558"/>
      <c r="F16" s="1100"/>
      <c r="G16" s="1100"/>
      <c r="H16" s="1100"/>
      <c r="I16" s="1342"/>
      <c r="J16" s="1349"/>
      <c r="K16" s="1350"/>
      <c r="L16" s="44"/>
      <c r="M16" s="361"/>
      <c r="N16" s="315"/>
      <c r="O16" s="348"/>
      <c r="P16" s="350"/>
      <c r="Q16" s="350"/>
    </row>
    <row r="17" spans="1:41" ht="12.75" customHeight="1" thickBot="1" x14ac:dyDescent="0.25">
      <c r="A17" s="350"/>
      <c r="B17" s="360"/>
      <c r="C17" s="1097"/>
      <c r="D17" s="1098"/>
      <c r="E17" s="558"/>
      <c r="F17" s="1100"/>
      <c r="G17" s="1100"/>
      <c r="H17" s="1100"/>
      <c r="I17" s="1342"/>
      <c r="J17" s="1351"/>
      <c r="K17" s="1352"/>
      <c r="L17" s="44"/>
      <c r="M17" s="361"/>
      <c r="N17" s="315"/>
      <c r="O17" s="348"/>
      <c r="P17" s="350"/>
      <c r="Q17" s="350"/>
    </row>
    <row r="18" spans="1:41" ht="12.75" customHeight="1" thickBot="1" x14ac:dyDescent="0.25">
      <c r="A18" s="350"/>
      <c r="B18" s="360"/>
      <c r="C18" s="362"/>
      <c r="D18" s="40"/>
      <c r="E18" s="40"/>
      <c r="F18" s="350"/>
      <c r="G18" s="1341"/>
      <c r="H18" s="1341"/>
      <c r="I18" s="1341"/>
      <c r="J18" s="1341"/>
      <c r="K18" s="363"/>
      <c r="L18" s="660"/>
      <c r="M18" s="361"/>
      <c r="N18" s="315"/>
      <c r="O18" s="348"/>
      <c r="P18" s="350"/>
      <c r="Q18" s="350"/>
    </row>
    <row r="19" spans="1:41" ht="23.25" thickBot="1" x14ac:dyDescent="0.25">
      <c r="A19" s="40"/>
      <c r="B19" s="169"/>
      <c r="C19" s="55" t="s">
        <v>285</v>
      </c>
      <c r="D19" s="56" t="s">
        <v>286</v>
      </c>
      <c r="E19" s="56" t="s">
        <v>287</v>
      </c>
      <c r="F19" s="57" t="s">
        <v>288</v>
      </c>
      <c r="G19" s="55" t="s">
        <v>290</v>
      </c>
      <c r="H19" s="58" t="s">
        <v>291</v>
      </c>
      <c r="I19" s="58" t="s">
        <v>292</v>
      </c>
      <c r="J19" s="59" t="s">
        <v>293</v>
      </c>
      <c r="K19" s="60" t="s">
        <v>294</v>
      </c>
      <c r="L19" s="60" t="s">
        <v>295</v>
      </c>
      <c r="M19" s="170"/>
      <c r="N19" s="315"/>
      <c r="O19" s="60" t="s">
        <v>565</v>
      </c>
      <c r="P19" s="60" t="s">
        <v>564</v>
      </c>
      <c r="Q19" s="60" t="s">
        <v>563</v>
      </c>
    </row>
    <row r="20" spans="1:41" x14ac:dyDescent="0.2">
      <c r="A20" s="68"/>
      <c r="B20" s="69"/>
      <c r="C20" s="1264" t="s">
        <v>233</v>
      </c>
      <c r="D20" s="1230" t="str">
        <f>VLOOKUP($P20,TOV!$A$4:$E$65536,2,FALSE)</f>
        <v xml:space="preserve">Source local material (where availiable onsite), cart and spread suitable material to cap the tailings storage (cap thickness determined by approval/licence) </v>
      </c>
      <c r="E20" s="1241" t="s">
        <v>296</v>
      </c>
      <c r="F20" s="1355"/>
      <c r="G20" s="1130" t="s">
        <v>377</v>
      </c>
      <c r="H20" s="1354" t="str">
        <f>VLOOKUP($P20,TOV!$A$4:$E$65536,4,FALSE)</f>
        <v>Select from List</v>
      </c>
      <c r="I20" s="1134"/>
      <c r="J20" s="1233" t="str">
        <f>IF($E20="Y",IF(I20=0,IF(H20="Select From List","",F20*H20),F20*I20),"")</f>
        <v/>
      </c>
      <c r="K20" s="631" t="s">
        <v>378</v>
      </c>
      <c r="L20" s="1361" t="s">
        <v>234</v>
      </c>
      <c r="M20" s="1296"/>
      <c r="N20" s="1339"/>
      <c r="O20" s="1106">
        <f>IF(I20="",0,1)</f>
        <v>0</v>
      </c>
      <c r="P20" s="1356" t="str">
        <f>IF(Q20=1,"X205",IF(Q20=2,"X206",IF(Q20=3,"X207",IF(Q20=4,"X208",IF(Q20=5,"X209","X205")))))</f>
        <v>X205</v>
      </c>
      <c r="Q20" s="1358">
        <f>VLOOKUP(K20,Select_Haul_Distance_Index,2,FALSE)</f>
        <v>1</v>
      </c>
    </row>
    <row r="21" spans="1:41" ht="27" customHeight="1" x14ac:dyDescent="0.2">
      <c r="A21" s="68"/>
      <c r="B21" s="69"/>
      <c r="C21" s="1265"/>
      <c r="D21" s="1231"/>
      <c r="E21" s="1242"/>
      <c r="F21" s="1244"/>
      <c r="G21" s="1131"/>
      <c r="H21" s="1262"/>
      <c r="I21" s="1284"/>
      <c r="J21" s="1103"/>
      <c r="K21" s="631"/>
      <c r="L21" s="1246"/>
      <c r="M21" s="1296"/>
      <c r="N21" s="1339"/>
      <c r="O21" s="1107"/>
      <c r="P21" s="1357"/>
      <c r="Q21" s="1359"/>
    </row>
    <row r="22" spans="1:41" ht="27" customHeight="1" x14ac:dyDescent="0.2">
      <c r="A22" s="68"/>
      <c r="B22" s="69"/>
      <c r="C22" s="1265"/>
      <c r="D22" s="70" t="str">
        <f>VLOOKUP($P22,TOV!$A$4:$E$65536,2,FALSE)</f>
        <v>Purchase of capping material where there is a shortage on site</v>
      </c>
      <c r="E22" s="293" t="s">
        <v>296</v>
      </c>
      <c r="F22" s="72"/>
      <c r="G22" s="90" t="s">
        <v>440</v>
      </c>
      <c r="H22" s="73">
        <f>VLOOKUP($P22,TOV!$A$4:$E$65536,4,FALSE)</f>
        <v>36.137310143400001</v>
      </c>
      <c r="I22" s="197"/>
      <c r="J22" s="75">
        <f>IF($E22="Y",IF(I22=0,IF(H22="Use 1st principles to build a rate","",F22*H22),F22*I22),"")</f>
        <v>0</v>
      </c>
      <c r="K22" s="631"/>
      <c r="L22" s="212" t="s">
        <v>850</v>
      </c>
      <c r="M22" s="176"/>
      <c r="N22" s="130"/>
      <c r="O22" s="776">
        <f t="shared" ref="O22" si="0">IF(I22="",0,1)</f>
        <v>0</v>
      </c>
      <c r="P22" s="795" t="s">
        <v>847</v>
      </c>
      <c r="Q22" s="1009"/>
    </row>
    <row r="23" spans="1:41" ht="67.5" x14ac:dyDescent="0.2">
      <c r="A23" s="68"/>
      <c r="B23" s="69"/>
      <c r="C23" s="1265"/>
      <c r="D23" s="70" t="str">
        <f>VLOOKUP($P23,TOV!$A$4:$E$65536,2,FALSE)</f>
        <v xml:space="preserve">(Only if specifically required): Apply engineered treatment as required (i.e. additional compaction, capillary breaks, etc) - design in accordance with the approval/permit commitments. Generic rate assumes cap thickness of approximately 1-1.5m.  </v>
      </c>
      <c r="E23" s="293" t="s">
        <v>296</v>
      </c>
      <c r="F23" s="72"/>
      <c r="G23" s="90" t="s">
        <v>363</v>
      </c>
      <c r="H23" s="73" t="str">
        <f>VLOOKUP($P23,TOV!$A$4:$E$65536,4,FALSE)</f>
        <v>Use 1st principles to build a rate</v>
      </c>
      <c r="I23" s="197"/>
      <c r="J23" s="75" t="str">
        <f>IF($E23="Y",IF(I23=0,IF(H23="Use 1st principles to build a rate","",F23*H23),F23*I23),"")</f>
        <v/>
      </c>
      <c r="K23" s="631"/>
      <c r="L23" s="142" t="s">
        <v>235</v>
      </c>
      <c r="M23" s="176"/>
      <c r="N23" s="130"/>
      <c r="O23" s="776">
        <f t="shared" ref="O23:O49" si="1">IF(I23="",0,1)</f>
        <v>0</v>
      </c>
      <c r="P23" s="795" t="s">
        <v>600</v>
      </c>
      <c r="Q23" s="721"/>
    </row>
    <row r="24" spans="1:41" ht="27" x14ac:dyDescent="0.2">
      <c r="A24" s="1"/>
      <c r="B24" s="5"/>
      <c r="C24" s="1265"/>
      <c r="D24" s="178" t="str">
        <f>VLOOKUP($P24,TOV!$A$4:$E$65536,2,FALSE)</f>
        <v xml:space="preserve">Reshaping (earthworks only) of the walls &amp; surrounds of the tailings storage </v>
      </c>
      <c r="E24" s="552" t="s">
        <v>296</v>
      </c>
      <c r="F24" s="560"/>
      <c r="G24" s="303" t="s">
        <v>363</v>
      </c>
      <c r="H24" s="180">
        <f>VLOOKUP($P24,TOV!$A$4:$E$65536,4,FALSE)</f>
        <v>5008.4536477257889</v>
      </c>
      <c r="I24" s="302"/>
      <c r="J24" s="554">
        <f>IF($E24="Y",IF(I24=0,F24*H24,F24*I24),"")</f>
        <v>0</v>
      </c>
      <c r="K24" s="642"/>
      <c r="L24" s="143" t="s">
        <v>271</v>
      </c>
      <c r="M24" s="8"/>
      <c r="O24" s="776">
        <f t="shared" si="1"/>
        <v>0</v>
      </c>
      <c r="P24" s="801" t="s">
        <v>146</v>
      </c>
      <c r="Q24" s="755"/>
    </row>
    <row r="25" spans="1:41" x14ac:dyDescent="0.2">
      <c r="A25" s="1"/>
      <c r="B25" s="5"/>
      <c r="C25" s="1265"/>
      <c r="D25" s="1331" t="str">
        <f>VLOOKUP($P25,TOV!$A$4:$E$65536,2,FALSE)</f>
        <v>Leach pits/ponds &amp; evaporation ponds - drain and remove contaminated sediments to appropriately constructed TSF.</v>
      </c>
      <c r="E25" s="1267" t="s">
        <v>296</v>
      </c>
      <c r="F25" s="1243"/>
      <c r="G25" s="1256" t="s">
        <v>377</v>
      </c>
      <c r="H25" s="1261" t="str">
        <f>VLOOKUP($P25,TOV!$A$4:$E$65536,4,FALSE)</f>
        <v>Select from List</v>
      </c>
      <c r="I25" s="1283"/>
      <c r="J25" s="1102" t="str">
        <f>IF($E25="Y",IF(I25=0,IF(H25="Select From List","",F25*H25),F25*I25),"")</f>
        <v/>
      </c>
      <c r="K25" s="632" t="s">
        <v>378</v>
      </c>
      <c r="L25" s="1288" t="s">
        <v>731</v>
      </c>
      <c r="M25" s="1365"/>
      <c r="N25" s="1366"/>
      <c r="O25" s="1107">
        <f t="shared" si="1"/>
        <v>0</v>
      </c>
      <c r="P25" s="1363" t="str">
        <f>IF(Q25=1,"X116",IF(Q25=2,"X117",IF(Q25=3,"X118",IF(Q25=4,"x119",IF(Q25=5,"X120","*""116")))))</f>
        <v>X116</v>
      </c>
      <c r="Q25" s="1359">
        <f>VLOOKUP(K25,Select_Haul_Distance_Index,2,FALSE)</f>
        <v>1</v>
      </c>
    </row>
    <row r="26" spans="1:41" ht="27" customHeight="1" thickBot="1" x14ac:dyDescent="0.25">
      <c r="A26" s="1"/>
      <c r="B26" s="5"/>
      <c r="C26" s="1353"/>
      <c r="D26" s="1360"/>
      <c r="E26" s="1311"/>
      <c r="F26" s="1312"/>
      <c r="G26" s="1304"/>
      <c r="H26" s="1305"/>
      <c r="I26" s="1135"/>
      <c r="J26" s="1302"/>
      <c r="K26" s="635"/>
      <c r="L26" s="1362"/>
      <c r="M26" s="1365"/>
      <c r="N26" s="1366"/>
      <c r="O26" s="1332"/>
      <c r="P26" s="1363"/>
      <c r="Q26" s="1364"/>
    </row>
    <row r="27" spans="1:41" ht="13.5" thickBot="1" x14ac:dyDescent="0.25">
      <c r="A27" s="126"/>
      <c r="B27" s="127"/>
      <c r="C27" s="298"/>
      <c r="D27" s="335"/>
      <c r="E27" s="336"/>
      <c r="F27" s="304" t="s">
        <v>461</v>
      </c>
      <c r="G27" s="337"/>
      <c r="H27" s="313"/>
      <c r="I27" s="313"/>
      <c r="J27" s="187">
        <f>SUM(J20:J25)</f>
        <v>0</v>
      </c>
      <c r="K27" s="187"/>
      <c r="L27" s="651"/>
      <c r="M27" s="159"/>
      <c r="N27" s="315"/>
      <c r="O27" s="1323"/>
      <c r="P27" s="1324"/>
      <c r="Q27" s="1325"/>
    </row>
    <row r="28" spans="1:41" ht="56.25" x14ac:dyDescent="0.2">
      <c r="A28" s="68"/>
      <c r="B28" s="69"/>
      <c r="C28" s="1273" t="s">
        <v>727</v>
      </c>
      <c r="D28" s="190" t="str">
        <f>VLOOKUP($P28,TOV!$A$4:$E$65536,2,FALSE)</f>
        <v>Clean small surface water management dams (include all structures) to be retained after mine closure  - make safe and minor earthworks to stabilise the water management structure. ( &lt; 5 ML)</v>
      </c>
      <c r="E28" s="145" t="s">
        <v>296</v>
      </c>
      <c r="F28" s="471"/>
      <c r="G28" s="239" t="s">
        <v>371</v>
      </c>
      <c r="H28" s="191">
        <f>VLOOKUP($P28,TOV!$A$4:$E$65536,4,FALSE)</f>
        <v>3030.7565663161195</v>
      </c>
      <c r="I28" s="192"/>
      <c r="J28" s="75">
        <f t="shared" ref="J28:J45" si="2">IF($E28="Y",IF(I28=0,F28*H28,F28*I28),"")</f>
        <v>0</v>
      </c>
      <c r="K28" s="631"/>
      <c r="L28" s="223" t="s">
        <v>586</v>
      </c>
      <c r="M28" s="221"/>
      <c r="N28" s="315"/>
      <c r="O28" s="789">
        <f t="shared" si="1"/>
        <v>0</v>
      </c>
      <c r="P28" s="794" t="s">
        <v>236</v>
      </c>
      <c r="Q28" s="912"/>
    </row>
    <row r="29" spans="1:41" ht="22.5" x14ac:dyDescent="0.2">
      <c r="A29" s="68"/>
      <c r="B29" s="69"/>
      <c r="C29" s="1116"/>
      <c r="D29" s="905" t="str">
        <f>VLOOKUP($P29,TOV!$A$4:$E$65536,2,FALSE)</f>
        <v>Pumping costs for water, includes hire of pumps, labour to manage pumping and fuel</v>
      </c>
      <c r="E29" s="293" t="s">
        <v>296</v>
      </c>
      <c r="F29" s="77"/>
      <c r="G29" s="199" t="s">
        <v>835</v>
      </c>
      <c r="H29" s="73">
        <f>VLOOKUP($P29,TOV!$A$4:$E$65536,4,FALSE)</f>
        <v>126.50808726</v>
      </c>
      <c r="I29" s="197"/>
      <c r="J29" s="75">
        <f>IF($E29="Y",IF(I29=0,F29*H29,F29*I29),"")</f>
        <v>0</v>
      </c>
      <c r="K29" s="632"/>
      <c r="L29" s="141" t="s">
        <v>836</v>
      </c>
      <c r="M29" s="221"/>
      <c r="N29" s="42"/>
      <c r="O29" s="745">
        <f>IF(I29="",0,1)</f>
        <v>0</v>
      </c>
      <c r="P29" s="1008" t="s">
        <v>833</v>
      </c>
      <c r="Q29" s="912"/>
    </row>
    <row r="30" spans="1:41" ht="22.5" x14ac:dyDescent="0.2">
      <c r="A30" s="68"/>
      <c r="B30" s="69"/>
      <c r="C30" s="1116"/>
      <c r="D30" s="905" t="str">
        <f>VLOOKUP($P30,TOV!$A$4:$E$65536,2,FALSE)</f>
        <v>Removal of plastic pond liners for offsite disposal</v>
      </c>
      <c r="E30" s="293" t="s">
        <v>296</v>
      </c>
      <c r="F30" s="77"/>
      <c r="G30" s="199" t="s">
        <v>363</v>
      </c>
      <c r="H30" s="73">
        <f>VLOOKUP($P30,TOV!$A$4:$E$65536,4,FALSE)</f>
        <v>4785.3059094</v>
      </c>
      <c r="I30" s="197"/>
      <c r="J30" s="75">
        <f>IF($E30="Y",IF(I30=0,F30*H30,F30*I30),"")</f>
        <v>0</v>
      </c>
      <c r="K30" s="632"/>
      <c r="L30" s="141" t="s">
        <v>832</v>
      </c>
      <c r="M30" s="221"/>
      <c r="N30" s="42"/>
      <c r="O30" s="745">
        <f>IF(I30="",0,1)</f>
        <v>0</v>
      </c>
      <c r="P30" s="1008" t="s">
        <v>830</v>
      </c>
      <c r="Q30" s="912"/>
    </row>
    <row r="31" spans="1:41" ht="27" customHeight="1" thickBot="1" x14ac:dyDescent="0.25">
      <c r="A31" s="68"/>
      <c r="B31" s="69"/>
      <c r="C31" s="1116"/>
      <c r="D31" s="955" t="str">
        <f>VLOOKUP($P31,TOV!$A$4:$E$65536,2,FALSE)</f>
        <v>OR Backfill dams and reinstate to natural surface.  (Push only)</v>
      </c>
      <c r="E31" s="294" t="s">
        <v>296</v>
      </c>
      <c r="F31" s="94"/>
      <c r="G31" s="250" t="s">
        <v>440</v>
      </c>
      <c r="H31" s="547">
        <f>VLOOKUP($P31,TOV!$A$4:$E$65536,4,FALSE)</f>
        <v>0.95032197418386777</v>
      </c>
      <c r="I31" s="252"/>
      <c r="J31" s="953">
        <f t="shared" si="2"/>
        <v>0</v>
      </c>
      <c r="K31" s="632"/>
      <c r="L31" s="952" t="s">
        <v>589</v>
      </c>
      <c r="M31" s="221"/>
      <c r="N31" s="42"/>
      <c r="O31" s="745">
        <f t="shared" si="1"/>
        <v>0</v>
      </c>
      <c r="P31" s="746" t="s">
        <v>521</v>
      </c>
      <c r="Q31" s="932"/>
      <c r="R31" s="740"/>
      <c r="S31" s="722"/>
      <c r="T31" s="722"/>
      <c r="U31" s="722"/>
      <c r="V31" s="722"/>
      <c r="W31" s="722"/>
      <c r="X31" s="722"/>
      <c r="Y31" s="722"/>
      <c r="Z31" s="722"/>
      <c r="AA31" s="722"/>
      <c r="AB31" s="722"/>
      <c r="AC31" s="722"/>
      <c r="AD31" s="722"/>
      <c r="AE31" s="722"/>
      <c r="AF31" s="722"/>
      <c r="AG31" s="722"/>
      <c r="AH31" s="722"/>
      <c r="AI31" s="722"/>
      <c r="AJ31" s="722"/>
      <c r="AK31" s="722"/>
      <c r="AL31" s="722"/>
      <c r="AM31" s="722"/>
      <c r="AN31" s="722"/>
      <c r="AO31" s="722"/>
    </row>
    <row r="32" spans="1:41" ht="13.5" thickBot="1" x14ac:dyDescent="0.25">
      <c r="A32" s="62"/>
      <c r="B32" s="63"/>
      <c r="C32" s="83"/>
      <c r="D32" s="84"/>
      <c r="E32" s="85"/>
      <c r="F32" s="304" t="s">
        <v>461</v>
      </c>
      <c r="G32" s="338"/>
      <c r="H32" s="100"/>
      <c r="I32" s="100"/>
      <c r="J32" s="87">
        <f>SUM(J28:J31)</f>
        <v>0</v>
      </c>
      <c r="K32" s="87"/>
      <c r="L32" s="339"/>
      <c r="M32" s="243"/>
      <c r="N32" s="587"/>
      <c r="O32" s="1323"/>
      <c r="P32" s="1324"/>
      <c r="Q32" s="1325"/>
    </row>
    <row r="33" spans="1:17" ht="33.75" x14ac:dyDescent="0.2">
      <c r="A33" s="62"/>
      <c r="B33" s="63"/>
      <c r="C33" s="1264" t="s">
        <v>457</v>
      </c>
      <c r="D33" s="171" t="str">
        <f>VLOOKUP($P33,TOV!$A$4:$E$65536,2,FALSE)</f>
        <v>Shaping or levelling of minor excavations, batters and stockpiles, final trim, rock rake and deep rip</v>
      </c>
      <c r="E33" s="293" t="s">
        <v>296</v>
      </c>
      <c r="F33" s="72"/>
      <c r="G33" s="173" t="s">
        <v>363</v>
      </c>
      <c r="H33" s="174">
        <f>VLOOKUP($P33,TOV!$A$4:$E$65536,4,FALSE)</f>
        <v>1969.9917681054776</v>
      </c>
      <c r="I33" s="177"/>
      <c r="J33" s="75">
        <f t="shared" si="2"/>
        <v>0</v>
      </c>
      <c r="K33" s="631"/>
      <c r="L33" s="140" t="s">
        <v>193</v>
      </c>
      <c r="M33" s="243"/>
      <c r="N33" s="315"/>
      <c r="O33" s="776">
        <f t="shared" si="1"/>
        <v>0</v>
      </c>
      <c r="P33" s="783" t="s">
        <v>579</v>
      </c>
      <c r="Q33" s="721"/>
    </row>
    <row r="34" spans="1:17" ht="36" x14ac:dyDescent="0.2">
      <c r="A34" s="62"/>
      <c r="B34" s="63"/>
      <c r="C34" s="1265"/>
      <c r="D34" s="70" t="str">
        <f>VLOOKUP($P34,TOV!$A$4:$E$65536,2,FALSE)</f>
        <v>Structural water management works, banks, drains, rock lined waterways, sediment dams</v>
      </c>
      <c r="E34" s="293" t="s">
        <v>296</v>
      </c>
      <c r="F34" s="72"/>
      <c r="G34" s="90" t="s">
        <v>363</v>
      </c>
      <c r="H34" s="73">
        <f>VLOOKUP($P34,TOV!$A$4:$E$65536,4,FALSE)</f>
        <v>3030.7565663161195</v>
      </c>
      <c r="I34" s="244"/>
      <c r="J34" s="75">
        <f t="shared" si="2"/>
        <v>0</v>
      </c>
      <c r="K34" s="631"/>
      <c r="L34" s="141" t="s">
        <v>507</v>
      </c>
      <c r="M34" s="243"/>
      <c r="N34" s="315"/>
      <c r="O34" s="776">
        <f t="shared" si="1"/>
        <v>0</v>
      </c>
      <c r="P34" s="794" t="s">
        <v>580</v>
      </c>
      <c r="Q34" s="721"/>
    </row>
    <row r="35" spans="1:17" ht="20.25" x14ac:dyDescent="0.3">
      <c r="A35" s="62"/>
      <c r="B35" s="63"/>
      <c r="C35" s="1265"/>
      <c r="D35" s="633" t="str">
        <f>VLOOKUP($P35,TOV!$A$4:$E$65536,2,FALSE)</f>
        <v>Clear and grub existing vegetation</v>
      </c>
      <c r="E35" s="293" t="s">
        <v>296</v>
      </c>
      <c r="F35" s="917"/>
      <c r="G35" s="199" t="s">
        <v>363</v>
      </c>
      <c r="H35" s="918">
        <f>VLOOKUP($P35,TOV!$A$4:$E$65536,4,FALSE)</f>
        <v>5060.3234904000001</v>
      </c>
      <c r="I35" s="244"/>
      <c r="J35" s="75">
        <f t="shared" si="2"/>
        <v>0</v>
      </c>
      <c r="K35" s="631"/>
      <c r="L35" s="211" t="s">
        <v>841</v>
      </c>
      <c r="M35" s="243"/>
      <c r="N35" s="719"/>
      <c r="O35" s="745">
        <f t="shared" si="1"/>
        <v>0</v>
      </c>
      <c r="P35" s="1008" t="s">
        <v>840</v>
      </c>
      <c r="Q35" s="721"/>
    </row>
    <row r="36" spans="1:17" ht="27" customHeight="1" x14ac:dyDescent="0.2">
      <c r="A36" s="62"/>
      <c r="B36" s="63"/>
      <c r="C36" s="1265"/>
      <c r="D36" s="70" t="str">
        <f>VLOOKUP($P36,TOV!$A$4:$E$65536,2,FALSE)</f>
        <v>Reshape deep rip and ameliorate sealed and unsealed roads</v>
      </c>
      <c r="E36" s="293" t="s">
        <v>296</v>
      </c>
      <c r="F36" s="72"/>
      <c r="G36" s="90" t="s">
        <v>363</v>
      </c>
      <c r="H36" s="73">
        <f>VLOOKUP($P36,TOV!$A$4:$E$65536,4,FALSE)</f>
        <v>3788.4457078951482</v>
      </c>
      <c r="I36" s="244"/>
      <c r="J36" s="75">
        <f t="shared" si="2"/>
        <v>0</v>
      </c>
      <c r="K36" s="631"/>
      <c r="L36" s="141" t="s">
        <v>581</v>
      </c>
      <c r="M36" s="243"/>
      <c r="N36" s="130"/>
      <c r="O36" s="776">
        <f t="shared" si="1"/>
        <v>0</v>
      </c>
      <c r="P36" s="795" t="s">
        <v>582</v>
      </c>
      <c r="Q36" s="721"/>
    </row>
    <row r="37" spans="1:17" ht="33.75" x14ac:dyDescent="0.2">
      <c r="A37" s="62"/>
      <c r="B37" s="63"/>
      <c r="C37" s="1265"/>
      <c r="D37" s="70" t="str">
        <f>VLOOKUP($P37,TOV!$A$4:$E$65536,2,FALSE)</f>
        <v>Maintenance of the rehabilitated areas that are intended to be part of the ongoing closure of the site.</v>
      </c>
      <c r="E37" s="293" t="s">
        <v>296</v>
      </c>
      <c r="F37" s="72"/>
      <c r="G37" s="90" t="s">
        <v>363</v>
      </c>
      <c r="H37" s="73">
        <f>VLOOKUP($P37,TOV!$A$4:$E$65536,4,FALSE)</f>
        <v>984.9958840527388</v>
      </c>
      <c r="I37" s="244"/>
      <c r="J37" s="75">
        <f t="shared" si="2"/>
        <v>0</v>
      </c>
      <c r="K37" s="631"/>
      <c r="L37" s="142" t="s">
        <v>868</v>
      </c>
      <c r="M37" s="243"/>
      <c r="N37" s="45"/>
      <c r="O37" s="776">
        <f t="shared" si="1"/>
        <v>0</v>
      </c>
      <c r="P37" s="795" t="s">
        <v>368</v>
      </c>
      <c r="Q37" s="721"/>
    </row>
    <row r="38" spans="1:17" ht="27" x14ac:dyDescent="0.2">
      <c r="A38" s="62"/>
      <c r="B38" s="63"/>
      <c r="C38" s="1265"/>
      <c r="D38" s="70" t="str">
        <f>VLOOKUP($P38,TOV!$A$4:$E$65536,2,FALSE)</f>
        <v>Construct a standard stock fence around the site</v>
      </c>
      <c r="E38" s="293" t="s">
        <v>296</v>
      </c>
      <c r="F38" s="72"/>
      <c r="G38" s="90" t="s">
        <v>388</v>
      </c>
      <c r="H38" s="73">
        <f>VLOOKUP($P38,TOV!$A$4:$E$65536,4,FALSE)</f>
        <v>12.123026265264475</v>
      </c>
      <c r="I38" s="244"/>
      <c r="J38" s="75">
        <f t="shared" si="2"/>
        <v>0</v>
      </c>
      <c r="K38" s="631"/>
      <c r="L38" s="142" t="s">
        <v>242</v>
      </c>
      <c r="M38" s="243"/>
      <c r="N38" s="315"/>
      <c r="O38" s="776">
        <f t="shared" si="1"/>
        <v>0</v>
      </c>
      <c r="P38" s="796" t="s">
        <v>583</v>
      </c>
      <c r="Q38" s="721"/>
    </row>
    <row r="39" spans="1:17" x14ac:dyDescent="0.2">
      <c r="A39" s="62"/>
      <c r="B39" s="63"/>
      <c r="C39" s="1265"/>
      <c r="D39" s="1331" t="str">
        <f>VLOOKUP($P39,TOV!$A$4:$E$65536,2,FALSE)</f>
        <v>Source (where availiable onsite), cart, spread and lightly rip topsoil</v>
      </c>
      <c r="E39" s="1267" t="s">
        <v>296</v>
      </c>
      <c r="F39" s="1243"/>
      <c r="G39" s="1256" t="s">
        <v>377</v>
      </c>
      <c r="H39" s="1261" t="str">
        <f>VLOOKUP($P39,TOV!$A$4:$E$65536,4,FALSE)</f>
        <v>Select from List</v>
      </c>
      <c r="I39" s="1283"/>
      <c r="J39" s="1102" t="str">
        <f>IF($E39="Y",IF(I39=0,IF(H39="Select From List","",F39*H39),F39*I39),"")</f>
        <v/>
      </c>
      <c r="K39" s="631" t="s">
        <v>378</v>
      </c>
      <c r="L39" s="1288" t="s">
        <v>584</v>
      </c>
      <c r="M39" s="1287"/>
      <c r="N39" s="1338"/>
      <c r="O39" s="1107">
        <f t="shared" si="1"/>
        <v>0</v>
      </c>
      <c r="P39" s="1367" t="str">
        <f>IF(Q39=1,"X044",IF(Q39=2,"X045",IF(Q39=3,"X046",IF(Q39=4,"x047",IF(Q39=5,"X048","X044")))))</f>
        <v>X044</v>
      </c>
      <c r="Q39" s="1359">
        <f>VLOOKUP(K39,Select_Haul_Distance_Index,2,FALSE)</f>
        <v>1</v>
      </c>
    </row>
    <row r="40" spans="1:17" ht="27" customHeight="1" x14ac:dyDescent="0.2">
      <c r="A40" s="62"/>
      <c r="B40" s="63"/>
      <c r="C40" s="1265"/>
      <c r="D40" s="1231"/>
      <c r="E40" s="1242"/>
      <c r="F40" s="1244"/>
      <c r="G40" s="1131"/>
      <c r="H40" s="1262"/>
      <c r="I40" s="1284"/>
      <c r="J40" s="1103"/>
      <c r="K40" s="631"/>
      <c r="L40" s="1246"/>
      <c r="M40" s="1287"/>
      <c r="N40" s="1338"/>
      <c r="O40" s="1107"/>
      <c r="P40" s="1357"/>
      <c r="Q40" s="1359"/>
    </row>
    <row r="41" spans="1:17" ht="27" customHeight="1" x14ac:dyDescent="0.2">
      <c r="A41" s="62"/>
      <c r="B41" s="63"/>
      <c r="C41" s="1265"/>
      <c r="D41" s="633" t="str">
        <f>VLOOKUP($P41,TOV!$A$4:$E$65536,2,FALSE)</f>
        <v>Purchase of topsoil where there is a shortage on site</v>
      </c>
      <c r="E41" s="293" t="s">
        <v>296</v>
      </c>
      <c r="F41" s="917"/>
      <c r="G41" s="199" t="s">
        <v>440</v>
      </c>
      <c r="H41" s="918">
        <f>VLOOKUP($P41,TOV!$A$4:$E$65536,4,FALSE)</f>
        <v>51.34028202108</v>
      </c>
      <c r="I41" s="244"/>
      <c r="J41" s="75">
        <f t="shared" ref="J41" si="3">IF($E41="Y",IF(I41=0,F41*H41,F41*I41),"")</f>
        <v>0</v>
      </c>
      <c r="K41" s="631"/>
      <c r="L41" s="212" t="s">
        <v>812</v>
      </c>
      <c r="M41" s="195"/>
      <c r="N41" s="24"/>
      <c r="O41" s="745">
        <f t="shared" ref="O41" si="4">IF(I41="",0,1)</f>
        <v>0</v>
      </c>
      <c r="P41" s="1008" t="s">
        <v>837</v>
      </c>
      <c r="Q41" s="1009"/>
    </row>
    <row r="42" spans="1:17" ht="27" x14ac:dyDescent="0.2">
      <c r="A42" s="62"/>
      <c r="B42" s="63"/>
      <c r="C42" s="1265"/>
      <c r="D42" s="70" t="str">
        <f>VLOOKUP($P42,TOV!$A$4:$E$65536,2,FALSE)</f>
        <v>Soil amelioration (adding gypsum, lime, etc)</v>
      </c>
      <c r="E42" s="293" t="s">
        <v>296</v>
      </c>
      <c r="F42" s="72"/>
      <c r="G42" s="90" t="s">
        <v>363</v>
      </c>
      <c r="H42" s="73">
        <f>VLOOKUP($P42,TOV!$A$4:$E$65536,4,FALSE)</f>
        <v>757.68914157902987</v>
      </c>
      <c r="I42" s="244"/>
      <c r="J42" s="75">
        <f t="shared" si="2"/>
        <v>0</v>
      </c>
      <c r="K42" s="631"/>
      <c r="L42" s="142" t="s">
        <v>585</v>
      </c>
      <c r="M42" s="195"/>
      <c r="N42" s="130"/>
      <c r="O42" s="776">
        <f t="shared" si="1"/>
        <v>0</v>
      </c>
      <c r="P42" s="796" t="s">
        <v>399</v>
      </c>
      <c r="Q42" s="721"/>
    </row>
    <row r="43" spans="1:17" ht="63" x14ac:dyDescent="0.2">
      <c r="A43" s="62"/>
      <c r="B43" s="63"/>
      <c r="C43" s="1265"/>
      <c r="D43" s="70" t="str">
        <f>VLOOKUP($P43,TOV!$A$4:$E$65536,2,FALSE)</f>
        <v>Direct seeding (native tree species OR using native grasses), with single application of fertiliser</v>
      </c>
      <c r="E43" s="293" t="s">
        <v>296</v>
      </c>
      <c r="F43" s="72"/>
      <c r="G43" s="90" t="s">
        <v>363</v>
      </c>
      <c r="H43" s="73">
        <f>VLOOKUP($P43,TOV!$A$4:$E$65536,4,FALSE)</f>
        <v>5303.8239910532093</v>
      </c>
      <c r="I43" s="244"/>
      <c r="J43" s="75">
        <f t="shared" si="2"/>
        <v>0</v>
      </c>
      <c r="K43" s="631"/>
      <c r="L43" s="141" t="s">
        <v>0</v>
      </c>
      <c r="M43" s="243"/>
      <c r="N43" s="315"/>
      <c r="O43" s="776">
        <f t="shared" si="1"/>
        <v>0</v>
      </c>
      <c r="P43" s="795" t="s">
        <v>400</v>
      </c>
      <c r="Q43" s="721"/>
    </row>
    <row r="44" spans="1:17" ht="63" x14ac:dyDescent="0.2">
      <c r="A44" s="62"/>
      <c r="B44" s="63"/>
      <c r="C44" s="1265"/>
      <c r="D44" s="70" t="str">
        <f>VLOOKUP($P44,TOV!$A$4:$E$65536,2,FALSE)</f>
        <v>Direct seeding (pasture grass species), with single application of fertiliser</v>
      </c>
      <c r="E44" s="293" t="s">
        <v>296</v>
      </c>
      <c r="F44" s="72"/>
      <c r="G44" s="90" t="s">
        <v>363</v>
      </c>
      <c r="H44" s="73">
        <f>VLOOKUP($P44,TOV!$A$4:$E$65536,4,FALSE)</f>
        <v>1363.8404548422536</v>
      </c>
      <c r="I44" s="244"/>
      <c r="J44" s="75">
        <f t="shared" si="2"/>
        <v>0</v>
      </c>
      <c r="K44" s="631"/>
      <c r="L44" s="141" t="s">
        <v>2</v>
      </c>
      <c r="M44" s="243"/>
      <c r="N44" s="130"/>
      <c r="O44" s="776">
        <f t="shared" si="1"/>
        <v>0</v>
      </c>
      <c r="P44" s="795" t="s">
        <v>401</v>
      </c>
      <c r="Q44" s="721"/>
    </row>
    <row r="45" spans="1:17" ht="27" customHeight="1" thickBot="1" x14ac:dyDescent="0.25">
      <c r="A45" s="62"/>
      <c r="B45" s="63"/>
      <c r="C45" s="1265"/>
      <c r="D45" s="70" t="str">
        <f>VLOOKUP($P45,TOV!$A$4:$E$65536,2,FALSE)</f>
        <v>Planting tubestock (&lt; 15cm)</v>
      </c>
      <c r="E45" s="293" t="s">
        <v>296</v>
      </c>
      <c r="F45" s="72"/>
      <c r="G45" s="90" t="s">
        <v>371</v>
      </c>
      <c r="H45" s="73">
        <f>VLOOKUP($P45,TOV!$A$4:$E$65536,4,FALSE)</f>
        <v>12.842188840322539</v>
      </c>
      <c r="I45" s="244"/>
      <c r="J45" s="75">
        <f t="shared" si="2"/>
        <v>0</v>
      </c>
      <c r="K45" s="631"/>
      <c r="L45" s="141" t="s">
        <v>453</v>
      </c>
      <c r="M45" s="243"/>
      <c r="N45" s="315"/>
      <c r="O45" s="776">
        <f t="shared" si="1"/>
        <v>0</v>
      </c>
      <c r="P45" s="795" t="s">
        <v>404</v>
      </c>
      <c r="Q45" s="721"/>
    </row>
    <row r="46" spans="1:17" ht="13.5" thickBot="1" x14ac:dyDescent="0.25">
      <c r="A46" s="62"/>
      <c r="B46" s="63"/>
      <c r="C46" s="83"/>
      <c r="D46" s="299"/>
      <c r="E46" s="85"/>
      <c r="F46" s="304" t="s">
        <v>461</v>
      </c>
      <c r="G46" s="304"/>
      <c r="H46" s="304"/>
      <c r="I46" s="86"/>
      <c r="J46" s="87">
        <f>SUM(J33:J45)</f>
        <v>0</v>
      </c>
      <c r="K46" s="87"/>
      <c r="L46" s="305"/>
      <c r="M46" s="243"/>
      <c r="N46" s="315"/>
      <c r="O46" s="1323"/>
      <c r="P46" s="1324"/>
      <c r="Q46" s="1325"/>
    </row>
    <row r="47" spans="1:17" x14ac:dyDescent="0.2">
      <c r="A47" s="126"/>
      <c r="B47" s="127"/>
      <c r="C47" s="1314" t="s">
        <v>590</v>
      </c>
      <c r="D47" s="307" t="s">
        <v>411</v>
      </c>
      <c r="E47" s="246"/>
      <c r="F47" s="306"/>
      <c r="G47" s="173"/>
      <c r="H47" s="1270"/>
      <c r="I47" s="209"/>
      <c r="J47" s="207">
        <f>I47*F47</f>
        <v>0</v>
      </c>
      <c r="K47" s="308"/>
      <c r="L47" s="340" t="s">
        <v>412</v>
      </c>
      <c r="M47" s="159"/>
      <c r="N47" s="315"/>
      <c r="O47" s="776">
        <f t="shared" si="1"/>
        <v>0</v>
      </c>
      <c r="P47" s="797"/>
      <c r="Q47" s="934"/>
    </row>
    <row r="48" spans="1:17" x14ac:dyDescent="0.2">
      <c r="A48" s="126"/>
      <c r="B48" s="127"/>
      <c r="C48" s="1314"/>
      <c r="D48" s="309" t="s">
        <v>413</v>
      </c>
      <c r="E48" s="199"/>
      <c r="F48" s="341"/>
      <c r="G48" s="90"/>
      <c r="H48" s="1271"/>
      <c r="I48" s="197"/>
      <c r="J48" s="207">
        <f>I48*F48</f>
        <v>0</v>
      </c>
      <c r="K48" s="310"/>
      <c r="L48" s="342" t="s">
        <v>412</v>
      </c>
      <c r="M48" s="159"/>
      <c r="N48" s="315"/>
      <c r="O48" s="776">
        <f t="shared" si="1"/>
        <v>0</v>
      </c>
      <c r="P48" s="798"/>
      <c r="Q48" s="934"/>
    </row>
    <row r="49" spans="1:18" ht="13.5" thickBot="1" x14ac:dyDescent="0.25">
      <c r="A49" s="126"/>
      <c r="B49" s="127"/>
      <c r="C49" s="1314"/>
      <c r="D49" s="328" t="s">
        <v>414</v>
      </c>
      <c r="E49" s="303"/>
      <c r="F49" s="343"/>
      <c r="G49" s="179"/>
      <c r="H49" s="1272"/>
      <c r="I49" s="302"/>
      <c r="J49" s="207">
        <f>I49*F49</f>
        <v>0</v>
      </c>
      <c r="K49" s="345"/>
      <c r="L49" s="346" t="s">
        <v>412</v>
      </c>
      <c r="M49" s="159"/>
      <c r="N49" s="315"/>
      <c r="O49" s="776">
        <f t="shared" si="1"/>
        <v>0</v>
      </c>
      <c r="P49" s="799"/>
      <c r="Q49" s="934"/>
    </row>
    <row r="50" spans="1:18" ht="13.5" thickBot="1" x14ac:dyDescent="0.25">
      <c r="A50" s="126"/>
      <c r="B50" s="127"/>
      <c r="C50" s="298"/>
      <c r="D50" s="96"/>
      <c r="E50" s="96"/>
      <c r="F50" s="312" t="s">
        <v>461</v>
      </c>
      <c r="G50" s="337"/>
      <c r="H50" s="313"/>
      <c r="I50" s="313"/>
      <c r="J50" s="187">
        <f>SUM(J47:J49)</f>
        <v>0</v>
      </c>
      <c r="K50" s="187"/>
      <c r="L50" s="652"/>
      <c r="M50" s="159"/>
      <c r="N50" s="315"/>
      <c r="O50" s="1323"/>
      <c r="P50" s="1324"/>
      <c r="Q50" s="1325"/>
    </row>
    <row r="51" spans="1:18" x14ac:dyDescent="0.2">
      <c r="A51" s="126"/>
      <c r="B51" s="127"/>
      <c r="C51" s="126"/>
      <c r="D51" s="126"/>
      <c r="E51" s="126"/>
      <c r="F51" s="259"/>
      <c r="G51" s="126"/>
      <c r="H51" s="126"/>
      <c r="I51" s="126"/>
      <c r="J51" s="126"/>
      <c r="K51" s="126"/>
      <c r="L51" s="650"/>
      <c r="M51" s="159"/>
      <c r="N51" s="24"/>
      <c r="O51" s="679"/>
      <c r="P51" s="126"/>
      <c r="Q51" s="679"/>
    </row>
    <row r="52" spans="1:18" ht="15.75" x14ac:dyDescent="0.2">
      <c r="A52" s="126"/>
      <c r="B52" s="127"/>
      <c r="C52" s="260" t="s">
        <v>591</v>
      </c>
      <c r="D52" s="1123" t="s">
        <v>470</v>
      </c>
      <c r="E52" s="1123"/>
      <c r="F52" s="1319"/>
      <c r="G52" s="1319"/>
      <c r="H52" s="1319"/>
      <c r="I52" s="261"/>
      <c r="J52" s="318">
        <f>SUM(J27,J32,J46,J50)</f>
        <v>0</v>
      </c>
      <c r="K52" s="318"/>
      <c r="L52" s="650"/>
      <c r="M52" s="159"/>
      <c r="N52" s="315"/>
      <c r="O52" s="679"/>
      <c r="P52" s="126"/>
      <c r="Q52" s="679"/>
    </row>
    <row r="53" spans="1:18" x14ac:dyDescent="0.2">
      <c r="A53" s="347"/>
      <c r="B53" s="352"/>
      <c r="C53" s="353"/>
      <c r="D53" s="353"/>
      <c r="E53" s="353"/>
      <c r="F53" s="354"/>
      <c r="G53" s="353"/>
      <c r="H53" s="353"/>
      <c r="I53" s="353"/>
      <c r="J53" s="353"/>
      <c r="K53" s="353"/>
      <c r="L53" s="661"/>
      <c r="M53" s="355"/>
      <c r="N53" s="130"/>
      <c r="O53" s="690"/>
      <c r="P53" s="347"/>
      <c r="Q53" s="690"/>
    </row>
    <row r="54" spans="1:18" x14ac:dyDescent="0.2">
      <c r="A54" s="347"/>
      <c r="B54" s="347"/>
      <c r="C54" s="347"/>
      <c r="D54" s="347"/>
      <c r="E54" s="347"/>
      <c r="F54" s="369"/>
      <c r="G54" s="347"/>
      <c r="H54" s="347"/>
      <c r="I54" s="347"/>
      <c r="J54" s="347"/>
      <c r="K54" s="347"/>
      <c r="L54" s="658"/>
      <c r="M54" s="347"/>
      <c r="N54" s="130"/>
      <c r="O54" s="690"/>
      <c r="P54" s="347"/>
      <c r="Q54" s="690"/>
      <c r="R54" s="11"/>
    </row>
  </sheetData>
  <customSheetViews>
    <customSheetView guid="{41A8ADCC-2507-4752-A3EE-F762BBC19AE1}" showPageBreaks="1" hiddenRows="1" hiddenColumns="1" view="pageBreakPreview" showRuler="0" topLeftCell="E13">
      <selection activeCell="L45" sqref="L45"/>
      <pageMargins left="0.75" right="0.75" top="1" bottom="1" header="0.5" footer="0.5"/>
      <pageSetup paperSize="8" scale="67" orientation="portrait" r:id="rId1"/>
      <headerFooter alignWithMargins="0"/>
    </customSheetView>
    <customSheetView guid="{B9B8C2DC-3363-4EAD-9396-44349DABBC4D}" showPageBreaks="1" hiddenRows="1" hiddenColumns="1" view="pageBreakPreview" showRuler="0" topLeftCell="E27">
      <selection activeCell="M39" sqref="M39"/>
      <pageMargins left="0.75" right="0.75" top="1" bottom="1" header="0.5" footer="0.5"/>
      <pageSetup paperSize="8" scale="67" orientation="portrait" r:id="rId2"/>
      <headerFooter alignWithMargins="0"/>
    </customSheetView>
    <customSheetView guid="{61CD6FD2-F6DE-422C-B544-3D388865927F}" showPageBreaks="1" hiddenRows="1" hiddenColumns="1" view="pageBreakPreview" showRuler="0" topLeftCell="A46">
      <selection activeCell="A46" sqref="A46"/>
      <pageMargins left="0.75" right="0.75" top="1" bottom="1" header="0.5" footer="0.5"/>
      <pageSetup paperSize="8" scale="67" orientation="portrait" r:id="rId3"/>
      <headerFooter alignWithMargins="0"/>
    </customSheetView>
    <customSheetView guid="{2FACC61F-0CCB-4F9A-9FC4-FB98AB602DA6}" showPageBreaks="1" hiddenRows="1" hiddenColumns="1" view="pageBreakPreview" showRuler="0" topLeftCell="E36">
      <selection activeCell="L45" sqref="L45"/>
      <pageMargins left="0.75" right="0.75" top="1" bottom="1" header="0.5" footer="0.5"/>
      <pageSetup paperSize="8" scale="67" orientation="portrait" r:id="rId4"/>
      <headerFooter alignWithMargins="0"/>
    </customSheetView>
    <customSheetView guid="{4CDCC75F-9EF8-4C61-98C8-402ABB879AE7}" showPageBreaks="1" hiddenRows="1" hiddenColumns="1" view="pageBreakPreview" showRuler="0" topLeftCell="E13">
      <selection activeCell="L45" sqref="L45"/>
      <pageMargins left="0.75" right="0.75" top="1" bottom="1" header="0.5" footer="0.5"/>
      <pageSetup paperSize="8" scale="67" orientation="portrait" r:id="rId5"/>
      <headerFooter alignWithMargins="0"/>
    </customSheetView>
  </customSheetViews>
  <mergeCells count="68">
    <mergeCell ref="J13:K13"/>
    <mergeCell ref="F14:I14"/>
    <mergeCell ref="J14:K14"/>
    <mergeCell ref="P39:P40"/>
    <mergeCell ref="O50:Q50"/>
    <mergeCell ref="O27:Q27"/>
    <mergeCell ref="O32:Q32"/>
    <mergeCell ref="O46:Q46"/>
    <mergeCell ref="Q39:Q40"/>
    <mergeCell ref="N39:N40"/>
    <mergeCell ref="O39:O40"/>
    <mergeCell ref="I39:I40"/>
    <mergeCell ref="J39:J40"/>
    <mergeCell ref="L39:L40"/>
    <mergeCell ref="M39:M40"/>
    <mergeCell ref="J25:J26"/>
    <mergeCell ref="P25:P26"/>
    <mergeCell ref="Q25:Q26"/>
    <mergeCell ref="C28:C31"/>
    <mergeCell ref="M25:M26"/>
    <mergeCell ref="N25:N26"/>
    <mergeCell ref="O25:O26"/>
    <mergeCell ref="P20:P21"/>
    <mergeCell ref="O20:O21"/>
    <mergeCell ref="N20:N21"/>
    <mergeCell ref="Q20:Q21"/>
    <mergeCell ref="D52:H52"/>
    <mergeCell ref="D25:D26"/>
    <mergeCell ref="E25:E26"/>
    <mergeCell ref="F25:F26"/>
    <mergeCell ref="G25:G26"/>
    <mergeCell ref="H25:H26"/>
    <mergeCell ref="M20:M21"/>
    <mergeCell ref="L20:L21"/>
    <mergeCell ref="L25:L26"/>
    <mergeCell ref="I20:I21"/>
    <mergeCell ref="J20:J21"/>
    <mergeCell ref="I25:I26"/>
    <mergeCell ref="G39:G40"/>
    <mergeCell ref="H39:H40"/>
    <mergeCell ref="H47:H49"/>
    <mergeCell ref="F39:F40"/>
    <mergeCell ref="C47:C49"/>
    <mergeCell ref="C33:C45"/>
    <mergeCell ref="D39:D40"/>
    <mergeCell ref="E39:E40"/>
    <mergeCell ref="D20:D21"/>
    <mergeCell ref="C20:C26"/>
    <mergeCell ref="H20:H21"/>
    <mergeCell ref="G20:G21"/>
    <mergeCell ref="F20:F21"/>
    <mergeCell ref="E20:E21"/>
    <mergeCell ref="C3:L3"/>
    <mergeCell ref="G18:J18"/>
    <mergeCell ref="F8:I8"/>
    <mergeCell ref="J8:K8"/>
    <mergeCell ref="F9:I9"/>
    <mergeCell ref="J9:K9"/>
    <mergeCell ref="F10:I10"/>
    <mergeCell ref="J10:K10"/>
    <mergeCell ref="F11:I11"/>
    <mergeCell ref="J11:K11"/>
    <mergeCell ref="C8:D17"/>
    <mergeCell ref="F12:I12"/>
    <mergeCell ref="J12:K12"/>
    <mergeCell ref="F15:I17"/>
    <mergeCell ref="J15:K17"/>
    <mergeCell ref="F13:I13"/>
  </mergeCells>
  <phoneticPr fontId="6" type="noConversion"/>
  <conditionalFormatting sqref="J33:J34 J28 J20:J25 J42:J45 J36:J40 J31">
    <cfRule type="expression" dxfId="419" priority="13" stopIfTrue="1">
      <formula>$O20=1</formula>
    </cfRule>
  </conditionalFormatting>
  <conditionalFormatting sqref="F20 F33:F34 F28 F22:F25 F42:F45 F36:F40 F31">
    <cfRule type="expression" dxfId="418" priority="14" stopIfTrue="1">
      <formula>$E20="N"</formula>
    </cfRule>
    <cfRule type="expression" dxfId="417" priority="15" stopIfTrue="1">
      <formula>$E20="Y"</formula>
    </cfRule>
  </conditionalFormatting>
  <conditionalFormatting sqref="K33:K34 K28 K20:K26 K42:K45 K36:K40 K31">
    <cfRule type="expression" dxfId="416" priority="16" stopIfTrue="1">
      <formula>$O20=1</formula>
    </cfRule>
  </conditionalFormatting>
  <conditionalFormatting sqref="J41">
    <cfRule type="expression" dxfId="415" priority="9" stopIfTrue="1">
      <formula>$O41=1</formula>
    </cfRule>
  </conditionalFormatting>
  <conditionalFormatting sqref="F41">
    <cfRule type="expression" dxfId="414" priority="10" stopIfTrue="1">
      <formula>$E41="N"</formula>
    </cfRule>
    <cfRule type="expression" dxfId="413" priority="11" stopIfTrue="1">
      <formula>$E41="Y"</formula>
    </cfRule>
  </conditionalFormatting>
  <conditionalFormatting sqref="K41">
    <cfRule type="expression" dxfId="412" priority="12" stopIfTrue="1">
      <formula>$O41=1</formula>
    </cfRule>
  </conditionalFormatting>
  <conditionalFormatting sqref="J35">
    <cfRule type="expression" dxfId="411" priority="5" stopIfTrue="1">
      <formula>$O35=1</formula>
    </cfRule>
  </conditionalFormatting>
  <conditionalFormatting sqref="F35">
    <cfRule type="expression" dxfId="410" priority="6" stopIfTrue="1">
      <formula>$E35="N"</formula>
    </cfRule>
    <cfRule type="expression" dxfId="409" priority="7" stopIfTrue="1">
      <formula>$E35="Y"</formula>
    </cfRule>
  </conditionalFormatting>
  <conditionalFormatting sqref="K35">
    <cfRule type="expression" dxfId="408" priority="8" stopIfTrue="1">
      <formula>$O35=1</formula>
    </cfRule>
  </conditionalFormatting>
  <conditionalFormatting sqref="J29:J30">
    <cfRule type="expression" dxfId="407" priority="1" stopIfTrue="1">
      <formula>$O29=1</formula>
    </cfRule>
  </conditionalFormatting>
  <conditionalFormatting sqref="F29:F30">
    <cfRule type="expression" dxfId="406" priority="2" stopIfTrue="1">
      <formula>$E29="N"</formula>
    </cfRule>
    <cfRule type="expression" dxfId="405" priority="3" stopIfTrue="1">
      <formula>$E29="Y"</formula>
    </cfRule>
  </conditionalFormatting>
  <conditionalFormatting sqref="K29:K30">
    <cfRule type="expression" dxfId="404" priority="4" stopIfTrue="1">
      <formula>$O29=1</formula>
    </cfRule>
  </conditionalFormatting>
  <dataValidations count="2">
    <dataValidation type="list" allowBlank="1" showInputMessage="1" showErrorMessage="1" sqref="K39 K25 K20" xr:uid="{00000000-0002-0000-0B00-000000000000}">
      <formula1>Select_Haul_Distance</formula1>
    </dataValidation>
    <dataValidation type="list" allowBlank="1" showInputMessage="1" showErrorMessage="1" sqref="E20:E26 E33:E45 E28:E31" xr:uid="{00000000-0002-0000-0B00-000001000000}">
      <formula1>Y_N</formula1>
    </dataValidation>
  </dataValidations>
  <printOptions horizontalCentered="1"/>
  <pageMargins left="0.39370078740157483" right="0.39370078740157483" top="0.78740157480314965" bottom="0.78740157480314965" header="0.39370078740157483" footer="0.39370078740157483"/>
  <pageSetup paperSize="8" fitToHeight="0" orientation="landscape" horizontalDpi="300" verticalDpi="300" r:id="rId6"/>
  <headerFooter alignWithMargins="0">
    <oddFooter>&amp;C_x000D_&amp;1#&amp;"Calibri"&amp;12&amp;K000000 OFFICIAL</oddFooter>
  </headerFooter>
  <drawing r:id="rId7"/>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dimension ref="A1:IS51"/>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style="648" customWidth="1"/>
    <col min="13" max="13" width="2.140625" customWidth="1"/>
    <col min="14" max="14" width="2.42578125" style="1" customWidth="1"/>
    <col min="15" max="16" width="4.5703125" style="1" customWidth="1"/>
    <col min="17" max="17" width="4.5703125" style="638" customWidth="1"/>
    <col min="18" max="18" width="2.42578125" style="1" customWidth="1"/>
    <col min="19" max="16384" width="8.85546875" hidden="1"/>
  </cols>
  <sheetData>
    <row r="1" spans="1:253" x14ac:dyDescent="0.2">
      <c r="A1" s="126"/>
      <c r="B1" s="126"/>
      <c r="C1" s="126"/>
      <c r="D1" s="126"/>
      <c r="E1" s="126"/>
      <c r="F1" s="395"/>
      <c r="G1" s="126"/>
      <c r="H1" s="126"/>
      <c r="I1" s="126"/>
      <c r="J1" s="157"/>
      <c r="K1" s="157"/>
      <c r="L1" s="655"/>
      <c r="M1" s="126"/>
      <c r="N1" s="24"/>
      <c r="O1" s="126"/>
      <c r="P1" s="126"/>
      <c r="Q1" s="397"/>
    </row>
    <row r="2" spans="1:253" x14ac:dyDescent="0.2">
      <c r="A2" s="126"/>
      <c r="B2" s="150"/>
      <c r="C2" s="408"/>
      <c r="D2" s="408"/>
      <c r="E2" s="408"/>
      <c r="F2" s="409"/>
      <c r="G2" s="408"/>
      <c r="H2" s="408"/>
      <c r="I2" s="408"/>
      <c r="J2" s="410"/>
      <c r="K2" s="410"/>
      <c r="L2" s="662"/>
      <c r="M2" s="155"/>
      <c r="N2" s="24"/>
      <c r="O2" s="126"/>
      <c r="P2" s="126"/>
      <c r="Q2" s="397"/>
    </row>
    <row r="3" spans="1:253" ht="23.25" thickBot="1" x14ac:dyDescent="0.25">
      <c r="A3" s="126"/>
      <c r="B3" s="127"/>
      <c r="C3" s="1263" t="s">
        <v>426</v>
      </c>
      <c r="D3" s="1263"/>
      <c r="E3" s="1263"/>
      <c r="F3" s="1263"/>
      <c r="G3" s="1263"/>
      <c r="H3" s="1263"/>
      <c r="I3" s="1263"/>
      <c r="J3" s="1263"/>
      <c r="K3" s="1263"/>
      <c r="L3" s="1263"/>
      <c r="M3" s="411"/>
      <c r="N3" s="716"/>
      <c r="O3" s="396"/>
      <c r="P3" s="396"/>
      <c r="Q3" s="677"/>
    </row>
    <row r="4" spans="1:253" ht="22.5" customHeight="1" x14ac:dyDescent="0.2">
      <c r="A4" s="1"/>
      <c r="B4" s="5"/>
      <c r="C4" s="158" t="s">
        <v>237</v>
      </c>
      <c r="D4" s="405"/>
      <c r="E4" s="405"/>
      <c r="F4" s="406"/>
      <c r="G4" s="406"/>
      <c r="H4" s="402"/>
      <c r="I4" s="402"/>
      <c r="J4" s="402"/>
      <c r="K4" s="886" t="s">
        <v>464</v>
      </c>
      <c r="L4" s="884">
        <f>Total_Liability</f>
        <v>0</v>
      </c>
      <c r="M4" s="8"/>
      <c r="Q4" s="1"/>
    </row>
    <row r="5" spans="1:253" ht="12.75" customHeight="1" x14ac:dyDescent="0.2">
      <c r="A5" s="348"/>
      <c r="B5" s="358"/>
      <c r="C5" s="289"/>
      <c r="D5" s="270"/>
      <c r="E5" s="270"/>
      <c r="F5" s="271"/>
      <c r="G5" s="271"/>
      <c r="H5" s="272"/>
      <c r="I5" s="272"/>
      <c r="J5" s="272"/>
      <c r="K5" s="791" t="s">
        <v>289</v>
      </c>
      <c r="L5" s="792">
        <f>J49</f>
        <v>0</v>
      </c>
      <c r="M5" s="365"/>
      <c r="N5" s="62"/>
      <c r="O5" s="348"/>
      <c r="P5" s="348"/>
      <c r="Q5" s="348"/>
    </row>
    <row r="6" spans="1:253" ht="12.75" customHeight="1" x14ac:dyDescent="0.2">
      <c r="A6" s="347"/>
      <c r="B6" s="357"/>
      <c r="C6" s="368"/>
      <c r="D6" s="407"/>
      <c r="E6" s="407"/>
      <c r="G6" s="44"/>
      <c r="H6" s="44"/>
      <c r="J6" s="422"/>
      <c r="K6" s="1"/>
      <c r="L6" s="1"/>
      <c r="M6" s="364"/>
      <c r="N6" s="24"/>
      <c r="O6" s="690"/>
      <c r="P6" s="347"/>
      <c r="Q6" s="690"/>
    </row>
    <row r="7" spans="1:253" ht="12.75" customHeight="1" thickBot="1" x14ac:dyDescent="0.25">
      <c r="A7" s="349"/>
      <c r="B7" s="359"/>
      <c r="C7" s="558" t="s">
        <v>613</v>
      </c>
      <c r="D7" s="162"/>
      <c r="E7" s="162"/>
      <c r="F7" s="558"/>
      <c r="G7" s="163"/>
      <c r="H7" s="44"/>
      <c r="I7" s="1"/>
      <c r="J7" s="1"/>
      <c r="K7" s="1"/>
      <c r="L7" s="885" t="s">
        <v>766</v>
      </c>
      <c r="M7" s="366"/>
      <c r="N7" s="42"/>
      <c r="O7" s="690"/>
      <c r="P7" s="349"/>
      <c r="Q7" s="349"/>
    </row>
    <row r="8" spans="1:253" ht="12.75" customHeight="1" x14ac:dyDescent="0.2">
      <c r="A8" s="350"/>
      <c r="B8" s="360"/>
      <c r="C8" s="1093"/>
      <c r="D8" s="1094"/>
      <c r="E8" s="556"/>
      <c r="F8" s="1100"/>
      <c r="G8" s="1100"/>
      <c r="H8" s="1100"/>
      <c r="I8" s="1100"/>
      <c r="J8" s="1099"/>
      <c r="K8" s="1099"/>
      <c r="L8" s="883" t="s">
        <v>5</v>
      </c>
      <c r="M8" s="361"/>
      <c r="N8" s="24"/>
      <c r="O8" s="348"/>
      <c r="P8" s="350"/>
      <c r="Q8" s="350"/>
    </row>
    <row r="9" spans="1:253" ht="12.75" customHeight="1" x14ac:dyDescent="0.2">
      <c r="A9" s="350"/>
      <c r="B9" s="360"/>
      <c r="C9" s="1095"/>
      <c r="D9" s="1096"/>
      <c r="E9" s="556"/>
      <c r="F9" s="1100"/>
      <c r="G9" s="1100"/>
      <c r="H9" s="1100"/>
      <c r="I9" s="1100"/>
      <c r="J9" s="1101"/>
      <c r="K9" s="1101"/>
      <c r="L9" s="456" t="s">
        <v>767</v>
      </c>
      <c r="M9" s="361"/>
      <c r="N9" s="24"/>
      <c r="O9" s="348"/>
      <c r="P9" s="350"/>
      <c r="Q9" s="350"/>
    </row>
    <row r="10" spans="1:253" ht="12.75" customHeight="1" x14ac:dyDescent="0.2">
      <c r="A10" s="350"/>
      <c r="B10" s="360"/>
      <c r="C10" s="1095"/>
      <c r="D10" s="1096"/>
      <c r="E10" s="556"/>
      <c r="F10" s="1100"/>
      <c r="G10" s="1100"/>
      <c r="H10" s="1100"/>
      <c r="I10" s="1100"/>
      <c r="J10" s="1101"/>
      <c r="K10" s="1101"/>
      <c r="L10" s="404" t="s">
        <v>6</v>
      </c>
      <c r="M10" s="361"/>
      <c r="N10" s="24"/>
      <c r="O10" s="348"/>
      <c r="P10" s="350"/>
      <c r="Q10" s="350"/>
    </row>
    <row r="11" spans="1:253" ht="12.75" customHeight="1" x14ac:dyDescent="0.2">
      <c r="A11" s="350"/>
      <c r="B11" s="360"/>
      <c r="C11" s="1095"/>
      <c r="D11" s="1096"/>
      <c r="E11" s="556"/>
      <c r="F11" s="1100"/>
      <c r="G11" s="1100"/>
      <c r="H11" s="1100"/>
      <c r="I11" s="1100"/>
      <c r="J11" s="1101"/>
      <c r="K11" s="1101"/>
      <c r="L11" s="367" t="s">
        <v>7</v>
      </c>
      <c r="M11" s="361"/>
      <c r="N11" s="42"/>
      <c r="O11" s="348"/>
      <c r="P11" s="350"/>
      <c r="Q11" s="350"/>
    </row>
    <row r="12" spans="1:253" ht="12.75" customHeight="1" thickBot="1" x14ac:dyDescent="0.25">
      <c r="A12" s="44"/>
      <c r="B12" s="161"/>
      <c r="C12" s="1097"/>
      <c r="D12" s="1098"/>
      <c r="E12" s="162"/>
      <c r="F12" s="163"/>
      <c r="G12" s="47"/>
      <c r="H12" s="167"/>
      <c r="I12" s="167"/>
      <c r="J12" s="166"/>
      <c r="K12" s="166"/>
      <c r="L12" s="653"/>
      <c r="M12" s="164"/>
      <c r="N12" s="42"/>
      <c r="O12" s="44"/>
      <c r="P12" s="44"/>
      <c r="Q12" s="44"/>
      <c r="S12" s="722"/>
    </row>
    <row r="13" spans="1:253" ht="12.75" customHeight="1" thickBot="1" x14ac:dyDescent="0.25">
      <c r="A13" s="44"/>
      <c r="B13" s="161"/>
      <c r="C13" s="362"/>
      <c r="D13" s="162"/>
      <c r="E13" s="162"/>
      <c r="F13" s="271"/>
      <c r="G13" s="163"/>
      <c r="H13" s="167"/>
      <c r="I13" s="167"/>
      <c r="J13" s="160"/>
      <c r="K13" s="160"/>
      <c r="L13" s="653"/>
      <c r="M13" s="164"/>
      <c r="N13" s="42"/>
      <c r="O13" s="44"/>
      <c r="P13" s="44"/>
      <c r="Q13" s="44"/>
      <c r="IS13" s="40"/>
    </row>
    <row r="14" spans="1:253" ht="23.25" thickBot="1" x14ac:dyDescent="0.25">
      <c r="A14" s="40"/>
      <c r="B14" s="169"/>
      <c r="C14" s="373" t="s">
        <v>285</v>
      </c>
      <c r="D14" s="374" t="s">
        <v>286</v>
      </c>
      <c r="E14" s="375" t="s">
        <v>287</v>
      </c>
      <c r="F14" s="376" t="s">
        <v>288</v>
      </c>
      <c r="G14" s="374" t="s">
        <v>290</v>
      </c>
      <c r="H14" s="377" t="s">
        <v>291</v>
      </c>
      <c r="I14" s="377" t="s">
        <v>292</v>
      </c>
      <c r="J14" s="378" t="s">
        <v>293</v>
      </c>
      <c r="K14" s="378" t="s">
        <v>294</v>
      </c>
      <c r="L14" s="379" t="s">
        <v>295</v>
      </c>
      <c r="M14" s="170"/>
      <c r="N14" s="42"/>
      <c r="O14" s="60" t="s">
        <v>565</v>
      </c>
      <c r="P14" s="60" t="s">
        <v>564</v>
      </c>
      <c r="Q14" s="60" t="s">
        <v>563</v>
      </c>
    </row>
    <row r="15" spans="1:253" ht="22.5" x14ac:dyDescent="0.2">
      <c r="A15" s="126"/>
      <c r="B15" s="127"/>
      <c r="C15" s="1273" t="s">
        <v>238</v>
      </c>
      <c r="D15" s="70" t="str">
        <f>VLOOKUP($P15,TOV!$A$4:$E$65536,2,FALSE)</f>
        <v>Minor pushing, final trim, rock rake &amp; deep rip (minor shaping and landscaping)</v>
      </c>
      <c r="E15" s="293" t="s">
        <v>296</v>
      </c>
      <c r="F15" s="72"/>
      <c r="G15" s="239" t="s">
        <v>363</v>
      </c>
      <c r="H15" s="73">
        <f>VLOOKUP($P15,TOV!$A$4:$E$65536,4,FALSE)</f>
        <v>1969.9917681054776</v>
      </c>
      <c r="I15" s="209"/>
      <c r="J15" s="75">
        <f>IF($E15="Y",IF(I15=0,F15*H15,F15*I15),"")</f>
        <v>0</v>
      </c>
      <c r="K15" s="631"/>
      <c r="L15" s="194" t="s">
        <v>239</v>
      </c>
      <c r="M15" s="176"/>
      <c r="N15" s="24"/>
      <c r="O15" s="774">
        <f t="shared" ref="O15:O46" si="0">IF(I15="",0,1)</f>
        <v>0</v>
      </c>
      <c r="P15" s="806" t="s">
        <v>537</v>
      </c>
      <c r="Q15" s="906"/>
    </row>
    <row r="16" spans="1:253" ht="27" x14ac:dyDescent="0.2">
      <c r="A16" s="126"/>
      <c r="B16" s="127"/>
      <c r="C16" s="1116"/>
      <c r="D16" s="70" t="str">
        <f>VLOOKUP($P16,TOV!$A$4:$E$65536,2,FALSE)</f>
        <v>Purchase of capping material where there is a shortage on site</v>
      </c>
      <c r="E16" s="293" t="s">
        <v>296</v>
      </c>
      <c r="F16" s="72"/>
      <c r="G16" s="90" t="s">
        <v>440</v>
      </c>
      <c r="H16" s="73">
        <f>VLOOKUP($P16,TOV!$A$4:$E$65536,4,FALSE)</f>
        <v>36.137310143400001</v>
      </c>
      <c r="I16" s="197"/>
      <c r="J16" s="75">
        <f>IF($E16="Y",IF(I16=0,IF(H16="Use 1st principles to build a rate","",F16*H16),F16*I16),"")</f>
        <v>0</v>
      </c>
      <c r="K16" s="631"/>
      <c r="L16" s="212" t="s">
        <v>850</v>
      </c>
      <c r="M16" s="176"/>
      <c r="N16" s="130"/>
      <c r="O16" s="776">
        <f t="shared" si="0"/>
        <v>0</v>
      </c>
      <c r="P16" s="795" t="s">
        <v>847</v>
      </c>
      <c r="Q16" s="912"/>
    </row>
    <row r="17" spans="1:17" x14ac:dyDescent="0.2">
      <c r="A17" s="126"/>
      <c r="B17" s="127"/>
      <c r="C17" s="1116"/>
      <c r="D17" s="1331" t="str">
        <f>VLOOKUP($P17,TOV!$A$4:$E$65536,2,FALSE)</f>
        <v xml:space="preserve">Source local material, cart and spread suitable material to cap the waste rock dump (cap thickness determined by approval/licence) </v>
      </c>
      <c r="E17" s="1267" t="s">
        <v>296</v>
      </c>
      <c r="F17" s="1243"/>
      <c r="G17" s="1371" t="s">
        <v>377</v>
      </c>
      <c r="H17" s="1261" t="str">
        <f>VLOOKUP($P17,TOV!$A$4:$E$65536,4,FALSE)</f>
        <v>Select from List</v>
      </c>
      <c r="I17" s="1283"/>
      <c r="J17" s="1102" t="str">
        <f>IF($E17="Y",IF(I17=0,IF(H17="Select From List","",F17*H17),F17*I17),"")</f>
        <v/>
      </c>
      <c r="K17" s="632" t="s">
        <v>378</v>
      </c>
      <c r="L17" s="1361" t="s">
        <v>358</v>
      </c>
      <c r="M17" s="1296"/>
      <c r="N17" s="1328"/>
      <c r="O17" s="1332">
        <f t="shared" si="0"/>
        <v>0</v>
      </c>
      <c r="P17" s="1377" t="str">
        <f>IF(Q17=1,"X234",IF(Q17=2,"X235",IF(Q17=3,"X236",IF(Q17=4,"X237",IF(Q17=5,"X238","X234")))))</f>
        <v>X234</v>
      </c>
      <c r="Q17" s="1359">
        <f>VLOOKUP(K17,Select_Haul_Distance_Index,2,FALSE)</f>
        <v>1</v>
      </c>
    </row>
    <row r="18" spans="1:17" ht="27" customHeight="1" thickBot="1" x14ac:dyDescent="0.25">
      <c r="A18" s="126"/>
      <c r="B18" s="127"/>
      <c r="C18" s="1372"/>
      <c r="D18" s="1360"/>
      <c r="E18" s="1311"/>
      <c r="F18" s="1312"/>
      <c r="G18" s="1304"/>
      <c r="H18" s="1305"/>
      <c r="I18" s="1135"/>
      <c r="J18" s="1302"/>
      <c r="K18" s="807"/>
      <c r="L18" s="1362"/>
      <c r="M18" s="1296"/>
      <c r="N18" s="1328"/>
      <c r="O18" s="1380"/>
      <c r="P18" s="1378"/>
      <c r="Q18" s="1376"/>
    </row>
    <row r="19" spans="1:17" ht="13.5" thickBot="1" x14ac:dyDescent="0.25">
      <c r="A19" s="126"/>
      <c r="B19" s="127"/>
      <c r="C19" s="298"/>
      <c r="D19" s="96"/>
      <c r="E19" s="96"/>
      <c r="F19" s="185" t="s">
        <v>461</v>
      </c>
      <c r="G19" s="337"/>
      <c r="H19" s="313"/>
      <c r="I19" s="313"/>
      <c r="J19" s="187">
        <f>SUM(J15:J17)</f>
        <v>0</v>
      </c>
      <c r="K19" s="187"/>
      <c r="L19" s="652"/>
      <c r="M19" s="176"/>
      <c r="N19" s="315"/>
      <c r="O19" s="1373"/>
      <c r="P19" s="1374"/>
      <c r="Q19" s="1375"/>
    </row>
    <row r="20" spans="1:17" x14ac:dyDescent="0.2">
      <c r="A20" s="126"/>
      <c r="B20" s="127"/>
      <c r="C20" s="1273" t="s">
        <v>357</v>
      </c>
      <c r="D20" s="1230" t="str">
        <f>VLOOKUP($P20,TOV!$A$4:$E$65536,2,FALSE)</f>
        <v>Major bulk pushing to achieve grades nominated in the approval/permit (i.e. &lt; 18o)</v>
      </c>
      <c r="E20" s="1241" t="s">
        <v>296</v>
      </c>
      <c r="F20" s="1355"/>
      <c r="G20" s="1130" t="s">
        <v>377</v>
      </c>
      <c r="H20" s="1354">
        <f>VLOOKUP($P20,TOV!$A$4:$E$65536,4,FALSE)</f>
        <v>1.4640095277967693</v>
      </c>
      <c r="I20" s="1134"/>
      <c r="J20" s="1233">
        <f>IF($E20="Y",IF(I20=0,IF(H20="Select From List","",F20*H20),F20*I20),"")</f>
        <v>0</v>
      </c>
      <c r="K20" s="631" t="s">
        <v>204</v>
      </c>
      <c r="L20" s="1245" t="s">
        <v>742</v>
      </c>
      <c r="M20" s="1294"/>
      <c r="N20" s="1328"/>
      <c r="O20" s="1379">
        <f t="shared" si="0"/>
        <v>0</v>
      </c>
      <c r="P20" s="1381" t="str">
        <f>IF(Q20=1,"X129",IF(Q20=2,"X130",IF(Q20=3,"X131",IF(Q20=4,"X132",IF(Q20=5,"X133","X129")))))</f>
        <v>X131</v>
      </c>
      <c r="Q20" s="1358">
        <f>VLOOKUP(K20,Select_Push_Distance_Index,2,FALSE)</f>
        <v>3</v>
      </c>
    </row>
    <row r="21" spans="1:17" ht="27" customHeight="1" x14ac:dyDescent="0.2">
      <c r="A21" s="126"/>
      <c r="B21" s="127"/>
      <c r="C21" s="1116"/>
      <c r="D21" s="1231"/>
      <c r="E21" s="1242"/>
      <c r="F21" s="1244"/>
      <c r="G21" s="1131"/>
      <c r="H21" s="1262"/>
      <c r="I21" s="1386"/>
      <c r="J21" s="1103"/>
      <c r="K21" s="631"/>
      <c r="L21" s="1246"/>
      <c r="M21" s="1294"/>
      <c r="N21" s="1328"/>
      <c r="O21" s="1333"/>
      <c r="P21" s="1335"/>
      <c r="Q21" s="1359"/>
    </row>
    <row r="22" spans="1:17" x14ac:dyDescent="0.2">
      <c r="A22" s="126"/>
      <c r="B22" s="127"/>
      <c r="C22" s="1116"/>
      <c r="D22" s="1331" t="str">
        <f>VLOOKUP($P22,TOV!$A$4:$E$65536,2,FALSE)</f>
        <v xml:space="preserve">Source local material, cart and spread suitable material to cap the waste rock dump (cap thickness determined by approval/licence) </v>
      </c>
      <c r="E22" s="1267" t="s">
        <v>296</v>
      </c>
      <c r="F22" s="1243"/>
      <c r="G22" s="1371" t="s">
        <v>377</v>
      </c>
      <c r="H22" s="1261" t="str">
        <f>VLOOKUP($P22,TOV!$A$4:$E$65536,4,FALSE)</f>
        <v>Select from List</v>
      </c>
      <c r="I22" s="1386"/>
      <c r="J22" s="1102" t="str">
        <f>IF($E22="Y",IF(I22=0,IF(H22="Select From List","",F22*H22),F22*I22),"")</f>
        <v/>
      </c>
      <c r="K22" s="631" t="s">
        <v>378</v>
      </c>
      <c r="L22" s="1368" t="s">
        <v>358</v>
      </c>
      <c r="M22" s="1296"/>
      <c r="N22" s="1328"/>
      <c r="O22" s="1332">
        <f>IF(I22="",0,1)</f>
        <v>0</v>
      </c>
      <c r="P22" s="1377" t="str">
        <f>IF(Q22=1,"X234",IF(Q22=2,"X235",IF(Q22=3,"X236",IF(Q22=4,"X237",IF(Q22=5,"X238","X234")))))</f>
        <v>X234</v>
      </c>
      <c r="Q22" s="1359">
        <f>VLOOKUP(K22,Select_Haul_Distance_Index,2,FALSE)</f>
        <v>1</v>
      </c>
    </row>
    <row r="23" spans="1:17" ht="27" customHeight="1" thickBot="1" x14ac:dyDescent="0.25">
      <c r="A23" s="126"/>
      <c r="B23" s="127"/>
      <c r="C23" s="1372"/>
      <c r="D23" s="1360"/>
      <c r="E23" s="1311"/>
      <c r="F23" s="1312"/>
      <c r="G23" s="1304"/>
      <c r="H23" s="1305"/>
      <c r="I23" s="1135"/>
      <c r="J23" s="1302"/>
      <c r="K23" s="635"/>
      <c r="L23" s="1369"/>
      <c r="M23" s="1296"/>
      <c r="N23" s="1328"/>
      <c r="O23" s="1380"/>
      <c r="P23" s="1378"/>
      <c r="Q23" s="1376"/>
    </row>
    <row r="24" spans="1:17" ht="13.5" thickBot="1" x14ac:dyDescent="0.25">
      <c r="A24" s="126"/>
      <c r="B24" s="127"/>
      <c r="C24" s="298"/>
      <c r="D24" s="96"/>
      <c r="E24" s="96"/>
      <c r="F24" s="185" t="s">
        <v>461</v>
      </c>
      <c r="G24" s="337"/>
      <c r="H24" s="313"/>
      <c r="I24" s="313"/>
      <c r="J24" s="187">
        <f>SUM(J20:J22)</f>
        <v>0</v>
      </c>
      <c r="K24" s="187"/>
      <c r="L24" s="652"/>
      <c r="M24" s="159"/>
      <c r="N24" s="315"/>
      <c r="O24" s="1373"/>
      <c r="P24" s="1374"/>
      <c r="Q24" s="1375"/>
    </row>
    <row r="25" spans="1:17" ht="33.75" x14ac:dyDescent="0.2">
      <c r="A25" s="62"/>
      <c r="B25" s="63"/>
      <c r="C25" s="1264" t="s">
        <v>457</v>
      </c>
      <c r="D25" s="70" t="str">
        <f>VLOOKUP($P25,TOV!$A$4:$E$65536,2,FALSE)</f>
        <v>Shaping or levelling of minor excavations, batters and stockpiles, final trim, rock rake and deep rip</v>
      </c>
      <c r="E25" s="293" t="s">
        <v>296</v>
      </c>
      <c r="F25" s="72"/>
      <c r="G25" s="173" t="s">
        <v>363</v>
      </c>
      <c r="H25" s="73">
        <f>VLOOKUP($P25,TOV!$A$4:$E$65536,4,FALSE)</f>
        <v>1969.9917681054776</v>
      </c>
      <c r="I25" s="177"/>
      <c r="J25" s="75">
        <f t="shared" ref="J25:J42" si="1">IF($E25="Y",IF(I25=0,F25*H25,F25*I25),"")</f>
        <v>0</v>
      </c>
      <c r="K25" s="631"/>
      <c r="L25" s="139" t="s">
        <v>193</v>
      </c>
      <c r="M25" s="159"/>
      <c r="N25" s="315"/>
      <c r="O25" s="774">
        <f t="shared" si="0"/>
        <v>0</v>
      </c>
      <c r="P25" s="806" t="s">
        <v>579</v>
      </c>
      <c r="Q25" s="906"/>
    </row>
    <row r="26" spans="1:17" ht="36" x14ac:dyDescent="0.2">
      <c r="A26" s="62"/>
      <c r="B26" s="63"/>
      <c r="C26" s="1265"/>
      <c r="D26" s="70" t="str">
        <f>VLOOKUP($P26,TOV!$A$4:$E$65536,2,FALSE)</f>
        <v>Structural water management works, banks, drains, rock lined waterways, sediment dams</v>
      </c>
      <c r="E26" s="293" t="s">
        <v>296</v>
      </c>
      <c r="F26" s="72"/>
      <c r="G26" s="90" t="s">
        <v>363</v>
      </c>
      <c r="H26" s="73">
        <f>VLOOKUP($P26,TOV!$A$4:$E$65536,4,FALSE)</f>
        <v>3030.7565663161195</v>
      </c>
      <c r="I26" s="244"/>
      <c r="J26" s="75">
        <f t="shared" si="1"/>
        <v>0</v>
      </c>
      <c r="K26" s="631"/>
      <c r="L26" s="141" t="s">
        <v>509</v>
      </c>
      <c r="M26" s="159"/>
      <c r="N26" s="315"/>
      <c r="O26" s="776">
        <f t="shared" si="0"/>
        <v>0</v>
      </c>
      <c r="P26" s="784" t="s">
        <v>580</v>
      </c>
      <c r="Q26" s="721"/>
    </row>
    <row r="27" spans="1:17" ht="20.25" x14ac:dyDescent="0.3">
      <c r="A27" s="62"/>
      <c r="B27" s="63"/>
      <c r="C27" s="1265"/>
      <c r="D27" s="633" t="str">
        <f>VLOOKUP($P27,TOV!$A$4:$E$65536,2,FALSE)</f>
        <v>Clear and grub existing vegetation</v>
      </c>
      <c r="E27" s="293" t="s">
        <v>296</v>
      </c>
      <c r="F27" s="917"/>
      <c r="G27" s="199" t="s">
        <v>363</v>
      </c>
      <c r="H27" s="918">
        <f>VLOOKUP($P27,TOV!$A$4:$E$65536,4,FALSE)</f>
        <v>5060.3234904000001</v>
      </c>
      <c r="I27" s="244"/>
      <c r="J27" s="75">
        <f t="shared" si="1"/>
        <v>0</v>
      </c>
      <c r="K27" s="631"/>
      <c r="L27" s="211" t="s">
        <v>841</v>
      </c>
      <c r="M27" s="243"/>
      <c r="N27" s="719"/>
      <c r="O27" s="745">
        <f t="shared" si="0"/>
        <v>0</v>
      </c>
      <c r="P27" s="1008" t="s">
        <v>840</v>
      </c>
      <c r="Q27" s="721"/>
    </row>
    <row r="28" spans="1:17" ht="22.5" x14ac:dyDescent="0.2">
      <c r="A28" s="62"/>
      <c r="B28" s="63"/>
      <c r="C28" s="1265"/>
      <c r="D28" s="70" t="str">
        <f>VLOOKUP($P28,TOV!$A$4:$E$65536,2,FALSE)</f>
        <v>Reshape, deep rip and ameliorate sealed unsealed roads</v>
      </c>
      <c r="E28" s="293" t="s">
        <v>296</v>
      </c>
      <c r="F28" s="72"/>
      <c r="G28" s="90" t="s">
        <v>363</v>
      </c>
      <c r="H28" s="73">
        <f>VLOOKUP($P28,TOV!$A$4:$E$65536,4,FALSE)</f>
        <v>3788.4457078951482</v>
      </c>
      <c r="I28" s="244"/>
      <c r="J28" s="75">
        <f t="shared" si="1"/>
        <v>0</v>
      </c>
      <c r="K28" s="631"/>
      <c r="L28" s="141" t="s">
        <v>581</v>
      </c>
      <c r="M28" s="243"/>
      <c r="N28" s="315"/>
      <c r="O28" s="776">
        <f t="shared" si="0"/>
        <v>0</v>
      </c>
      <c r="P28" s="784" t="s">
        <v>141</v>
      </c>
      <c r="Q28" s="721"/>
    </row>
    <row r="29" spans="1:17" ht="33.75" x14ac:dyDescent="0.2">
      <c r="A29" s="62"/>
      <c r="B29" s="63"/>
      <c r="C29" s="1265"/>
      <c r="D29" s="70" t="str">
        <f>VLOOKUP($P29,TOV!$A$4:$E$65536,2,FALSE)</f>
        <v>Maintenance of the rehabilitated areas that are intended to be part of the ongoing closure of the site.</v>
      </c>
      <c r="E29" s="293" t="s">
        <v>296</v>
      </c>
      <c r="F29" s="72"/>
      <c r="G29" s="90" t="s">
        <v>363</v>
      </c>
      <c r="H29" s="73">
        <f>VLOOKUP($P29,TOV!$A$4:$E$65536,4,FALSE)</f>
        <v>984.9958840527388</v>
      </c>
      <c r="I29" s="244"/>
      <c r="J29" s="75">
        <f t="shared" si="1"/>
        <v>0</v>
      </c>
      <c r="K29" s="631"/>
      <c r="L29" s="142" t="s">
        <v>868</v>
      </c>
      <c r="M29" s="243"/>
      <c r="N29" s="315"/>
      <c r="O29" s="776">
        <f t="shared" si="0"/>
        <v>0</v>
      </c>
      <c r="P29" s="784" t="s">
        <v>368</v>
      </c>
      <c r="Q29" s="721"/>
    </row>
    <row r="30" spans="1:17" ht="27" x14ac:dyDescent="0.2">
      <c r="A30" s="62"/>
      <c r="B30" s="63"/>
      <c r="C30" s="1265"/>
      <c r="D30" s="70" t="str">
        <f>VLOOKUP($P30,TOV!$A$4:$E$65536,2,FALSE)</f>
        <v>Construct a standard stock fence around the site</v>
      </c>
      <c r="E30" s="293" t="s">
        <v>296</v>
      </c>
      <c r="F30" s="72"/>
      <c r="G30" s="90" t="s">
        <v>388</v>
      </c>
      <c r="H30" s="73">
        <f>VLOOKUP($P30,TOV!$A$4:$E$65536,4,FALSE)</f>
        <v>12.123026265264475</v>
      </c>
      <c r="I30" s="244"/>
      <c r="J30" s="75">
        <f t="shared" si="1"/>
        <v>0</v>
      </c>
      <c r="K30" s="631"/>
      <c r="L30" s="142" t="s">
        <v>242</v>
      </c>
      <c r="M30" s="243"/>
      <c r="N30" s="587"/>
      <c r="O30" s="776">
        <f t="shared" si="0"/>
        <v>0</v>
      </c>
      <c r="P30" s="784" t="s">
        <v>583</v>
      </c>
      <c r="Q30" s="721"/>
    </row>
    <row r="31" spans="1:17" x14ac:dyDescent="0.2">
      <c r="A31" s="62"/>
      <c r="B31" s="63"/>
      <c r="C31" s="1265"/>
      <c r="D31" s="1331" t="str">
        <f>VLOOKUP($P31,TOV!$A$4:$E$65536,2,FALSE)</f>
        <v>Source (where availiable onsite), cart, spread and lightly rip topsoil</v>
      </c>
      <c r="E31" s="1267" t="s">
        <v>296</v>
      </c>
      <c r="F31" s="1243"/>
      <c r="G31" s="1256" t="s">
        <v>377</v>
      </c>
      <c r="H31" s="1261" t="str">
        <f>VLOOKUP($P31,TOV!$A$4:$E$65536,4,FALSE)</f>
        <v>Select from List</v>
      </c>
      <c r="I31" s="1283"/>
      <c r="J31" s="1102" t="str">
        <f>IF($E31="Y",IF(I31=0,IF(H31="Select From List","",F31*H31),F31*I31),"")</f>
        <v/>
      </c>
      <c r="K31" s="631" t="s">
        <v>378</v>
      </c>
      <c r="L31" s="1288" t="s">
        <v>584</v>
      </c>
      <c r="M31" s="1287"/>
      <c r="N31" s="1370"/>
      <c r="O31" s="1332">
        <f t="shared" si="0"/>
        <v>0</v>
      </c>
      <c r="P31" s="1334" t="str">
        <f>IF(Q31=1,"X044",IF(Q31=2,"X045",IF(Q31=3,"X046",IF(Q31=4,"x047",IF(Q31=5,"X048","X044")))))</f>
        <v>X044</v>
      </c>
      <c r="Q31" s="1359">
        <f>VLOOKUP(K31,Select_Haul_Distance_Index,2,FALSE)</f>
        <v>1</v>
      </c>
    </row>
    <row r="32" spans="1:17" ht="27" customHeight="1" x14ac:dyDescent="0.2">
      <c r="A32" s="62"/>
      <c r="B32" s="63"/>
      <c r="C32" s="1265"/>
      <c r="D32" s="1231"/>
      <c r="E32" s="1242"/>
      <c r="F32" s="1244"/>
      <c r="G32" s="1131"/>
      <c r="H32" s="1262"/>
      <c r="I32" s="1284"/>
      <c r="J32" s="1103"/>
      <c r="K32" s="631"/>
      <c r="L32" s="1246"/>
      <c r="M32" s="1287"/>
      <c r="N32" s="1370"/>
      <c r="O32" s="1333"/>
      <c r="P32" s="1335"/>
      <c r="Q32" s="1359"/>
    </row>
    <row r="33" spans="1:41" ht="27" customHeight="1" x14ac:dyDescent="0.2">
      <c r="A33" s="62"/>
      <c r="B33" s="63"/>
      <c r="C33" s="1265"/>
      <c r="D33" s="633" t="str">
        <f>VLOOKUP($P33,TOV!$A$4:$E$65536,2,FALSE)</f>
        <v>Purchase of topsoil where there is a shortage on site</v>
      </c>
      <c r="E33" s="293" t="s">
        <v>296</v>
      </c>
      <c r="F33" s="917"/>
      <c r="G33" s="199" t="s">
        <v>440</v>
      </c>
      <c r="H33" s="918">
        <f>VLOOKUP($P33,TOV!$A$4:$E$65536,4,FALSE)</f>
        <v>51.34028202108</v>
      </c>
      <c r="I33" s="244"/>
      <c r="J33" s="75">
        <f t="shared" ref="J33" si="2">IF($E33="Y",IF(I33=0,F33*H33,F33*I33),"")</f>
        <v>0</v>
      </c>
      <c r="K33" s="631"/>
      <c r="L33" s="212" t="s">
        <v>812</v>
      </c>
      <c r="M33" s="195"/>
      <c r="N33" s="24"/>
      <c r="O33" s="745">
        <f t="shared" ref="O33" si="3">IF(I33="",0,1)</f>
        <v>0</v>
      </c>
      <c r="P33" s="1008" t="s">
        <v>837</v>
      </c>
      <c r="Q33" s="1009"/>
    </row>
    <row r="34" spans="1:41" ht="27" x14ac:dyDescent="0.2">
      <c r="A34" s="62"/>
      <c r="B34" s="63"/>
      <c r="C34" s="1265"/>
      <c r="D34" s="70" t="str">
        <f>VLOOKUP($P34,TOV!$A$4:$E$65536,2,FALSE)</f>
        <v>Soil amelioration (adding gypsum, lime, etc)</v>
      </c>
      <c r="E34" s="293" t="s">
        <v>296</v>
      </c>
      <c r="F34" s="72"/>
      <c r="G34" s="90" t="s">
        <v>363</v>
      </c>
      <c r="H34" s="73">
        <f>VLOOKUP($P34,TOV!$A$4:$E$65536,4,FALSE)</f>
        <v>757.68914157902987</v>
      </c>
      <c r="I34" s="244"/>
      <c r="J34" s="75">
        <f t="shared" si="1"/>
        <v>0</v>
      </c>
      <c r="K34" s="631"/>
      <c r="L34" s="142" t="s">
        <v>585</v>
      </c>
      <c r="M34" s="243"/>
      <c r="N34" s="315"/>
      <c r="O34" s="776">
        <f t="shared" si="0"/>
        <v>0</v>
      </c>
      <c r="P34" s="784" t="s">
        <v>399</v>
      </c>
      <c r="Q34" s="721"/>
    </row>
    <row r="35" spans="1:41" ht="63" x14ac:dyDescent="0.2">
      <c r="A35" s="62"/>
      <c r="B35" s="63"/>
      <c r="C35" s="1265"/>
      <c r="D35" s="70" t="str">
        <f>VLOOKUP($P35,TOV!$A$4:$E$65536,2,FALSE)</f>
        <v>Direct seeding (native tree species OR using native grasses), with single application of fertiliser</v>
      </c>
      <c r="E35" s="293" t="s">
        <v>296</v>
      </c>
      <c r="F35" s="72"/>
      <c r="G35" s="90" t="s">
        <v>363</v>
      </c>
      <c r="H35" s="73">
        <f>VLOOKUP($P35,TOV!$A$4:$E$65536,4,FALSE)</f>
        <v>5303.8239910532093</v>
      </c>
      <c r="I35" s="244"/>
      <c r="J35" s="75">
        <f t="shared" si="1"/>
        <v>0</v>
      </c>
      <c r="K35" s="631"/>
      <c r="L35" s="141" t="s">
        <v>0</v>
      </c>
      <c r="M35" s="243"/>
      <c r="N35" s="315"/>
      <c r="O35" s="776">
        <f t="shared" si="0"/>
        <v>0</v>
      </c>
      <c r="P35" s="784" t="s">
        <v>400</v>
      </c>
      <c r="Q35" s="721"/>
    </row>
    <row r="36" spans="1:41" ht="63" x14ac:dyDescent="0.2">
      <c r="A36" s="62"/>
      <c r="B36" s="63"/>
      <c r="C36" s="1265"/>
      <c r="D36" s="70" t="str">
        <f>VLOOKUP($P36,TOV!$A$4:$E$65536,2,FALSE)</f>
        <v>Direct seeding (pasture grass species), with single application of fertiliser</v>
      </c>
      <c r="E36" s="293" t="s">
        <v>296</v>
      </c>
      <c r="F36" s="72"/>
      <c r="G36" s="90" t="s">
        <v>363</v>
      </c>
      <c r="H36" s="73">
        <f>VLOOKUP($P36,TOV!$A$4:$E$65536,4,FALSE)</f>
        <v>1363.8404548422536</v>
      </c>
      <c r="I36" s="244"/>
      <c r="J36" s="75">
        <f t="shared" si="1"/>
        <v>0</v>
      </c>
      <c r="K36" s="631"/>
      <c r="L36" s="141" t="s">
        <v>2</v>
      </c>
      <c r="M36" s="195"/>
      <c r="N36" s="315"/>
      <c r="O36" s="776">
        <f t="shared" si="0"/>
        <v>0</v>
      </c>
      <c r="P36" s="784" t="s">
        <v>401</v>
      </c>
      <c r="Q36" s="721"/>
    </row>
    <row r="37" spans="1:41" ht="18.75" thickBot="1" x14ac:dyDescent="0.25">
      <c r="A37" s="62"/>
      <c r="B37" s="63"/>
      <c r="C37" s="1265"/>
      <c r="D37" s="70" t="str">
        <f>VLOOKUP($P37,TOV!$A$4:$E$65536,2,FALSE)</f>
        <v>Planting tubestock (&lt; 15cm)</v>
      </c>
      <c r="E37" s="293" t="s">
        <v>296</v>
      </c>
      <c r="F37" s="72"/>
      <c r="G37" s="90" t="s">
        <v>371</v>
      </c>
      <c r="H37" s="73">
        <f>VLOOKUP($P37,TOV!$A$4:$E$65536,4,FALSE)</f>
        <v>12.842188840322539</v>
      </c>
      <c r="I37" s="244"/>
      <c r="J37" s="75">
        <f t="shared" si="1"/>
        <v>0</v>
      </c>
      <c r="K37" s="631"/>
      <c r="L37" s="141" t="s">
        <v>453</v>
      </c>
      <c r="M37" s="243"/>
      <c r="N37" s="130"/>
      <c r="O37" s="776">
        <f t="shared" si="0"/>
        <v>0</v>
      </c>
      <c r="P37" s="784" t="s">
        <v>404</v>
      </c>
      <c r="Q37" s="721"/>
    </row>
    <row r="38" spans="1:41" ht="12.75" customHeight="1" thickBot="1" x14ac:dyDescent="0.25">
      <c r="A38" s="62"/>
      <c r="B38" s="63"/>
      <c r="C38" s="83"/>
      <c r="D38" s="299"/>
      <c r="E38" s="85"/>
      <c r="F38" s="304" t="s">
        <v>461</v>
      </c>
      <c r="G38" s="304"/>
      <c r="H38" s="304"/>
      <c r="I38" s="86"/>
      <c r="J38" s="87">
        <f>SUM(J25:J37)</f>
        <v>0</v>
      </c>
      <c r="K38" s="87"/>
      <c r="L38" s="305"/>
      <c r="M38" s="243"/>
      <c r="N38" s="315"/>
      <c r="O38" s="1373"/>
      <c r="P38" s="1374"/>
      <c r="Q38" s="1375"/>
    </row>
    <row r="39" spans="1:41" ht="56.25" x14ac:dyDescent="0.2">
      <c r="A39" s="68"/>
      <c r="B39" s="69"/>
      <c r="C39" s="1273" t="s">
        <v>727</v>
      </c>
      <c r="D39" s="70" t="str">
        <f>VLOOKUP($P39,TOV!$A$4:$E$65536,2,FALSE)</f>
        <v>Clean small surface water management dams (include all structures) to be retained after mine closure  - make safe and minor earthworks to stabilise the water management structure. ( &lt; 5 ML)</v>
      </c>
      <c r="E39" s="293" t="s">
        <v>296</v>
      </c>
      <c r="F39" s="72"/>
      <c r="G39" s="173" t="s">
        <v>371</v>
      </c>
      <c r="H39" s="73">
        <f>VLOOKUP($P39,TOV!$A$4:$E$65536,4,FALSE)</f>
        <v>3030.7565663161195</v>
      </c>
      <c r="I39" s="209"/>
      <c r="J39" s="75">
        <f t="shared" si="1"/>
        <v>0</v>
      </c>
      <c r="K39" s="631"/>
      <c r="L39" s="194" t="s">
        <v>586</v>
      </c>
      <c r="M39" s="243"/>
      <c r="N39" s="315"/>
      <c r="O39" s="774">
        <f t="shared" si="0"/>
        <v>0</v>
      </c>
      <c r="P39" s="806" t="s">
        <v>587</v>
      </c>
      <c r="Q39" s="906"/>
    </row>
    <row r="40" spans="1:41" ht="22.5" x14ac:dyDescent="0.2">
      <c r="A40" s="68"/>
      <c r="B40" s="69"/>
      <c r="C40" s="1116"/>
      <c r="D40" s="905" t="str">
        <f>VLOOKUP($P40,TOV!$A$4:$E$65536,2,FALSE)</f>
        <v>Pumping costs for water, includes hire of pumps, labour to manage pumping and fuel</v>
      </c>
      <c r="E40" s="293" t="s">
        <v>296</v>
      </c>
      <c r="F40" s="77"/>
      <c r="G40" s="199" t="s">
        <v>835</v>
      </c>
      <c r="H40" s="73">
        <f>VLOOKUP($P40,TOV!$A$4:$E$65536,4,FALSE)</f>
        <v>126.50808726</v>
      </c>
      <c r="I40" s="197"/>
      <c r="J40" s="75">
        <f>IF($E40="Y",IF(I40=0,F40*H40,F40*I40),"")</f>
        <v>0</v>
      </c>
      <c r="K40" s="632"/>
      <c r="L40" s="141" t="s">
        <v>836</v>
      </c>
      <c r="M40" s="221"/>
      <c r="N40" s="42"/>
      <c r="O40" s="745">
        <f>IF(I40="",0,1)</f>
        <v>0</v>
      </c>
      <c r="P40" s="1008" t="s">
        <v>833</v>
      </c>
      <c r="Q40" s="912"/>
    </row>
    <row r="41" spans="1:41" ht="22.5" x14ac:dyDescent="0.2">
      <c r="A41" s="68"/>
      <c r="B41" s="69"/>
      <c r="C41" s="1116"/>
      <c r="D41" s="905" t="str">
        <f>VLOOKUP($P41,TOV!$A$4:$E$65536,2,FALSE)</f>
        <v>Removal of plastic pond liners for offsite disposal</v>
      </c>
      <c r="E41" s="293" t="s">
        <v>296</v>
      </c>
      <c r="F41" s="77"/>
      <c r="G41" s="199" t="s">
        <v>363</v>
      </c>
      <c r="H41" s="73">
        <f>VLOOKUP($P41,TOV!$A$4:$E$65536,4,FALSE)</f>
        <v>4785.3059094</v>
      </c>
      <c r="I41" s="197"/>
      <c r="J41" s="75">
        <f>IF($E41="Y",IF(I41=0,F41*H41,F41*I41),"")</f>
        <v>0</v>
      </c>
      <c r="K41" s="632"/>
      <c r="L41" s="141" t="s">
        <v>832</v>
      </c>
      <c r="M41" s="221"/>
      <c r="N41" s="42"/>
      <c r="O41" s="745">
        <f>IF(I41="",0,1)</f>
        <v>0</v>
      </c>
      <c r="P41" s="1008" t="s">
        <v>830</v>
      </c>
      <c r="Q41" s="912"/>
    </row>
    <row r="42" spans="1:41" ht="23.25" thickBot="1" x14ac:dyDescent="0.25">
      <c r="A42" s="68"/>
      <c r="B42" s="69"/>
      <c r="C42" s="1116"/>
      <c r="D42" s="955" t="str">
        <f>VLOOKUP($P42,TOV!$A$4:$E$65536,2,FALSE)</f>
        <v>OR Backfill dams and reinstate to natural surface.  (Push only)</v>
      </c>
      <c r="E42" s="294" t="s">
        <v>296</v>
      </c>
      <c r="F42" s="94"/>
      <c r="G42" s="250" t="s">
        <v>440</v>
      </c>
      <c r="H42" s="547">
        <f>VLOOKUP($P42,TOV!$A$4:$E$65536,4,FALSE)</f>
        <v>0.95032197418386777</v>
      </c>
      <c r="I42" s="252"/>
      <c r="J42" s="953">
        <f t="shared" si="1"/>
        <v>0</v>
      </c>
      <c r="K42" s="632"/>
      <c r="L42" s="952" t="s">
        <v>589</v>
      </c>
      <c r="M42" s="221"/>
      <c r="N42" s="42"/>
      <c r="O42" s="745">
        <f t="shared" si="0"/>
        <v>0</v>
      </c>
      <c r="P42" s="746" t="s">
        <v>521</v>
      </c>
      <c r="Q42" s="932"/>
      <c r="R42" s="740"/>
      <c r="S42" s="722"/>
      <c r="T42" s="722"/>
      <c r="U42" s="722"/>
      <c r="V42" s="722"/>
      <c r="W42" s="722"/>
      <c r="X42" s="722"/>
      <c r="Y42" s="722"/>
      <c r="Z42" s="722"/>
      <c r="AA42" s="722"/>
      <c r="AB42" s="722"/>
      <c r="AC42" s="722"/>
      <c r="AD42" s="722"/>
      <c r="AE42" s="722"/>
      <c r="AF42" s="722"/>
      <c r="AG42" s="722"/>
      <c r="AH42" s="722"/>
      <c r="AI42" s="722"/>
      <c r="AJ42" s="722"/>
      <c r="AK42" s="722"/>
      <c r="AL42" s="722"/>
      <c r="AM42" s="722"/>
      <c r="AN42" s="722"/>
      <c r="AO42" s="722"/>
    </row>
    <row r="43" spans="1:41" ht="13.5" thickBot="1" x14ac:dyDescent="0.25">
      <c r="A43" s="62"/>
      <c r="B43" s="63"/>
      <c r="C43" s="83"/>
      <c r="D43" s="85"/>
      <c r="E43" s="85"/>
      <c r="F43" s="98" t="s">
        <v>461</v>
      </c>
      <c r="G43" s="338"/>
      <c r="H43" s="100"/>
      <c r="I43" s="100"/>
      <c r="J43" s="87">
        <f>SUM(J39:J42)</f>
        <v>0</v>
      </c>
      <c r="K43" s="87"/>
      <c r="L43" s="229"/>
      <c r="M43" s="221"/>
      <c r="N43" s="315"/>
      <c r="O43" s="1373"/>
      <c r="P43" s="1374"/>
      <c r="Q43" s="1375"/>
    </row>
    <row r="44" spans="1:41" ht="13.5" customHeight="1" x14ac:dyDescent="0.2">
      <c r="A44" s="126"/>
      <c r="B44" s="127"/>
      <c r="C44" s="1382" t="s">
        <v>590</v>
      </c>
      <c r="D44" s="383" t="s">
        <v>411</v>
      </c>
      <c r="E44" s="307"/>
      <c r="F44" s="384"/>
      <c r="G44" s="385"/>
      <c r="H44" s="1384"/>
      <c r="I44" s="386"/>
      <c r="J44" s="207">
        <f>I44*F44</f>
        <v>0</v>
      </c>
      <c r="K44" s="380"/>
      <c r="L44" s="248" t="s">
        <v>412</v>
      </c>
      <c r="M44" s="221"/>
      <c r="N44" s="315"/>
      <c r="O44" s="774">
        <f t="shared" si="0"/>
        <v>0</v>
      </c>
      <c r="P44" s="802"/>
      <c r="Q44" s="935"/>
    </row>
    <row r="45" spans="1:41" x14ac:dyDescent="0.2">
      <c r="A45" s="126"/>
      <c r="B45" s="127"/>
      <c r="C45" s="1382"/>
      <c r="D45" s="387" t="s">
        <v>413</v>
      </c>
      <c r="E45" s="309"/>
      <c r="F45" s="388"/>
      <c r="G45" s="389"/>
      <c r="H45" s="1384"/>
      <c r="I45" s="390"/>
      <c r="J45" s="207">
        <f>I45*F45</f>
        <v>0</v>
      </c>
      <c r="K45" s="391"/>
      <c r="L45" s="144" t="s">
        <v>412</v>
      </c>
      <c r="M45" s="243"/>
      <c r="N45" s="130"/>
      <c r="O45" s="776">
        <f t="shared" si="0"/>
        <v>0</v>
      </c>
      <c r="P45" s="803"/>
      <c r="Q45" s="934"/>
    </row>
    <row r="46" spans="1:41" ht="13.5" thickBot="1" x14ac:dyDescent="0.25">
      <c r="A46" s="126"/>
      <c r="B46" s="127"/>
      <c r="C46" s="1383"/>
      <c r="D46" s="387" t="s">
        <v>414</v>
      </c>
      <c r="E46" s="311"/>
      <c r="F46" s="392"/>
      <c r="G46" s="389"/>
      <c r="H46" s="1385"/>
      <c r="I46" s="393"/>
      <c r="J46" s="207">
        <f>I46*F46</f>
        <v>0</v>
      </c>
      <c r="K46" s="394"/>
      <c r="L46" s="254" t="s">
        <v>412</v>
      </c>
      <c r="M46" s="159"/>
      <c r="N46" s="45"/>
      <c r="O46" s="800">
        <f t="shared" si="0"/>
        <v>0</v>
      </c>
      <c r="P46" s="804"/>
      <c r="Q46" s="936"/>
    </row>
    <row r="47" spans="1:41" ht="13.5" thickBot="1" x14ac:dyDescent="0.25">
      <c r="A47" s="126"/>
      <c r="B47" s="127"/>
      <c r="C47" s="298"/>
      <c r="D47" s="96"/>
      <c r="E47" s="96"/>
      <c r="F47" s="185" t="s">
        <v>461</v>
      </c>
      <c r="G47" s="337"/>
      <c r="H47" s="313"/>
      <c r="I47" s="313"/>
      <c r="J47" s="187">
        <f>SUM(J44:J46)</f>
        <v>0</v>
      </c>
      <c r="K47" s="187"/>
      <c r="L47" s="652"/>
      <c r="M47" s="159"/>
      <c r="N47" s="315"/>
      <c r="O47" s="1323"/>
      <c r="P47" s="1324"/>
      <c r="Q47" s="1325"/>
    </row>
    <row r="48" spans="1:41" x14ac:dyDescent="0.2">
      <c r="A48" s="126"/>
      <c r="B48" s="127"/>
      <c r="C48" s="126"/>
      <c r="D48" s="126"/>
      <c r="E48" s="126"/>
      <c r="F48" s="126"/>
      <c r="G48" s="126"/>
      <c r="H48" s="126"/>
      <c r="I48" s="126"/>
      <c r="J48" s="157"/>
      <c r="K48" s="157"/>
      <c r="L48" s="650"/>
      <c r="M48" s="159"/>
      <c r="N48" s="130"/>
      <c r="O48" s="68"/>
      <c r="P48" s="68"/>
      <c r="Q48" s="68"/>
    </row>
    <row r="49" spans="1:17" ht="15.75" x14ac:dyDescent="0.2">
      <c r="A49" s="126"/>
      <c r="B49" s="127"/>
      <c r="C49" s="260" t="s">
        <v>591</v>
      </c>
      <c r="D49" s="1123" t="s">
        <v>470</v>
      </c>
      <c r="E49" s="1123"/>
      <c r="F49" s="1319"/>
      <c r="G49" s="1319"/>
      <c r="H49" s="1319"/>
      <c r="I49" s="261"/>
      <c r="J49" s="318">
        <f>SUM(J19,J24,J38,J43,J47)</f>
        <v>0</v>
      </c>
      <c r="K49" s="318"/>
      <c r="L49" s="650"/>
      <c r="M49" s="159"/>
      <c r="N49" s="130"/>
      <c r="O49" s="68"/>
      <c r="P49" s="68"/>
      <c r="Q49" s="68"/>
    </row>
    <row r="50" spans="1:17" x14ac:dyDescent="0.2">
      <c r="A50" s="126"/>
      <c r="B50" s="319"/>
      <c r="C50" s="320"/>
      <c r="D50" s="320"/>
      <c r="E50" s="320"/>
      <c r="F50" s="398"/>
      <c r="G50" s="320"/>
      <c r="H50" s="320"/>
      <c r="I50" s="320"/>
      <c r="J50" s="399"/>
      <c r="K50" s="399"/>
      <c r="L50" s="663"/>
      <c r="M50" s="323"/>
      <c r="N50" s="315"/>
      <c r="O50" s="68"/>
      <c r="P50" s="68"/>
      <c r="Q50" s="68"/>
    </row>
    <row r="51" spans="1:17" x14ac:dyDescent="0.2">
      <c r="A51" s="68"/>
      <c r="B51" s="68"/>
      <c r="C51" s="126"/>
      <c r="D51" s="126"/>
      <c r="E51" s="126"/>
      <c r="F51" s="395"/>
      <c r="G51" s="126"/>
      <c r="H51" s="126"/>
      <c r="I51" s="126"/>
      <c r="J51" s="157"/>
      <c r="K51" s="157"/>
      <c r="L51" s="650"/>
      <c r="M51" s="68"/>
      <c r="N51" s="68"/>
    </row>
  </sheetData>
  <customSheetViews>
    <customSheetView guid="{41A8ADCC-2507-4752-A3EE-F762BBC19AE1}" showPageBreaks="1" hiddenRows="1" hiddenColumns="1" view="pageBreakPreview" showRuler="0" topLeftCell="E21">
      <selection activeCell="L30" sqref="L30"/>
      <pageMargins left="0.75" right="0.75" top="1" bottom="1" header="0.5" footer="0.5"/>
      <pageSetup paperSize="8" scale="67" orientation="portrait" r:id="rId1"/>
      <headerFooter alignWithMargins="0"/>
    </customSheetView>
    <customSheetView guid="{B9B8C2DC-3363-4EAD-9396-44349DABBC4D}" showPageBreaks="1" hiddenRows="1" hiddenColumns="1" view="pageBreakPreview" showRuler="0" topLeftCell="E33">
      <selection activeCell="L33" sqref="L33"/>
      <pageMargins left="0.75" right="0.75" top="1" bottom="1" header="0.5" footer="0.5"/>
      <pageSetup paperSize="8" scale="67" orientation="portrait" r:id="rId2"/>
      <headerFooter alignWithMargins="0"/>
    </customSheetView>
    <customSheetView guid="{61CD6FD2-F6DE-422C-B544-3D388865927F}" showPageBreaks="1" hiddenRows="1" hiddenColumns="1" view="pageBreakPreview" showRuler="0">
      <selection activeCell="C18" sqref="C18"/>
      <pageMargins left="0.75" right="0.75" top="1" bottom="1" header="0.5" footer="0.5"/>
      <pageSetup paperSize="8" scale="67" orientation="portrait" r:id="rId3"/>
      <headerFooter alignWithMargins="0"/>
    </customSheetView>
    <customSheetView guid="{2FACC61F-0CCB-4F9A-9FC4-FB98AB602DA6}" showPageBreaks="1" hiddenRows="1" hiddenColumns="1" view="pageBreakPreview" showRuler="0" topLeftCell="E21">
      <selection activeCell="L30" sqref="L30"/>
      <pageMargins left="0.75" right="0.75" top="1" bottom="1" header="0.5" footer="0.5"/>
      <pageSetup paperSize="8" scale="67" orientation="portrait" r:id="rId4"/>
      <headerFooter alignWithMargins="0"/>
    </customSheetView>
    <customSheetView guid="{4CDCC75F-9EF8-4C61-98C8-402ABB879AE7}" showPageBreaks="1" hiddenRows="1" hiddenColumns="1" view="pageBreakPreview" showRuler="0" topLeftCell="E21">
      <selection activeCell="L30" sqref="L30"/>
      <pageMargins left="0.75" right="0.75" top="1" bottom="1" header="0.5" footer="0.5"/>
      <pageSetup paperSize="8" scale="67" orientation="portrait" r:id="rId5"/>
      <headerFooter alignWithMargins="0"/>
    </customSheetView>
  </customSheetViews>
  <mergeCells count="74">
    <mergeCell ref="C44:C46"/>
    <mergeCell ref="H44:H46"/>
    <mergeCell ref="F8:I8"/>
    <mergeCell ref="L17:L18"/>
    <mergeCell ref="I20:I21"/>
    <mergeCell ref="J20:J21"/>
    <mergeCell ref="L20:L21"/>
    <mergeCell ref="I22:I23"/>
    <mergeCell ref="F11:I11"/>
    <mergeCell ref="J11:K11"/>
    <mergeCell ref="C8:D12"/>
    <mergeCell ref="J8:K8"/>
    <mergeCell ref="F9:I9"/>
    <mergeCell ref="J9:K9"/>
    <mergeCell ref="F10:I10"/>
    <mergeCell ref="J10:K10"/>
    <mergeCell ref="C15:C18"/>
    <mergeCell ref="D17:D18"/>
    <mergeCell ref="E17:E18"/>
    <mergeCell ref="F17:F18"/>
    <mergeCell ref="C3:L3"/>
    <mergeCell ref="G17:G18"/>
    <mergeCell ref="O38:Q38"/>
    <mergeCell ref="O43:Q43"/>
    <mergeCell ref="P31:P32"/>
    <mergeCell ref="D49:H49"/>
    <mergeCell ref="O47:Q47"/>
    <mergeCell ref="G31:G32"/>
    <mergeCell ref="H31:H32"/>
    <mergeCell ref="I31:I32"/>
    <mergeCell ref="J31:J32"/>
    <mergeCell ref="D31:D32"/>
    <mergeCell ref="E31:E32"/>
    <mergeCell ref="F31:F32"/>
    <mergeCell ref="Q22:Q23"/>
    <mergeCell ref="Q31:Q32"/>
    <mergeCell ref="O24:Q24"/>
    <mergeCell ref="O31:O32"/>
    <mergeCell ref="P20:P21"/>
    <mergeCell ref="O22:O23"/>
    <mergeCell ref="P22:P23"/>
    <mergeCell ref="O19:Q19"/>
    <mergeCell ref="H20:H21"/>
    <mergeCell ref="Q17:Q18"/>
    <mergeCell ref="Q20:Q21"/>
    <mergeCell ref="P17:P18"/>
    <mergeCell ref="M20:M21"/>
    <mergeCell ref="N20:N21"/>
    <mergeCell ref="O20:O21"/>
    <mergeCell ref="O17:O18"/>
    <mergeCell ref="H17:H18"/>
    <mergeCell ref="I17:I18"/>
    <mergeCell ref="J17:J18"/>
    <mergeCell ref="E20:E21"/>
    <mergeCell ref="F20:F21"/>
    <mergeCell ref="M17:M18"/>
    <mergeCell ref="G20:G21"/>
    <mergeCell ref="N17:N18"/>
    <mergeCell ref="J22:J23"/>
    <mergeCell ref="L22:L23"/>
    <mergeCell ref="M22:M23"/>
    <mergeCell ref="N22:N23"/>
    <mergeCell ref="C39:C42"/>
    <mergeCell ref="L31:L32"/>
    <mergeCell ref="M31:M32"/>
    <mergeCell ref="N31:N32"/>
    <mergeCell ref="G22:G23"/>
    <mergeCell ref="H22:H23"/>
    <mergeCell ref="C25:C37"/>
    <mergeCell ref="C20:C23"/>
    <mergeCell ref="D22:D23"/>
    <mergeCell ref="E22:E23"/>
    <mergeCell ref="F22:F23"/>
    <mergeCell ref="D20:D21"/>
  </mergeCells>
  <phoneticPr fontId="6" type="noConversion"/>
  <conditionalFormatting sqref="J15 J20:J22 J25:J26 J39 J34:J37 J17 J28:J32 J42">
    <cfRule type="expression" dxfId="403" priority="17" stopIfTrue="1">
      <formula>$O15=1</formula>
    </cfRule>
  </conditionalFormatting>
  <conditionalFormatting sqref="F20:F22 F15 F25:F26 F39 F34:F37 F17 F28:F32 F42">
    <cfRule type="expression" dxfId="402" priority="18" stopIfTrue="1">
      <formula>$E15="N"</formula>
    </cfRule>
    <cfRule type="expression" dxfId="401" priority="19" stopIfTrue="1">
      <formula>$E15="Y"</formula>
    </cfRule>
  </conditionalFormatting>
  <conditionalFormatting sqref="K25:K26 K20:K23 K15 K39 K34:K37 K17 K28:K32 K42">
    <cfRule type="expression" dxfId="400" priority="20" stopIfTrue="1">
      <formula>$O15=1</formula>
    </cfRule>
  </conditionalFormatting>
  <conditionalFormatting sqref="J33">
    <cfRule type="expression" dxfId="399" priority="13" stopIfTrue="1">
      <formula>$O33=1</formula>
    </cfRule>
  </conditionalFormatting>
  <conditionalFormatting sqref="F33">
    <cfRule type="expression" dxfId="398" priority="14" stopIfTrue="1">
      <formula>$E33="N"</formula>
    </cfRule>
    <cfRule type="expression" dxfId="397" priority="15" stopIfTrue="1">
      <formula>$E33="Y"</formula>
    </cfRule>
  </conditionalFormatting>
  <conditionalFormatting sqref="K33">
    <cfRule type="expression" dxfId="396" priority="16" stopIfTrue="1">
      <formula>$O33=1</formula>
    </cfRule>
  </conditionalFormatting>
  <conditionalFormatting sqref="J16">
    <cfRule type="expression" dxfId="395" priority="9" stopIfTrue="1">
      <formula>$O16=1</formula>
    </cfRule>
  </conditionalFormatting>
  <conditionalFormatting sqref="F16">
    <cfRule type="expression" dxfId="394" priority="10" stopIfTrue="1">
      <formula>$E16="N"</formula>
    </cfRule>
    <cfRule type="expression" dxfId="393" priority="11" stopIfTrue="1">
      <formula>$E16="Y"</formula>
    </cfRule>
  </conditionalFormatting>
  <conditionalFormatting sqref="K16">
    <cfRule type="expression" dxfId="392" priority="12" stopIfTrue="1">
      <formula>$O16=1</formula>
    </cfRule>
  </conditionalFormatting>
  <conditionalFormatting sqref="J27">
    <cfRule type="expression" dxfId="391" priority="5" stopIfTrue="1">
      <formula>$O27=1</formula>
    </cfRule>
  </conditionalFormatting>
  <conditionalFormatting sqref="F27">
    <cfRule type="expression" dxfId="390" priority="6" stopIfTrue="1">
      <formula>$E27="N"</formula>
    </cfRule>
    <cfRule type="expression" dxfId="389" priority="7" stopIfTrue="1">
      <formula>$E27="Y"</formula>
    </cfRule>
  </conditionalFormatting>
  <conditionalFormatting sqref="K27">
    <cfRule type="expression" dxfId="388" priority="8" stopIfTrue="1">
      <formula>$O27=1</formula>
    </cfRule>
  </conditionalFormatting>
  <conditionalFormatting sqref="J40:J41">
    <cfRule type="expression" dxfId="387" priority="1" stopIfTrue="1">
      <formula>$O40=1</formula>
    </cfRule>
  </conditionalFormatting>
  <conditionalFormatting sqref="F40:F41">
    <cfRule type="expression" dxfId="386" priority="2" stopIfTrue="1">
      <formula>$E40="N"</formula>
    </cfRule>
    <cfRule type="expression" dxfId="385" priority="3" stopIfTrue="1">
      <formula>$E40="Y"</formula>
    </cfRule>
  </conditionalFormatting>
  <conditionalFormatting sqref="K40:K41">
    <cfRule type="expression" dxfId="384" priority="4" stopIfTrue="1">
      <formula>$O40=1</formula>
    </cfRule>
  </conditionalFormatting>
  <dataValidations count="3">
    <dataValidation type="list" allowBlank="1" showInputMessage="1" showErrorMessage="1" sqref="K17 K31 K22" xr:uid="{00000000-0002-0000-0C00-000000000000}">
      <formula1>Select_Haul_Distance</formula1>
    </dataValidation>
    <dataValidation type="list" allowBlank="1" showInputMessage="1" showErrorMessage="1" sqref="E15:E18 E25:E37 E20:E23 E39:E42" xr:uid="{00000000-0002-0000-0C00-000001000000}">
      <formula1>Y_N</formula1>
    </dataValidation>
    <dataValidation type="list" allowBlank="1" showInputMessage="1" showErrorMessage="1" sqref="K20" xr:uid="{00000000-0002-0000-0C00-000002000000}">
      <formula1>Select_Push_Distance</formula1>
    </dataValidation>
  </dataValidations>
  <printOptions horizontalCentered="1"/>
  <pageMargins left="0.59055118110236227" right="0.59055118110236227" top="0.59055118110236227" bottom="0.59055118110236227" header="0.51181102362204722" footer="0.51181102362204722"/>
  <pageSetup paperSize="8" orientation="landscape" r:id="rId6"/>
  <headerFooter alignWithMargins="0">
    <oddFooter>&amp;C_x000D_&amp;1#&amp;"Calibri"&amp;12&amp;K000000 OFFICIAL</oddFooter>
  </headerFooter>
  <drawing r:id="rId7"/>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dimension ref="A1:AO118"/>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style="648" customWidth="1"/>
    <col min="13" max="13" width="2.140625" customWidth="1"/>
    <col min="14" max="14" width="2.42578125" style="1" customWidth="1"/>
    <col min="15" max="15" width="4.5703125" customWidth="1"/>
    <col min="16" max="16" width="4.5703125" style="624" customWidth="1"/>
    <col min="17" max="17" width="4.5703125" style="282" customWidth="1"/>
    <col min="18" max="18" width="2.42578125" style="1" customWidth="1"/>
    <col min="19" max="16384" width="8.85546875" hidden="1"/>
  </cols>
  <sheetData>
    <row r="1" spans="1:18" x14ac:dyDescent="0.2">
      <c r="A1" s="126"/>
      <c r="B1" s="126"/>
      <c r="C1" s="126"/>
      <c r="D1" s="126"/>
      <c r="E1" s="126"/>
      <c r="F1" s="395"/>
      <c r="G1" s="126"/>
      <c r="H1" s="126"/>
      <c r="I1" s="126"/>
      <c r="J1" s="126"/>
      <c r="K1" s="126"/>
      <c r="L1" s="655"/>
      <c r="M1" s="126"/>
      <c r="N1" s="24"/>
      <c r="O1" s="126"/>
      <c r="P1" s="623"/>
      <c r="Q1" s="397"/>
    </row>
    <row r="2" spans="1:18" x14ac:dyDescent="0.2">
      <c r="A2" s="126"/>
      <c r="B2" s="150"/>
      <c r="C2" s="408"/>
      <c r="D2" s="408"/>
      <c r="E2" s="408"/>
      <c r="F2" s="409"/>
      <c r="G2" s="408"/>
      <c r="H2" s="408"/>
      <c r="I2" s="408"/>
      <c r="J2" s="408"/>
      <c r="K2" s="408"/>
      <c r="L2" s="662"/>
      <c r="M2" s="155"/>
      <c r="N2" s="24"/>
      <c r="O2" s="126"/>
      <c r="P2" s="623"/>
      <c r="Q2" s="397"/>
    </row>
    <row r="3" spans="1:18" ht="23.25" thickBot="1" x14ac:dyDescent="0.25">
      <c r="A3" s="126"/>
      <c r="B3" s="127"/>
      <c r="C3" s="419" t="s">
        <v>426</v>
      </c>
      <c r="D3" s="420"/>
      <c r="E3" s="420"/>
      <c r="F3" s="421"/>
      <c r="G3" s="420"/>
      <c r="H3" s="420"/>
      <c r="I3" s="420"/>
      <c r="J3" s="420"/>
      <c r="K3" s="420"/>
      <c r="L3" s="664"/>
      <c r="M3" s="159"/>
      <c r="N3" s="42"/>
      <c r="O3" s="396"/>
      <c r="P3" s="625"/>
      <c r="Q3" s="677"/>
    </row>
    <row r="4" spans="1:18" ht="22.5" x14ac:dyDescent="0.2">
      <c r="A4" s="1"/>
      <c r="B4" s="5"/>
      <c r="C4" s="158" t="s">
        <v>487</v>
      </c>
      <c r="D4" s="405"/>
      <c r="E4" s="405"/>
      <c r="F4" s="406"/>
      <c r="G4" s="406"/>
      <c r="H4" s="402"/>
      <c r="I4" s="402"/>
      <c r="J4" s="402"/>
      <c r="K4" s="886" t="s">
        <v>464</v>
      </c>
      <c r="L4" s="884">
        <f>Total_Liability</f>
        <v>0</v>
      </c>
      <c r="M4" s="8"/>
      <c r="O4" s="1"/>
      <c r="P4" s="1"/>
      <c r="Q4" s="1"/>
    </row>
    <row r="5" spans="1:18" s="196" customFormat="1" ht="12.75" customHeight="1" x14ac:dyDescent="0.2">
      <c r="A5" s="62"/>
      <c r="B5" s="63"/>
      <c r="C5" s="289"/>
      <c r="D5" s="270"/>
      <c r="E5" s="270"/>
      <c r="F5" s="271"/>
      <c r="G5" s="271"/>
      <c r="H5" s="272"/>
      <c r="I5" s="272"/>
      <c r="J5" s="272"/>
      <c r="K5" s="791" t="s">
        <v>289</v>
      </c>
      <c r="L5" s="792">
        <f>J64</f>
        <v>0</v>
      </c>
      <c r="M5" s="195"/>
      <c r="N5" s="62"/>
      <c r="O5" s="62"/>
      <c r="P5" s="62"/>
      <c r="Q5" s="62"/>
      <c r="R5" s="62"/>
    </row>
    <row r="6" spans="1:18" ht="12.75" customHeight="1" x14ac:dyDescent="0.2">
      <c r="A6" s="1"/>
      <c r="B6" s="5"/>
      <c r="C6" s="368"/>
      <c r="D6" s="407"/>
      <c r="E6" s="407"/>
      <c r="G6" s="44"/>
      <c r="H6" s="44"/>
      <c r="J6" s="422"/>
      <c r="K6" s="1"/>
      <c r="L6" s="1"/>
      <c r="M6" s="8"/>
      <c r="O6" s="1"/>
      <c r="P6" s="1"/>
      <c r="Q6" s="1"/>
    </row>
    <row r="7" spans="1:18" ht="12.75" customHeight="1" thickBot="1" x14ac:dyDescent="0.25">
      <c r="A7" s="1"/>
      <c r="B7" s="5"/>
      <c r="C7" s="558" t="s">
        <v>613</v>
      </c>
      <c r="D7" s="162"/>
      <c r="E7" s="162"/>
      <c r="F7" s="558" t="s">
        <v>762</v>
      </c>
      <c r="G7" s="163"/>
      <c r="H7" s="44"/>
      <c r="I7" s="1"/>
      <c r="J7" s="1"/>
      <c r="K7" s="1"/>
      <c r="L7" s="885" t="s">
        <v>766</v>
      </c>
      <c r="M7" s="8"/>
      <c r="O7" s="1"/>
      <c r="P7" s="1"/>
      <c r="Q7" s="1"/>
    </row>
    <row r="8" spans="1:18" ht="12.75" customHeight="1" x14ac:dyDescent="0.2">
      <c r="A8" s="1"/>
      <c r="B8" s="5"/>
      <c r="C8" s="1397"/>
      <c r="D8" s="1398"/>
      <c r="E8" s="556"/>
      <c r="F8" s="875" t="s">
        <v>684</v>
      </c>
      <c r="G8" s="1407" t="s">
        <v>688</v>
      </c>
      <c r="H8" s="1408"/>
      <c r="I8" s="877" t="s">
        <v>685</v>
      </c>
      <c r="J8" s="876" t="s">
        <v>686</v>
      </c>
      <c r="K8" s="878" t="s">
        <v>687</v>
      </c>
      <c r="L8" s="883" t="s">
        <v>5</v>
      </c>
      <c r="M8" s="8"/>
      <c r="O8" s="1"/>
      <c r="P8" s="1"/>
      <c r="Q8" s="1"/>
    </row>
    <row r="9" spans="1:18" ht="12.75" customHeight="1" x14ac:dyDescent="0.2">
      <c r="A9" s="1"/>
      <c r="B9" s="5"/>
      <c r="C9" s="1399"/>
      <c r="D9" s="1400"/>
      <c r="E9" s="556"/>
      <c r="F9" s="879"/>
      <c r="G9" s="1409"/>
      <c r="H9" s="1404"/>
      <c r="I9" s="880"/>
      <c r="J9" s="880"/>
      <c r="K9" s="943"/>
      <c r="L9" s="456" t="s">
        <v>767</v>
      </c>
      <c r="M9" s="8"/>
      <c r="O9" s="1"/>
      <c r="P9" s="1"/>
      <c r="Q9" s="1"/>
    </row>
    <row r="10" spans="1:18" ht="12.75" customHeight="1" x14ac:dyDescent="0.2">
      <c r="A10" s="1"/>
      <c r="B10" s="5"/>
      <c r="C10" s="1399"/>
      <c r="D10" s="1400"/>
      <c r="E10" s="556"/>
      <c r="F10" s="879"/>
      <c r="G10" s="1405"/>
      <c r="H10" s="1406"/>
      <c r="I10" s="880"/>
      <c r="J10" s="880"/>
      <c r="K10" s="943"/>
      <c r="L10" s="404" t="s">
        <v>6</v>
      </c>
      <c r="M10" s="8"/>
      <c r="O10" s="1"/>
      <c r="P10" s="1"/>
      <c r="Q10" s="1"/>
    </row>
    <row r="11" spans="1:18" ht="12.75" customHeight="1" x14ac:dyDescent="0.2">
      <c r="A11" s="1"/>
      <c r="B11" s="5"/>
      <c r="C11" s="1399"/>
      <c r="D11" s="1400"/>
      <c r="E11" s="556"/>
      <c r="F11" s="879"/>
      <c r="G11" s="1405"/>
      <c r="H11" s="1406"/>
      <c r="I11" s="880"/>
      <c r="J11" s="880"/>
      <c r="K11" s="943"/>
      <c r="L11" s="367" t="s">
        <v>7</v>
      </c>
      <c r="M11" s="8"/>
      <c r="O11" s="1"/>
      <c r="P11" s="1"/>
      <c r="Q11" s="1"/>
    </row>
    <row r="12" spans="1:18" ht="12.75" customHeight="1" x14ac:dyDescent="0.2">
      <c r="A12" s="1"/>
      <c r="B12" s="5"/>
      <c r="C12" s="1399"/>
      <c r="D12" s="1400"/>
      <c r="E12" s="162"/>
      <c r="F12" s="879"/>
      <c r="G12" s="1405"/>
      <c r="H12" s="1406"/>
      <c r="I12" s="880"/>
      <c r="J12" s="880"/>
      <c r="K12" s="943"/>
      <c r="L12" s="44"/>
      <c r="M12" s="8"/>
      <c r="O12" s="1"/>
      <c r="P12" s="1"/>
      <c r="Q12" s="1"/>
    </row>
    <row r="13" spans="1:18" ht="12.75" customHeight="1" x14ac:dyDescent="0.2">
      <c r="A13" s="44"/>
      <c r="B13" s="161"/>
      <c r="C13" s="1399"/>
      <c r="D13" s="1400"/>
      <c r="E13" s="1"/>
      <c r="F13" s="879"/>
      <c r="G13" s="1404"/>
      <c r="H13" s="1404"/>
      <c r="I13" s="880"/>
      <c r="J13" s="880"/>
      <c r="K13" s="943"/>
      <c r="L13" s="653"/>
      <c r="M13" s="164"/>
      <c r="N13" s="42"/>
      <c r="O13" s="44"/>
      <c r="P13" s="626"/>
      <c r="Q13" s="44"/>
    </row>
    <row r="14" spans="1:18" ht="12.75" customHeight="1" x14ac:dyDescent="0.2">
      <c r="A14" s="44"/>
      <c r="B14" s="161"/>
      <c r="C14" s="1399"/>
      <c r="D14" s="1400"/>
      <c r="E14" s="1"/>
      <c r="F14" s="879"/>
      <c r="G14" s="1404"/>
      <c r="H14" s="1404"/>
      <c r="I14" s="880"/>
      <c r="J14" s="880"/>
      <c r="K14" s="943"/>
      <c r="L14" s="653"/>
      <c r="M14" s="164"/>
      <c r="N14" s="42"/>
      <c r="O14" s="44"/>
      <c r="P14" s="626"/>
      <c r="Q14" s="44"/>
    </row>
    <row r="15" spans="1:18" ht="12.75" customHeight="1" x14ac:dyDescent="0.2">
      <c r="A15" s="44"/>
      <c r="B15" s="161"/>
      <c r="C15" s="1399"/>
      <c r="D15" s="1400"/>
      <c r="E15" s="1"/>
      <c r="F15" s="879"/>
      <c r="G15" s="1404"/>
      <c r="H15" s="1404"/>
      <c r="I15" s="880"/>
      <c r="J15" s="880"/>
      <c r="K15" s="943"/>
      <c r="L15" s="653"/>
      <c r="M15" s="164"/>
      <c r="N15" s="42"/>
      <c r="O15" s="44"/>
      <c r="P15" s="626"/>
      <c r="Q15" s="44"/>
    </row>
    <row r="16" spans="1:18" ht="12.75" customHeight="1" x14ac:dyDescent="0.2">
      <c r="A16" s="44"/>
      <c r="B16" s="161"/>
      <c r="C16" s="1399"/>
      <c r="D16" s="1400"/>
      <c r="E16" s="1"/>
      <c r="F16" s="879"/>
      <c r="G16" s="1404"/>
      <c r="H16" s="1404"/>
      <c r="I16" s="880"/>
      <c r="J16" s="880"/>
      <c r="K16" s="943"/>
      <c r="L16" s="653"/>
      <c r="M16" s="164"/>
      <c r="N16" s="42"/>
      <c r="O16" s="44"/>
      <c r="P16" s="626"/>
      <c r="Q16" s="44"/>
    </row>
    <row r="17" spans="1:17" ht="12.75" customHeight="1" thickBot="1" x14ac:dyDescent="0.25">
      <c r="A17" s="44"/>
      <c r="B17" s="161"/>
      <c r="C17" s="1401"/>
      <c r="D17" s="1402"/>
      <c r="E17" s="1"/>
      <c r="F17" s="881"/>
      <c r="G17" s="1403"/>
      <c r="H17" s="1403"/>
      <c r="I17" s="882"/>
      <c r="J17" s="882"/>
      <c r="K17" s="944"/>
      <c r="L17" s="653"/>
      <c r="M17" s="164"/>
      <c r="N17" s="42"/>
      <c r="O17" s="44"/>
      <c r="P17" s="626"/>
      <c r="Q17" s="44"/>
    </row>
    <row r="18" spans="1:17" ht="12.75" customHeight="1" thickBot="1" x14ac:dyDescent="0.25">
      <c r="A18" s="44"/>
      <c r="B18" s="161"/>
      <c r="C18" s="49"/>
      <c r="D18" s="691"/>
      <c r="E18" s="887"/>
      <c r="F18" s="271"/>
      <c r="G18" s="163"/>
      <c r="H18" s="163"/>
      <c r="I18" s="163"/>
      <c r="J18" s="456"/>
      <c r="K18" s="166"/>
      <c r="L18" s="653"/>
      <c r="M18" s="164"/>
      <c r="N18" s="42"/>
      <c r="O18" s="44"/>
      <c r="P18" s="626"/>
      <c r="Q18" s="44"/>
    </row>
    <row r="19" spans="1:17" ht="23.25" thickBot="1" x14ac:dyDescent="0.25">
      <c r="A19" s="40"/>
      <c r="B19" s="169"/>
      <c r="C19" s="373" t="s">
        <v>285</v>
      </c>
      <c r="D19" s="374" t="s">
        <v>286</v>
      </c>
      <c r="E19" s="375" t="s">
        <v>287</v>
      </c>
      <c r="F19" s="376" t="s">
        <v>288</v>
      </c>
      <c r="G19" s="374" t="s">
        <v>290</v>
      </c>
      <c r="H19" s="377" t="s">
        <v>291</v>
      </c>
      <c r="I19" s="377" t="s">
        <v>292</v>
      </c>
      <c r="J19" s="378" t="s">
        <v>293</v>
      </c>
      <c r="K19" s="378" t="s">
        <v>294</v>
      </c>
      <c r="L19" s="379" t="s">
        <v>295</v>
      </c>
      <c r="M19" s="170"/>
      <c r="N19" s="42"/>
      <c r="O19" s="60" t="s">
        <v>565</v>
      </c>
      <c r="P19" s="60" t="s">
        <v>564</v>
      </c>
      <c r="Q19" s="60" t="s">
        <v>563</v>
      </c>
    </row>
    <row r="20" spans="1:17" ht="36" x14ac:dyDescent="0.2">
      <c r="A20" s="68"/>
      <c r="B20" s="69"/>
      <c r="C20" s="1264" t="s">
        <v>650</v>
      </c>
      <c r="D20" s="171" t="str">
        <f>VLOOKUP($P20,TOV!$A$4:$E$65536,2,FALSE)</f>
        <v>Drill and blast a vertical face to achieve a minimum batter angle of 33 degrees, where blasts &lt; 3000 t, face height is typically &lt; 10m.</v>
      </c>
      <c r="E20" s="293" t="s">
        <v>296</v>
      </c>
      <c r="F20" s="72"/>
      <c r="G20" s="413" t="s">
        <v>377</v>
      </c>
      <c r="H20" s="174">
        <f>VLOOKUP($P20,TOV!$A$4:$E$65536,4,FALSE)</f>
        <v>6.0615131326322373</v>
      </c>
      <c r="I20" s="412"/>
      <c r="J20" s="75">
        <f t="shared" ref="J20:J57" si="0">IF($E20="Y",IF(I20=0,F20*H20,F20*I20),"")</f>
        <v>0</v>
      </c>
      <c r="K20" s="631"/>
      <c r="L20" s="141" t="s">
        <v>736</v>
      </c>
      <c r="M20" s="195"/>
      <c r="N20" s="315"/>
      <c r="O20" s="815">
        <f>IF(I20="",0,1)</f>
        <v>0</v>
      </c>
      <c r="P20" s="785" t="s">
        <v>621</v>
      </c>
      <c r="Q20" s="816"/>
    </row>
    <row r="21" spans="1:17" ht="36" x14ac:dyDescent="0.2">
      <c r="A21" s="68"/>
      <c r="B21" s="69"/>
      <c r="C21" s="1265"/>
      <c r="D21" s="171" t="str">
        <f>VLOOKUP($P21,TOV!$A$4:$E$65536,2,FALSE)</f>
        <v>Drill and blast a vertical face to achieve a minimum batter angle of 33 degrees, where blasts &gt; 3000 t, face height is typically &gt; 10m.</v>
      </c>
      <c r="E21" s="293" t="s">
        <v>296</v>
      </c>
      <c r="F21" s="72"/>
      <c r="G21" s="413" t="s">
        <v>377</v>
      </c>
      <c r="H21" s="174">
        <f>VLOOKUP($P21,TOV!$A$4:$E$65536,4,FALSE)</f>
        <v>4.2430591928425665</v>
      </c>
      <c r="I21" s="412"/>
      <c r="J21" s="75">
        <f>IF($E21="Y",IF(I21=0,F21*H21,F21*I21),"")</f>
        <v>0</v>
      </c>
      <c r="K21" s="631"/>
      <c r="L21" s="141" t="s">
        <v>736</v>
      </c>
      <c r="M21" s="195"/>
      <c r="N21" s="315"/>
      <c r="O21" s="815">
        <f>IF(I21="",0,1)</f>
        <v>0</v>
      </c>
      <c r="P21" s="785" t="s">
        <v>622</v>
      </c>
      <c r="Q21" s="816"/>
    </row>
    <row r="22" spans="1:17" x14ac:dyDescent="0.2">
      <c r="A22" s="40"/>
      <c r="B22" s="169"/>
      <c r="C22" s="1395"/>
      <c r="D22" s="1331" t="str">
        <f>VLOOKUP($P22,TOV!$A$4:$E$65536,2,FALSE)</f>
        <v>Major bulk pushing (Sand Batter) to achieve grades nominated in the approval/permit (i.e. &lt; 18o)</v>
      </c>
      <c r="E22" s="1267" t="s">
        <v>296</v>
      </c>
      <c r="F22" s="1243"/>
      <c r="G22" s="1256" t="s">
        <v>377</v>
      </c>
      <c r="H22" s="1261" t="str">
        <f>VLOOKUP($P22,TOV!$A$4:$E$65536,4,FALSE)</f>
        <v>Select from List</v>
      </c>
      <c r="I22" s="1283"/>
      <c r="J22" s="1102" t="str">
        <f>IF($E22="Y",IF(I22=0,IF(H22="Select From List","",F22*H22),F22*I22),"")</f>
        <v/>
      </c>
      <c r="K22" s="631" t="s">
        <v>559</v>
      </c>
      <c r="L22" s="1288" t="s">
        <v>240</v>
      </c>
      <c r="M22" s="1388"/>
      <c r="N22" s="1389"/>
      <c r="O22" s="1391">
        <f t="shared" ref="O22:O61" si="1">IF(I22="",0,1)</f>
        <v>0</v>
      </c>
      <c r="P22" s="1377" t="str">
        <f>IF(Q22=1,"X221",IF(Q22=2,"X222",IF(Q22=3,"X223")))</f>
        <v>X221</v>
      </c>
      <c r="Q22" s="1390">
        <f>VLOOKUP(K22,Select_Push_Distance_Sand_Index,2,FALSE)</f>
        <v>1</v>
      </c>
    </row>
    <row r="23" spans="1:17" ht="27" customHeight="1" x14ac:dyDescent="0.2">
      <c r="A23" s="40"/>
      <c r="B23" s="169"/>
      <c r="C23" s="1395"/>
      <c r="D23" s="1231"/>
      <c r="E23" s="1242"/>
      <c r="F23" s="1244"/>
      <c r="G23" s="1131"/>
      <c r="H23" s="1262"/>
      <c r="I23" s="1284"/>
      <c r="J23" s="1103"/>
      <c r="K23" s="631"/>
      <c r="L23" s="1246"/>
      <c r="M23" s="1388"/>
      <c r="N23" s="1389"/>
      <c r="O23" s="1392"/>
      <c r="P23" s="1387"/>
      <c r="Q23" s="1390"/>
    </row>
    <row r="24" spans="1:17" x14ac:dyDescent="0.2">
      <c r="A24" s="40"/>
      <c r="B24" s="169"/>
      <c r="C24" s="1395"/>
      <c r="D24" s="1331" t="str">
        <f>VLOOKUP($P24,TOV!$A$4:$E$65536,2,FALSE)</f>
        <v>Major bulk pushing (Clay Batter) to achieve grades nominated in the approval/permit (i.e. &lt; 18o)</v>
      </c>
      <c r="E24" s="1267" t="s">
        <v>296</v>
      </c>
      <c r="F24" s="1243"/>
      <c r="G24" s="1256" t="s">
        <v>377</v>
      </c>
      <c r="H24" s="1261" t="str">
        <f>VLOOKUP($P24,TOV!$A$4:$E$65536,4,FALSE)</f>
        <v>Select from List</v>
      </c>
      <c r="I24" s="1283"/>
      <c r="J24" s="1102" t="str">
        <f>IF($E24="Y",IF(I24=0,IF(H24="Select From List","",F24*H24),F24*I24),"")</f>
        <v/>
      </c>
      <c r="K24" s="631" t="s">
        <v>560</v>
      </c>
      <c r="L24" s="1288" t="s">
        <v>240</v>
      </c>
      <c r="M24" s="1388"/>
      <c r="N24" s="1389"/>
      <c r="O24" s="1391">
        <f>IF(I24="",0,1)</f>
        <v>0</v>
      </c>
      <c r="P24" s="1377" t="str">
        <f>IF(Q24=1,"X224",IF(Q24=2,"X225",IF(Q24=3,"X226")))</f>
        <v>X224</v>
      </c>
      <c r="Q24" s="1390">
        <f>VLOOKUP(K24,Select_Push_Distance_Clay_Index,2,FALSE)</f>
        <v>1</v>
      </c>
    </row>
    <row r="25" spans="1:17" ht="27" customHeight="1" x14ac:dyDescent="0.2">
      <c r="A25" s="40"/>
      <c r="B25" s="169"/>
      <c r="C25" s="1395"/>
      <c r="D25" s="1231"/>
      <c r="E25" s="1242"/>
      <c r="F25" s="1244"/>
      <c r="G25" s="1131"/>
      <c r="H25" s="1262"/>
      <c r="I25" s="1284"/>
      <c r="J25" s="1103"/>
      <c r="K25" s="631"/>
      <c r="L25" s="1246"/>
      <c r="M25" s="1388"/>
      <c r="N25" s="1389"/>
      <c r="O25" s="1392"/>
      <c r="P25" s="1387"/>
      <c r="Q25" s="1390"/>
    </row>
    <row r="26" spans="1:17" x14ac:dyDescent="0.2">
      <c r="A26" s="40"/>
      <c r="B26" s="169"/>
      <c r="C26" s="1395"/>
      <c r="D26" s="1331" t="str">
        <f>VLOOKUP($P26,TOV!$A$4:$E$65536,2,FALSE)</f>
        <v>Major bulk pushing (Stiff Clay or Soft Rock with ripping) to achieve grades nominated in the approval/permit (i.e. &lt; 18o)</v>
      </c>
      <c r="E26" s="1267" t="s">
        <v>296</v>
      </c>
      <c r="F26" s="1243"/>
      <c r="G26" s="1256" t="s">
        <v>377</v>
      </c>
      <c r="H26" s="1261" t="str">
        <f>VLOOKUP($P26,TOV!$A$4:$E$65536,4,FALSE)</f>
        <v>Select from List</v>
      </c>
      <c r="I26" s="1283"/>
      <c r="J26" s="1102" t="str">
        <f>IF($E26="Y",IF(I26=0,IF(H26="Select From List","",F26*H26),F26*I26),"")</f>
        <v/>
      </c>
      <c r="K26" s="631" t="s">
        <v>561</v>
      </c>
      <c r="L26" s="1288" t="s">
        <v>240</v>
      </c>
      <c r="M26" s="1388"/>
      <c r="N26" s="1389"/>
      <c r="O26" s="1391">
        <f>IF(I26="",0,1)</f>
        <v>0</v>
      </c>
      <c r="P26" s="1377" t="str">
        <f>IF(Q26=1,"X227",IF(Q26=2,"X228",IF(Q26=3,"X229")))</f>
        <v>X227</v>
      </c>
      <c r="Q26" s="1390">
        <f>VLOOKUP(K26,Select_Push_Distance_Stiff_Clay_Index,2,FALSE)</f>
        <v>1</v>
      </c>
    </row>
    <row r="27" spans="1:17" ht="27" customHeight="1" x14ac:dyDescent="0.2">
      <c r="A27" s="40"/>
      <c r="B27" s="169"/>
      <c r="C27" s="1395"/>
      <c r="D27" s="1231"/>
      <c r="E27" s="1242"/>
      <c r="F27" s="1244"/>
      <c r="G27" s="1131"/>
      <c r="H27" s="1262"/>
      <c r="I27" s="1284"/>
      <c r="J27" s="1103"/>
      <c r="K27" s="631"/>
      <c r="L27" s="1246"/>
      <c r="M27" s="1388"/>
      <c r="N27" s="1389"/>
      <c r="O27" s="1392"/>
      <c r="P27" s="1387"/>
      <c r="Q27" s="1390"/>
    </row>
    <row r="28" spans="1:17" ht="27" customHeight="1" x14ac:dyDescent="0.2">
      <c r="A28" s="40"/>
      <c r="B28" s="169"/>
      <c r="C28" s="1395"/>
      <c r="D28" s="171" t="str">
        <f>VLOOKUP($P28,TOV!$A$4:$E$65536,2,FALSE)</f>
        <v>Purchase of clean fill material where there is a shortage on site</v>
      </c>
      <c r="E28" s="293" t="s">
        <v>296</v>
      </c>
      <c r="F28" s="72"/>
      <c r="G28" s="413" t="s">
        <v>440</v>
      </c>
      <c r="H28" s="174">
        <f>VLOOKUP($P28,TOV!$A$4:$E$65536,4,FALSE)</f>
        <v>9.6806188512000002</v>
      </c>
      <c r="I28" s="412"/>
      <c r="J28" s="75">
        <f t="shared" ref="J28" si="2">IF($E28="Y",IF(I28=0,F28*H28,F28*I28),"")</f>
        <v>0</v>
      </c>
      <c r="K28" s="631"/>
      <c r="L28" s="141" t="s">
        <v>855</v>
      </c>
      <c r="M28" s="195"/>
      <c r="N28" s="315"/>
      <c r="O28" s="815">
        <f t="shared" ref="O28" si="3">IF(I28="",0,1)</f>
        <v>0</v>
      </c>
      <c r="P28" s="785" t="s">
        <v>854</v>
      </c>
      <c r="Q28" s="937"/>
    </row>
    <row r="29" spans="1:17" ht="33.75" x14ac:dyDescent="0.2">
      <c r="A29" s="62"/>
      <c r="B29" s="63"/>
      <c r="C29" s="1395"/>
      <c r="D29" s="171" t="str">
        <f>VLOOKUP($P29,TOV!$A$4:$E$65536,2,FALSE)</f>
        <v>Construct safety berm, catch bench and barrier around the pit perimeter (required where final pit will include steep faces).</v>
      </c>
      <c r="E29" s="293" t="s">
        <v>296</v>
      </c>
      <c r="F29" s="72"/>
      <c r="G29" s="413" t="s">
        <v>388</v>
      </c>
      <c r="H29" s="174">
        <f>VLOOKUP($P29,TOV!$A$4:$E$65536,4,FALSE)</f>
        <v>87.134251281588419</v>
      </c>
      <c r="I29" s="412"/>
      <c r="J29" s="75">
        <f t="shared" si="0"/>
        <v>0</v>
      </c>
      <c r="K29" s="631"/>
      <c r="L29" s="141" t="s">
        <v>738</v>
      </c>
      <c r="M29" s="195"/>
      <c r="N29" s="315"/>
      <c r="O29" s="815">
        <f t="shared" si="1"/>
        <v>0</v>
      </c>
      <c r="P29" s="785" t="s">
        <v>667</v>
      </c>
      <c r="Q29" s="816"/>
    </row>
    <row r="30" spans="1:17" ht="33.75" x14ac:dyDescent="0.2">
      <c r="A30" s="68"/>
      <c r="B30" s="69"/>
      <c r="C30" s="1395"/>
      <c r="D30" s="171" t="str">
        <f>VLOOKUP($P30,TOV!$A$4:$E$65536,2,FALSE)</f>
        <v>Erect a 6' chain mesh security fence around the top face where the final pit will include steep faces</v>
      </c>
      <c r="E30" s="293" t="s">
        <v>296</v>
      </c>
      <c r="F30" s="72"/>
      <c r="G30" s="246" t="s">
        <v>388</v>
      </c>
      <c r="H30" s="174">
        <f>VLOOKUP($P30,TOV!$A$4:$E$65536,4,FALSE)</f>
        <v>75.768914157902969</v>
      </c>
      <c r="I30" s="412"/>
      <c r="J30" s="75">
        <f t="shared" si="0"/>
        <v>0</v>
      </c>
      <c r="K30" s="631"/>
      <c r="L30" s="141" t="s">
        <v>33</v>
      </c>
      <c r="M30" s="176"/>
      <c r="N30" s="315"/>
      <c r="O30" s="815">
        <f t="shared" si="1"/>
        <v>0</v>
      </c>
      <c r="P30" s="785" t="s">
        <v>744</v>
      </c>
      <c r="Q30" s="816"/>
    </row>
    <row r="31" spans="1:17" x14ac:dyDescent="0.2">
      <c r="A31" s="68"/>
      <c r="B31" s="69"/>
      <c r="C31" s="1395"/>
      <c r="D31" s="1331" t="str">
        <f>VLOOKUP($P31,TOV!$A$4:$E$65536,2,FALSE)</f>
        <v>Backfilling faces and benches as specified in the work plan</v>
      </c>
      <c r="E31" s="1267" t="s">
        <v>296</v>
      </c>
      <c r="F31" s="1243"/>
      <c r="G31" s="1256" t="s">
        <v>377</v>
      </c>
      <c r="H31" s="1261" t="str">
        <f>VLOOKUP($P31,TOV!$A$4:$E$65536,4,FALSE)</f>
        <v>Select from List</v>
      </c>
      <c r="I31" s="1298"/>
      <c r="J31" s="1102" t="str">
        <f>IF($E31="Y",IF(I31=0,IF(H31="Select From List","",F31*H31),F31*I31),"")</f>
        <v/>
      </c>
      <c r="K31" s="631" t="s">
        <v>378</v>
      </c>
      <c r="L31" s="1288" t="s">
        <v>241</v>
      </c>
      <c r="M31" s="1296"/>
      <c r="N31" s="1328"/>
      <c r="O31" s="1391">
        <f t="shared" si="1"/>
        <v>0</v>
      </c>
      <c r="P31" s="1377" t="str">
        <f>IF(Q31=1,"X074",IF(Q31=2,"X075",IF(Q31=3,"X076",IF(Q31=4,"X077",IF(Q31=5,"X078","X074")))))</f>
        <v>X074</v>
      </c>
      <c r="Q31" s="1390">
        <f>VLOOKUP(K31,Select_Haul_Distance_Index,2,FALSE)</f>
        <v>1</v>
      </c>
    </row>
    <row r="32" spans="1:17" ht="27" customHeight="1" x14ac:dyDescent="0.2">
      <c r="A32" s="68"/>
      <c r="B32" s="69"/>
      <c r="C32" s="1395"/>
      <c r="D32" s="1231"/>
      <c r="E32" s="1242"/>
      <c r="F32" s="1244"/>
      <c r="G32" s="1131"/>
      <c r="H32" s="1262"/>
      <c r="I32" s="1299"/>
      <c r="J32" s="1103"/>
      <c r="K32" s="631"/>
      <c r="L32" s="1246"/>
      <c r="M32" s="1296"/>
      <c r="N32" s="1328"/>
      <c r="O32" s="1392"/>
      <c r="P32" s="1387"/>
      <c r="Q32" s="1390"/>
    </row>
    <row r="33" spans="1:17" ht="37.5" customHeight="1" x14ac:dyDescent="0.2">
      <c r="A33" s="68"/>
      <c r="B33" s="69"/>
      <c r="C33" s="1395"/>
      <c r="D33" s="171" t="str">
        <f>VLOOKUP($P33,TOV!$A$4:$E$65536,2,FALSE)</f>
        <v>Engineering treatment to stabilise the faces on the benches (compaction of the backfill)</v>
      </c>
      <c r="E33" s="293" t="s">
        <v>296</v>
      </c>
      <c r="F33" s="72"/>
      <c r="G33" s="246" t="s">
        <v>377</v>
      </c>
      <c r="H33" s="174">
        <f>VLOOKUP($P33,TOV!$A$4:$E$65536,4,FALSE)</f>
        <v>1.8942228539475745</v>
      </c>
      <c r="I33" s="412"/>
      <c r="J33" s="75">
        <f t="shared" si="0"/>
        <v>0</v>
      </c>
      <c r="K33" s="631"/>
      <c r="L33" s="141" t="s">
        <v>851</v>
      </c>
      <c r="M33" s="176"/>
      <c r="N33" s="315"/>
      <c r="O33" s="815">
        <f t="shared" si="1"/>
        <v>0</v>
      </c>
      <c r="P33" s="785" t="s">
        <v>713</v>
      </c>
      <c r="Q33" s="816"/>
    </row>
    <row r="34" spans="1:17" ht="27.75" thickBot="1" x14ac:dyDescent="0.25">
      <c r="A34" s="62"/>
      <c r="B34" s="63"/>
      <c r="C34" s="1396"/>
      <c r="D34" s="171" t="str">
        <f>VLOOKUP($P34,TOV!$A$4:$E$65536,2,FALSE)</f>
        <v>Construct a standard stock fence around the site</v>
      </c>
      <c r="E34" s="293" t="s">
        <v>296</v>
      </c>
      <c r="F34" s="72"/>
      <c r="G34" s="250" t="s">
        <v>388</v>
      </c>
      <c r="H34" s="174">
        <f>VLOOKUP($P34,TOV!$A$4:$E$65536,4,FALSE)</f>
        <v>12.123026265264475</v>
      </c>
      <c r="I34" s="414"/>
      <c r="J34" s="75">
        <f t="shared" si="0"/>
        <v>0</v>
      </c>
      <c r="K34" s="631"/>
      <c r="L34" s="245" t="s">
        <v>242</v>
      </c>
      <c r="M34" s="195"/>
      <c r="N34" s="315"/>
      <c r="O34" s="817">
        <f t="shared" si="1"/>
        <v>0</v>
      </c>
      <c r="P34" s="805" t="s">
        <v>583</v>
      </c>
      <c r="Q34" s="818"/>
    </row>
    <row r="35" spans="1:17" ht="15" customHeight="1" thickBot="1" x14ac:dyDescent="0.25">
      <c r="A35" s="68"/>
      <c r="B35" s="69"/>
      <c r="C35" s="298"/>
      <c r="D35" s="96"/>
      <c r="E35" s="96"/>
      <c r="F35" s="415" t="s">
        <v>461</v>
      </c>
      <c r="G35" s="99"/>
      <c r="H35" s="301"/>
      <c r="I35" s="301"/>
      <c r="J35" s="326">
        <f>SUM(J20:J34)</f>
        <v>0</v>
      </c>
      <c r="K35" s="326"/>
      <c r="L35" s="652"/>
      <c r="M35" s="176"/>
      <c r="N35" s="315"/>
      <c r="O35" s="1373"/>
      <c r="P35" s="1374"/>
      <c r="Q35" s="1375"/>
    </row>
    <row r="36" spans="1:17" ht="45" x14ac:dyDescent="0.2">
      <c r="A36" s="68"/>
      <c r="B36" s="69"/>
      <c r="C36" s="1273" t="s">
        <v>245</v>
      </c>
      <c r="D36" s="190" t="str">
        <f>VLOOKUP($P36,TOV!$A$4:$E$65536,2,FALSE)</f>
        <v>Long term maintenance of Creek diversion - Channel constructed through backfilled material</v>
      </c>
      <c r="E36" s="145" t="s">
        <v>296</v>
      </c>
      <c r="F36" s="471"/>
      <c r="G36" s="202" t="s">
        <v>388</v>
      </c>
      <c r="H36" s="191">
        <f>VLOOKUP($P36,TOV!$A$4:$E$65536,4,FALSE)</f>
        <v>1926.3283260483809</v>
      </c>
      <c r="I36" s="192"/>
      <c r="J36" s="66">
        <f t="shared" si="0"/>
        <v>0</v>
      </c>
      <c r="K36" s="630"/>
      <c r="L36" s="194" t="s">
        <v>246</v>
      </c>
      <c r="M36" s="176"/>
      <c r="N36" s="315"/>
      <c r="O36" s="813">
        <f t="shared" si="1"/>
        <v>0</v>
      </c>
      <c r="P36" s="809" t="s">
        <v>36</v>
      </c>
      <c r="Q36" s="814"/>
    </row>
    <row r="37" spans="1:17" ht="45" x14ac:dyDescent="0.2">
      <c r="A37" s="68"/>
      <c r="B37" s="69"/>
      <c r="C37" s="1116"/>
      <c r="D37" s="171" t="str">
        <f>VLOOKUP($P37,TOV!$A$4:$E$65536,2,FALSE)</f>
        <v>Long term maintenance of Creek diversion - Channel constructed through competent material</v>
      </c>
      <c r="E37" s="293" t="s">
        <v>296</v>
      </c>
      <c r="F37" s="72"/>
      <c r="G37" s="173" t="s">
        <v>388</v>
      </c>
      <c r="H37" s="174">
        <f>VLOOKUP($P37,TOV!$A$4:$E$65536,4,FALSE)</f>
        <v>963.16416302419043</v>
      </c>
      <c r="I37" s="209"/>
      <c r="J37" s="75">
        <f t="shared" si="0"/>
        <v>0</v>
      </c>
      <c r="K37" s="631"/>
      <c r="L37" s="142" t="s">
        <v>661</v>
      </c>
      <c r="M37" s="176"/>
      <c r="N37" s="130"/>
      <c r="O37" s="815">
        <f t="shared" si="1"/>
        <v>0</v>
      </c>
      <c r="P37" s="785" t="s">
        <v>130</v>
      </c>
      <c r="Q37" s="816"/>
    </row>
    <row r="38" spans="1:17" ht="18.75" thickBot="1" x14ac:dyDescent="0.25">
      <c r="A38" s="68"/>
      <c r="B38" s="69"/>
      <c r="C38" s="1372"/>
      <c r="D38" s="529" t="str">
        <f>VLOOKUP($P38,TOV!$A$4:$E$65536,2,FALSE)</f>
        <v>Creek diversion - Vegetation maintenance</v>
      </c>
      <c r="E38" s="294" t="s">
        <v>296</v>
      </c>
      <c r="F38" s="947"/>
      <c r="G38" s="963" t="s">
        <v>515</v>
      </c>
      <c r="H38" s="530">
        <f>VLOOKUP($P38,TOV!$A$4:$E$65536,4,FALSE)</f>
        <v>963.16416302419043</v>
      </c>
      <c r="I38" s="252"/>
      <c r="J38" s="81">
        <f t="shared" si="0"/>
        <v>0</v>
      </c>
      <c r="K38" s="635"/>
      <c r="L38" s="245" t="s">
        <v>247</v>
      </c>
      <c r="M38" s="176"/>
      <c r="N38" s="130"/>
      <c r="O38" s="817">
        <f t="shared" si="1"/>
        <v>0</v>
      </c>
      <c r="P38" s="805" t="s">
        <v>682</v>
      </c>
      <c r="Q38" s="818"/>
    </row>
    <row r="39" spans="1:17" ht="13.5" thickBot="1" x14ac:dyDescent="0.25">
      <c r="A39" s="126"/>
      <c r="B39" s="127"/>
      <c r="C39" s="298"/>
      <c r="D39" s="96"/>
      <c r="E39" s="96"/>
      <c r="F39" s="185" t="s">
        <v>461</v>
      </c>
      <c r="G39" s="337"/>
      <c r="H39" s="313"/>
      <c r="I39" s="313"/>
      <c r="J39" s="187">
        <f>SUM(J36:J38)</f>
        <v>0</v>
      </c>
      <c r="K39" s="187"/>
      <c r="L39" s="652"/>
      <c r="M39" s="159"/>
      <c r="N39" s="315"/>
      <c r="O39" s="1373"/>
      <c r="P39" s="1374"/>
      <c r="Q39" s="1375"/>
    </row>
    <row r="40" spans="1:17" ht="33.75" x14ac:dyDescent="0.2">
      <c r="A40" s="62"/>
      <c r="B40" s="63"/>
      <c r="C40" s="1264" t="s">
        <v>457</v>
      </c>
      <c r="D40" s="171" t="str">
        <f>VLOOKUP($P40,TOV!$A$4:$E$65536,2,FALSE)</f>
        <v>Shaping or levelling of minor excavations, batters and stockpiles, final trim, rock rake and deep rip</v>
      </c>
      <c r="E40" s="293" t="s">
        <v>296</v>
      </c>
      <c r="F40" s="72"/>
      <c r="G40" s="173" t="s">
        <v>363</v>
      </c>
      <c r="H40" s="174">
        <f>VLOOKUP($P40,TOV!$A$4:$E$65536,4,FALSE)</f>
        <v>1969.9917681054776</v>
      </c>
      <c r="I40" s="177"/>
      <c r="J40" s="75">
        <f t="shared" si="0"/>
        <v>0</v>
      </c>
      <c r="K40" s="631"/>
      <c r="L40" s="139" t="s">
        <v>193</v>
      </c>
      <c r="M40" s="243"/>
      <c r="N40" s="130"/>
      <c r="O40" s="813">
        <f t="shared" si="1"/>
        <v>0</v>
      </c>
      <c r="P40" s="809" t="s">
        <v>579</v>
      </c>
      <c r="Q40" s="814"/>
    </row>
    <row r="41" spans="1:17" ht="36" x14ac:dyDescent="0.2">
      <c r="A41" s="62"/>
      <c r="B41" s="63"/>
      <c r="C41" s="1265"/>
      <c r="D41" s="171" t="str">
        <f>VLOOKUP($P41,TOV!$A$4:$E$65536,2,FALSE)</f>
        <v>Structural water management works, banks, drains, rock lined waterways, sediment dams</v>
      </c>
      <c r="E41" s="293" t="s">
        <v>296</v>
      </c>
      <c r="F41" s="72"/>
      <c r="G41" s="90" t="s">
        <v>363</v>
      </c>
      <c r="H41" s="174">
        <f>VLOOKUP($P41,TOV!$A$4:$E$65536,4,FALSE)</f>
        <v>3030.7565663161195</v>
      </c>
      <c r="I41" s="244"/>
      <c r="J41" s="75">
        <f t="shared" si="0"/>
        <v>0</v>
      </c>
      <c r="K41" s="631"/>
      <c r="L41" s="141" t="s">
        <v>507</v>
      </c>
      <c r="M41" s="243"/>
      <c r="N41" s="587"/>
      <c r="O41" s="815">
        <f t="shared" si="1"/>
        <v>0</v>
      </c>
      <c r="P41" s="785" t="s">
        <v>580</v>
      </c>
      <c r="Q41" s="816"/>
    </row>
    <row r="42" spans="1:17" ht="22.5" x14ac:dyDescent="0.2">
      <c r="A42" s="62"/>
      <c r="B42" s="63"/>
      <c r="C42" s="1265"/>
      <c r="D42" s="171" t="str">
        <f>VLOOKUP($P42,TOV!$A$4:$E$65536,2,FALSE)</f>
        <v>Reshape, deep rip and ameliorate sealed unsealed roads</v>
      </c>
      <c r="E42" s="293" t="s">
        <v>296</v>
      </c>
      <c r="F42" s="72"/>
      <c r="G42" s="90" t="s">
        <v>363</v>
      </c>
      <c r="H42" s="174">
        <f>VLOOKUP($P42,TOV!$A$4:$E$65536,4,FALSE)</f>
        <v>3788.4457078951482</v>
      </c>
      <c r="I42" s="244"/>
      <c r="J42" s="75">
        <f t="shared" si="0"/>
        <v>0</v>
      </c>
      <c r="K42" s="631"/>
      <c r="L42" s="141" t="s">
        <v>581</v>
      </c>
      <c r="M42" s="243"/>
      <c r="N42" s="24"/>
      <c r="O42" s="815">
        <f t="shared" si="1"/>
        <v>0</v>
      </c>
      <c r="P42" s="785" t="s">
        <v>141</v>
      </c>
      <c r="Q42" s="937"/>
    </row>
    <row r="43" spans="1:17" ht="20.25" x14ac:dyDescent="0.3">
      <c r="A43" s="62"/>
      <c r="B43" s="63"/>
      <c r="C43" s="1265"/>
      <c r="D43" s="633" t="str">
        <f>VLOOKUP($P43,TOV!$A$4:$E$65536,2,FALSE)</f>
        <v>Clear and grub existing vegetation</v>
      </c>
      <c r="E43" s="293" t="s">
        <v>296</v>
      </c>
      <c r="F43" s="917"/>
      <c r="G43" s="199" t="s">
        <v>363</v>
      </c>
      <c r="H43" s="918">
        <f>VLOOKUP($P43,TOV!$A$4:$E$65536,4,FALSE)</f>
        <v>5060.3234904000001</v>
      </c>
      <c r="I43" s="244"/>
      <c r="J43" s="75">
        <f t="shared" si="0"/>
        <v>0</v>
      </c>
      <c r="K43" s="631"/>
      <c r="L43" s="211" t="s">
        <v>841</v>
      </c>
      <c r="M43" s="243"/>
      <c r="N43" s="719"/>
      <c r="O43" s="745">
        <f t="shared" si="1"/>
        <v>0</v>
      </c>
      <c r="P43" s="1008" t="s">
        <v>840</v>
      </c>
      <c r="Q43" s="937"/>
    </row>
    <row r="44" spans="1:17" ht="33.75" x14ac:dyDescent="0.2">
      <c r="A44" s="62"/>
      <c r="B44" s="63"/>
      <c r="C44" s="1265"/>
      <c r="D44" s="171" t="str">
        <f>VLOOKUP($P44,TOV!$A$4:$E$65536,2,FALSE)</f>
        <v>Maintenance of the rehabilitated areas that are intended to be part of the ongoing closure of the site.</v>
      </c>
      <c r="E44" s="293" t="s">
        <v>296</v>
      </c>
      <c r="F44" s="72"/>
      <c r="G44" s="90" t="s">
        <v>363</v>
      </c>
      <c r="H44" s="174">
        <f>VLOOKUP($P44,TOV!$A$4:$E$65536,4,FALSE)</f>
        <v>984.9958840527388</v>
      </c>
      <c r="I44" s="244"/>
      <c r="J44" s="75">
        <f t="shared" si="0"/>
        <v>0</v>
      </c>
      <c r="K44" s="631"/>
      <c r="L44" s="142" t="s">
        <v>868</v>
      </c>
      <c r="M44" s="243"/>
      <c r="N44" s="68"/>
      <c r="O44" s="815">
        <f t="shared" si="1"/>
        <v>0</v>
      </c>
      <c r="P44" s="785" t="s">
        <v>368</v>
      </c>
      <c r="Q44" s="816"/>
    </row>
    <row r="45" spans="1:17" ht="27" x14ac:dyDescent="0.2">
      <c r="A45" s="62"/>
      <c r="B45" s="63"/>
      <c r="C45" s="1265"/>
      <c r="D45" s="171" t="str">
        <f>VLOOKUP($P45,TOV!$A$4:$E$65536,2,FALSE)</f>
        <v>Construct a standard stock fence around the site</v>
      </c>
      <c r="E45" s="293" t="s">
        <v>296</v>
      </c>
      <c r="F45" s="72"/>
      <c r="G45" s="90" t="s">
        <v>388</v>
      </c>
      <c r="H45" s="174">
        <f>VLOOKUP($P45,TOV!$A$4:$E$65536,4,FALSE)</f>
        <v>12.123026265264475</v>
      </c>
      <c r="I45" s="244"/>
      <c r="J45" s="75">
        <f t="shared" si="0"/>
        <v>0</v>
      </c>
      <c r="K45" s="631"/>
      <c r="L45" s="142" t="s">
        <v>242</v>
      </c>
      <c r="M45" s="243"/>
      <c r="N45" s="126"/>
      <c r="O45" s="815">
        <f t="shared" si="1"/>
        <v>0</v>
      </c>
      <c r="P45" s="785" t="s">
        <v>583</v>
      </c>
      <c r="Q45" s="816"/>
    </row>
    <row r="46" spans="1:17" x14ac:dyDescent="0.2">
      <c r="A46" s="62"/>
      <c r="B46" s="63"/>
      <c r="C46" s="1265"/>
      <c r="D46" s="1331" t="str">
        <f>VLOOKUP($P46,TOV!$A$4:$E$65536,2,FALSE)</f>
        <v>Source (where availiable onsite), cart, spread and lightly rip topsoil</v>
      </c>
      <c r="E46" s="1267" t="s">
        <v>296</v>
      </c>
      <c r="F46" s="1243"/>
      <c r="G46" s="1256" t="s">
        <v>377</v>
      </c>
      <c r="H46" s="1261" t="str">
        <f>VLOOKUP($P46,TOV!$A$4:$E$65536,4,FALSE)</f>
        <v>Select from List</v>
      </c>
      <c r="I46" s="1283"/>
      <c r="J46" s="1102" t="str">
        <f>IF($E46="Y",IF(I46=0,IF(H46="Select From List","",F46*H46),F46*I46),"")</f>
        <v/>
      </c>
      <c r="K46" s="631" t="s">
        <v>378</v>
      </c>
      <c r="L46" s="1288" t="s">
        <v>584</v>
      </c>
      <c r="M46" s="1287"/>
      <c r="N46" s="1393"/>
      <c r="O46" s="1391">
        <f t="shared" si="1"/>
        <v>0</v>
      </c>
      <c r="P46" s="1377" t="str">
        <f>IF(Q46=1,"X044",IF(Q46=2,"X045",IF(Q46=3,"X046",IF(Q46=4,"x047",IF(Q46=5,"X048","X044")))))</f>
        <v>X044</v>
      </c>
      <c r="Q46" s="1390">
        <f>VLOOKUP(K46,Select_Haul_Distance_Index,2,FALSE)</f>
        <v>1</v>
      </c>
    </row>
    <row r="47" spans="1:17" ht="27" customHeight="1" x14ac:dyDescent="0.2">
      <c r="A47" s="62"/>
      <c r="B47" s="63"/>
      <c r="C47" s="1265"/>
      <c r="D47" s="1231"/>
      <c r="E47" s="1242"/>
      <c r="F47" s="1244"/>
      <c r="G47" s="1131"/>
      <c r="H47" s="1262"/>
      <c r="I47" s="1284"/>
      <c r="J47" s="1103"/>
      <c r="K47" s="631"/>
      <c r="L47" s="1246"/>
      <c r="M47" s="1287"/>
      <c r="N47" s="1393"/>
      <c r="O47" s="1392"/>
      <c r="P47" s="1387"/>
      <c r="Q47" s="1390"/>
    </row>
    <row r="48" spans="1:17" ht="27" customHeight="1" x14ac:dyDescent="0.2">
      <c r="A48" s="62"/>
      <c r="B48" s="63"/>
      <c r="C48" s="1265"/>
      <c r="D48" s="633" t="str">
        <f>VLOOKUP($P48,TOV!$A$4:$E$65536,2,FALSE)</f>
        <v>Purchase of topsoil where there is a shortage on site</v>
      </c>
      <c r="E48" s="293" t="s">
        <v>296</v>
      </c>
      <c r="F48" s="917"/>
      <c r="G48" s="199" t="s">
        <v>440</v>
      </c>
      <c r="H48" s="918">
        <f>VLOOKUP($P48,TOV!$A$4:$E$65536,4,FALSE)</f>
        <v>51.34028202108</v>
      </c>
      <c r="I48" s="244"/>
      <c r="J48" s="75">
        <f t="shared" ref="J48" si="4">IF($E48="Y",IF(I48=0,F48*H48,F48*I48),"")</f>
        <v>0</v>
      </c>
      <c r="K48" s="631"/>
      <c r="L48" s="212" t="s">
        <v>812</v>
      </c>
      <c r="M48" s="195"/>
      <c r="N48" s="24"/>
      <c r="O48" s="745">
        <f t="shared" ref="O48" si="5">IF(I48="",0,1)</f>
        <v>0</v>
      </c>
      <c r="P48" s="1008" t="s">
        <v>837</v>
      </c>
      <c r="Q48" s="937"/>
    </row>
    <row r="49" spans="1:41" ht="27" x14ac:dyDescent="0.2">
      <c r="A49" s="62"/>
      <c r="B49" s="63"/>
      <c r="C49" s="1265"/>
      <c r="D49" s="171" t="str">
        <f>VLOOKUP($P49,TOV!$A$4:$E$65536,2,FALSE)</f>
        <v>Soil amelioration (adding gypsum, lime, etc)</v>
      </c>
      <c r="E49" s="293" t="s">
        <v>296</v>
      </c>
      <c r="F49" s="72"/>
      <c r="G49" s="90" t="s">
        <v>363</v>
      </c>
      <c r="H49" s="174">
        <f>VLOOKUP($P49,TOV!$A$4:$E$65536,4,FALSE)</f>
        <v>757.68914157902987</v>
      </c>
      <c r="I49" s="244"/>
      <c r="J49" s="75">
        <f t="shared" si="0"/>
        <v>0</v>
      </c>
      <c r="K49" s="631"/>
      <c r="L49" s="142" t="s">
        <v>585</v>
      </c>
      <c r="M49" s="195"/>
      <c r="N49" s="126"/>
      <c r="O49" s="815">
        <f t="shared" si="1"/>
        <v>0</v>
      </c>
      <c r="P49" s="785" t="s">
        <v>399</v>
      </c>
      <c r="Q49" s="816"/>
    </row>
    <row r="50" spans="1:41" ht="63" x14ac:dyDescent="0.2">
      <c r="A50" s="62"/>
      <c r="B50" s="63"/>
      <c r="C50" s="1265"/>
      <c r="D50" s="171" t="str">
        <f>VLOOKUP($P50,TOV!$A$4:$E$65536,2,FALSE)</f>
        <v>Direct seeding (native tree species OR using native grasses), with single application of fertiliser</v>
      </c>
      <c r="E50" s="293" t="s">
        <v>296</v>
      </c>
      <c r="F50" s="72"/>
      <c r="G50" s="90" t="s">
        <v>363</v>
      </c>
      <c r="H50" s="174">
        <f>VLOOKUP($P50,TOV!$A$4:$E$65536,4,FALSE)</f>
        <v>5303.8239910532093</v>
      </c>
      <c r="I50" s="244"/>
      <c r="J50" s="75">
        <f t="shared" si="0"/>
        <v>0</v>
      </c>
      <c r="K50" s="631"/>
      <c r="L50" s="141" t="s">
        <v>0</v>
      </c>
      <c r="M50" s="243"/>
      <c r="N50" s="126"/>
      <c r="O50" s="815">
        <f t="shared" si="1"/>
        <v>0</v>
      </c>
      <c r="P50" s="785" t="s">
        <v>400</v>
      </c>
      <c r="Q50" s="816"/>
    </row>
    <row r="51" spans="1:41" ht="63" x14ac:dyDescent="0.2">
      <c r="A51" s="62"/>
      <c r="B51" s="63"/>
      <c r="C51" s="1265"/>
      <c r="D51" s="171" t="str">
        <f>VLOOKUP($P51,TOV!$A$4:$E$65536,2,FALSE)</f>
        <v>Direct seeding (pasture grass species), with single application of fertiliser</v>
      </c>
      <c r="E51" s="293" t="s">
        <v>296</v>
      </c>
      <c r="F51" s="72"/>
      <c r="G51" s="90" t="s">
        <v>363</v>
      </c>
      <c r="H51" s="174">
        <f>VLOOKUP($P51,TOV!$A$4:$E$65536,4,FALSE)</f>
        <v>1363.8404548422536</v>
      </c>
      <c r="I51" s="244"/>
      <c r="J51" s="75">
        <f t="shared" si="0"/>
        <v>0</v>
      </c>
      <c r="K51" s="631"/>
      <c r="L51" s="141" t="s">
        <v>2</v>
      </c>
      <c r="M51" s="243"/>
      <c r="N51" s="126"/>
      <c r="O51" s="815">
        <f t="shared" si="1"/>
        <v>0</v>
      </c>
      <c r="P51" s="785" t="s">
        <v>401</v>
      </c>
      <c r="Q51" s="816"/>
    </row>
    <row r="52" spans="1:41" ht="18.75" thickBot="1" x14ac:dyDescent="0.25">
      <c r="A52" s="62"/>
      <c r="B52" s="63"/>
      <c r="C52" s="1265"/>
      <c r="D52" s="171" t="str">
        <f>VLOOKUP($P52,TOV!$A$4:$E$65536,2,FALSE)</f>
        <v>Planting tubestock (&lt; 15cm)</v>
      </c>
      <c r="E52" s="293" t="s">
        <v>296</v>
      </c>
      <c r="F52" s="72"/>
      <c r="G52" s="90" t="s">
        <v>371</v>
      </c>
      <c r="H52" s="174">
        <f>VLOOKUP($P52,TOV!$A$4:$E$65536,4,FALSE)</f>
        <v>12.842188840322539</v>
      </c>
      <c r="I52" s="244"/>
      <c r="J52" s="75">
        <f t="shared" si="0"/>
        <v>0</v>
      </c>
      <c r="K52" s="631"/>
      <c r="L52" s="141" t="s">
        <v>453</v>
      </c>
      <c r="M52" s="243"/>
      <c r="N52" s="126"/>
      <c r="O52" s="815">
        <f t="shared" si="1"/>
        <v>0</v>
      </c>
      <c r="P52" s="785" t="s">
        <v>404</v>
      </c>
      <c r="Q52" s="816"/>
    </row>
    <row r="53" spans="1:41" ht="13.5" thickBot="1" x14ac:dyDescent="0.25">
      <c r="A53" s="62"/>
      <c r="B53" s="63"/>
      <c r="C53" s="83"/>
      <c r="D53" s="299"/>
      <c r="E53" s="85"/>
      <c r="F53" s="304" t="s">
        <v>461</v>
      </c>
      <c r="G53" s="304"/>
      <c r="H53" s="304"/>
      <c r="I53" s="86"/>
      <c r="J53" s="87">
        <f>SUM(J40:J52)</f>
        <v>0</v>
      </c>
      <c r="K53" s="87"/>
      <c r="L53" s="305"/>
      <c r="M53" s="243"/>
      <c r="N53" s="126"/>
      <c r="O53" s="1373"/>
      <c r="P53" s="1374"/>
      <c r="Q53" s="1375"/>
    </row>
    <row r="54" spans="1:41" ht="56.25" x14ac:dyDescent="0.2">
      <c r="A54" s="68"/>
      <c r="B54" s="69"/>
      <c r="C54" s="1273" t="s">
        <v>727</v>
      </c>
      <c r="D54" s="171" t="str">
        <f>VLOOKUP($P54,TOV!$A$4:$E$65536,2,FALSE)</f>
        <v>Clean small surface water management dams (include all structures) to be retained after mine closure  - make safe and minor earthworks to stabilise the water management structure. ( &lt; 5 ML)</v>
      </c>
      <c r="E54" s="293" t="s">
        <v>296</v>
      </c>
      <c r="F54" s="72"/>
      <c r="G54" s="173" t="s">
        <v>371</v>
      </c>
      <c r="H54" s="174">
        <f>VLOOKUP($P54,TOV!$A$4:$E$65536,4,FALSE)</f>
        <v>3030.7565663161195</v>
      </c>
      <c r="I54" s="209"/>
      <c r="J54" s="75">
        <f t="shared" si="0"/>
        <v>0</v>
      </c>
      <c r="K54" s="631"/>
      <c r="L54" s="194" t="s">
        <v>586</v>
      </c>
      <c r="M54" s="221"/>
      <c r="N54" s="126"/>
      <c r="O54" s="813">
        <f t="shared" si="1"/>
        <v>0</v>
      </c>
      <c r="P54" s="809" t="s">
        <v>587</v>
      </c>
      <c r="Q54" s="814"/>
    </row>
    <row r="55" spans="1:41" ht="22.5" x14ac:dyDescent="0.2">
      <c r="A55" s="68"/>
      <c r="B55" s="69"/>
      <c r="C55" s="1116"/>
      <c r="D55" s="905" t="str">
        <f>VLOOKUP($P55,TOV!$A$4:$E$65536,2,FALSE)</f>
        <v>Pumping costs for water, includes hire of pumps, labour to manage pumping and fuel</v>
      </c>
      <c r="E55" s="293" t="s">
        <v>296</v>
      </c>
      <c r="F55" s="77"/>
      <c r="G55" s="199" t="s">
        <v>835</v>
      </c>
      <c r="H55" s="73">
        <f>VLOOKUP($P55,TOV!$A$4:$E$65536,4,FALSE)</f>
        <v>126.50808726</v>
      </c>
      <c r="I55" s="197"/>
      <c r="J55" s="75">
        <f>IF($E55="Y",IF(I55=0,F55*H55,F55*I55),"")</f>
        <v>0</v>
      </c>
      <c r="K55" s="632"/>
      <c r="L55" s="141" t="s">
        <v>836</v>
      </c>
      <c r="M55" s="221"/>
      <c r="N55" s="42"/>
      <c r="O55" s="745">
        <f>IF(I55="",0,1)</f>
        <v>0</v>
      </c>
      <c r="P55" s="1008" t="s">
        <v>833</v>
      </c>
      <c r="Q55" s="819"/>
    </row>
    <row r="56" spans="1:41" ht="22.5" x14ac:dyDescent="0.2">
      <c r="A56" s="68"/>
      <c r="B56" s="69"/>
      <c r="C56" s="1116"/>
      <c r="D56" s="905" t="str">
        <f>VLOOKUP($P56,TOV!$A$4:$E$65536,2,FALSE)</f>
        <v>Removal of plastic pond liners for offsite disposal</v>
      </c>
      <c r="E56" s="293" t="s">
        <v>296</v>
      </c>
      <c r="F56" s="77"/>
      <c r="G56" s="199" t="s">
        <v>363</v>
      </c>
      <c r="H56" s="73">
        <f>VLOOKUP($P56,TOV!$A$4:$E$65536,4,FALSE)</f>
        <v>4785.3059094</v>
      </c>
      <c r="I56" s="197"/>
      <c r="J56" s="75">
        <f>IF($E56="Y",IF(I56=0,F56*H56,F56*I56),"")</f>
        <v>0</v>
      </c>
      <c r="K56" s="632"/>
      <c r="L56" s="141" t="s">
        <v>832</v>
      </c>
      <c r="M56" s="221"/>
      <c r="N56" s="42"/>
      <c r="O56" s="745">
        <f>IF(I56="",0,1)</f>
        <v>0</v>
      </c>
      <c r="P56" s="1008" t="s">
        <v>830</v>
      </c>
      <c r="Q56" s="819"/>
    </row>
    <row r="57" spans="1:41" ht="23.25" thickBot="1" x14ac:dyDescent="0.25">
      <c r="A57" s="68"/>
      <c r="B57" s="69"/>
      <c r="C57" s="1116"/>
      <c r="D57" s="955" t="str">
        <f>VLOOKUP($P57,TOV!$A$4:$E$65536,2,FALSE)</f>
        <v>OR Backfill dams and reinstate to natural surface.  (Push only)</v>
      </c>
      <c r="E57" s="294" t="s">
        <v>296</v>
      </c>
      <c r="F57" s="94"/>
      <c r="G57" s="250" t="s">
        <v>440</v>
      </c>
      <c r="H57" s="547">
        <f>VLOOKUP($P57,TOV!$A$4:$E$65536,4,FALSE)</f>
        <v>0.95032197418386777</v>
      </c>
      <c r="I57" s="252"/>
      <c r="J57" s="953">
        <f t="shared" si="0"/>
        <v>0</v>
      </c>
      <c r="K57" s="632"/>
      <c r="L57" s="952" t="s">
        <v>589</v>
      </c>
      <c r="M57" s="221"/>
      <c r="N57" s="42"/>
      <c r="O57" s="745">
        <f t="shared" si="1"/>
        <v>0</v>
      </c>
      <c r="P57" s="746" t="s">
        <v>521</v>
      </c>
      <c r="Q57" s="932"/>
      <c r="R57" s="740"/>
      <c r="S57" s="722"/>
      <c r="T57" s="722"/>
      <c r="U57" s="722"/>
      <c r="V57" s="722"/>
      <c r="W57" s="722"/>
      <c r="X57" s="722"/>
      <c r="Y57" s="722"/>
      <c r="Z57" s="722"/>
      <c r="AA57" s="722"/>
      <c r="AB57" s="722"/>
      <c r="AC57" s="722"/>
      <c r="AD57" s="722"/>
      <c r="AE57" s="722"/>
      <c r="AF57" s="722"/>
      <c r="AG57" s="722"/>
      <c r="AH57" s="722"/>
      <c r="AI57" s="722"/>
      <c r="AJ57" s="722"/>
      <c r="AK57" s="722"/>
      <c r="AL57" s="722"/>
      <c r="AM57" s="722"/>
      <c r="AN57" s="722"/>
      <c r="AO57" s="722"/>
    </row>
    <row r="58" spans="1:41" ht="13.5" thickBot="1" x14ac:dyDescent="0.25">
      <c r="A58" s="62"/>
      <c r="B58" s="63"/>
      <c r="C58" s="83"/>
      <c r="D58" s="85"/>
      <c r="E58" s="85"/>
      <c r="F58" s="98" t="s">
        <v>461</v>
      </c>
      <c r="G58" s="338"/>
      <c r="H58" s="100"/>
      <c r="I58" s="100"/>
      <c r="J58" s="87">
        <f>SUM(J54:J57)</f>
        <v>0</v>
      </c>
      <c r="K58" s="87"/>
      <c r="L58" s="229"/>
      <c r="M58" s="243"/>
      <c r="N58" s="284"/>
      <c r="O58" s="1373"/>
      <c r="P58" s="1374"/>
      <c r="Q58" s="1375"/>
    </row>
    <row r="59" spans="1:41" ht="14.25" customHeight="1" x14ac:dyDescent="0.3">
      <c r="A59" s="126"/>
      <c r="B59" s="127"/>
      <c r="C59" s="1394" t="s">
        <v>590</v>
      </c>
      <c r="D59" s="190" t="s">
        <v>411</v>
      </c>
      <c r="E59" s="90"/>
      <c r="F59" s="417"/>
      <c r="G59" s="90"/>
      <c r="H59" s="1270"/>
      <c r="I59" s="197"/>
      <c r="J59" s="207">
        <f>I59*F59</f>
        <v>0</v>
      </c>
      <c r="K59" s="310"/>
      <c r="L59" s="194" t="s">
        <v>412</v>
      </c>
      <c r="M59" s="159"/>
      <c r="N59" s="719"/>
      <c r="O59" s="813">
        <f t="shared" si="1"/>
        <v>0</v>
      </c>
      <c r="P59" s="810"/>
      <c r="Q59" s="814"/>
    </row>
    <row r="60" spans="1:41" x14ac:dyDescent="0.2">
      <c r="A60" s="126"/>
      <c r="B60" s="127"/>
      <c r="C60" s="1314"/>
      <c r="D60" s="70" t="s">
        <v>413</v>
      </c>
      <c r="E60" s="90"/>
      <c r="F60" s="341"/>
      <c r="G60" s="90"/>
      <c r="H60" s="1271"/>
      <c r="I60" s="197"/>
      <c r="J60" s="207">
        <f>I60*F60</f>
        <v>0</v>
      </c>
      <c r="K60" s="310"/>
      <c r="L60" s="142" t="s">
        <v>412</v>
      </c>
      <c r="M60" s="159"/>
      <c r="N60" s="284"/>
      <c r="O60" s="815">
        <f t="shared" si="1"/>
        <v>0</v>
      </c>
      <c r="P60" s="811"/>
      <c r="Q60" s="816"/>
    </row>
    <row r="61" spans="1:41" ht="13.5" thickBot="1" x14ac:dyDescent="0.25">
      <c r="A61" s="126"/>
      <c r="B61" s="127"/>
      <c r="C61" s="1315"/>
      <c r="D61" s="198" t="s">
        <v>414</v>
      </c>
      <c r="E61" s="179"/>
      <c r="F61" s="418"/>
      <c r="G61" s="179"/>
      <c r="H61" s="1272"/>
      <c r="I61" s="302"/>
      <c r="J61" s="207">
        <f>I61*F61</f>
        <v>0</v>
      </c>
      <c r="K61" s="345"/>
      <c r="L61" s="245" t="s">
        <v>412</v>
      </c>
      <c r="M61" s="159"/>
      <c r="N61" s="808"/>
      <c r="O61" s="817">
        <f t="shared" si="1"/>
        <v>0</v>
      </c>
      <c r="P61" s="812"/>
      <c r="Q61" s="818"/>
    </row>
    <row r="62" spans="1:41" ht="12.75" customHeight="1" thickBot="1" x14ac:dyDescent="0.25">
      <c r="A62" s="126"/>
      <c r="B62" s="127"/>
      <c r="C62" s="298"/>
      <c r="D62" s="96"/>
      <c r="E62" s="96"/>
      <c r="F62" s="185" t="s">
        <v>461</v>
      </c>
      <c r="G62" s="337"/>
      <c r="H62" s="313"/>
      <c r="I62" s="313"/>
      <c r="J62" s="187">
        <f>SUM(J59:J61)</f>
        <v>0</v>
      </c>
      <c r="K62" s="187"/>
      <c r="L62" s="652"/>
      <c r="M62" s="159"/>
      <c r="N62" s="587"/>
      <c r="O62" s="1323"/>
      <c r="P62" s="1324"/>
      <c r="Q62" s="1325"/>
    </row>
    <row r="63" spans="1:41" x14ac:dyDescent="0.2">
      <c r="A63" s="126"/>
      <c r="B63" s="127"/>
      <c r="C63" s="126"/>
      <c r="D63" s="126"/>
      <c r="E63" s="126"/>
      <c r="F63" s="126"/>
      <c r="G63" s="126"/>
      <c r="H63" s="126"/>
      <c r="I63" s="126"/>
      <c r="J63" s="126"/>
      <c r="K63" s="126"/>
      <c r="L63" s="650"/>
      <c r="M63" s="159"/>
      <c r="N63" s="587"/>
      <c r="O63" s="126"/>
      <c r="P63" s="623"/>
      <c r="Q63" s="679"/>
    </row>
    <row r="64" spans="1:41" ht="22.5" customHeight="1" x14ac:dyDescent="0.2">
      <c r="A64" s="126"/>
      <c r="B64" s="127"/>
      <c r="C64" s="260" t="s">
        <v>591</v>
      </c>
      <c r="D64" s="1123" t="s">
        <v>470</v>
      </c>
      <c r="E64" s="1123"/>
      <c r="F64" s="1319"/>
      <c r="G64" s="1319"/>
      <c r="H64" s="1319"/>
      <c r="I64" s="261"/>
      <c r="J64" s="423">
        <f>SUM(J62,J58,J53,J39,J35)</f>
        <v>0</v>
      </c>
      <c r="K64" s="423"/>
      <c r="L64" s="650"/>
      <c r="M64" s="159"/>
      <c r="N64" s="587"/>
      <c r="O64" s="126"/>
      <c r="P64" s="623"/>
      <c r="Q64" s="679"/>
    </row>
    <row r="65" spans="1:17" x14ac:dyDescent="0.2">
      <c r="A65" s="126"/>
      <c r="B65" s="319"/>
      <c r="C65" s="320"/>
      <c r="D65" s="320"/>
      <c r="E65" s="320"/>
      <c r="F65" s="398"/>
      <c r="G65" s="320"/>
      <c r="H65" s="320"/>
      <c r="I65" s="320"/>
      <c r="J65" s="320"/>
      <c r="K65" s="320"/>
      <c r="L65" s="663"/>
      <c r="M65" s="323"/>
      <c r="N65" s="284"/>
      <c r="O65" s="126"/>
      <c r="P65" s="623"/>
      <c r="Q65" s="679"/>
    </row>
    <row r="66" spans="1:17" x14ac:dyDescent="0.2">
      <c r="A66" s="1"/>
      <c r="B66" s="1"/>
      <c r="C66" s="1"/>
      <c r="D66" s="1"/>
      <c r="E66" s="1"/>
      <c r="F66" s="1"/>
      <c r="G66" s="1"/>
      <c r="H66" s="1"/>
      <c r="I66" s="1"/>
      <c r="J66" s="1"/>
      <c r="K66" s="1"/>
      <c r="L66" s="668"/>
      <c r="M66" s="1"/>
      <c r="O66" s="1"/>
      <c r="P66" s="623"/>
      <c r="Q66" s="638"/>
    </row>
    <row r="101" x14ac:dyDescent="0.2"/>
    <row r="113" x14ac:dyDescent="0.2"/>
    <row r="114" x14ac:dyDescent="0.2"/>
    <row r="115" x14ac:dyDescent="0.2"/>
    <row r="116" x14ac:dyDescent="0.2"/>
    <row r="117" x14ac:dyDescent="0.2"/>
    <row r="118" x14ac:dyDescent="0.2"/>
  </sheetData>
  <customSheetViews>
    <customSheetView guid="{41A8ADCC-2507-4752-A3EE-F762BBC19AE1}" showPageBreaks="1" hiddenRows="1" hiddenColumns="1" view="pageBreakPreview" showRuler="0" topLeftCell="D46">
      <selection activeCell="L54" sqref="L54"/>
      <rowBreaks count="2" manualBreakCount="2">
        <brk id="33" max="14" man="1"/>
        <brk id="41" max="16383" man="1"/>
      </rowBreaks>
      <pageMargins left="0.75" right="0.75" top="1" bottom="1" header="0.5" footer="0.5"/>
      <pageSetup paperSize="8" scale="67" orientation="portrait" r:id="rId1"/>
      <headerFooter alignWithMargins="0"/>
    </customSheetView>
    <customSheetView guid="{B9B8C2DC-3363-4EAD-9396-44349DABBC4D}" showPageBreaks="1" hiddenRows="1" hiddenColumns="1" view="pageBreakPreview" showRuler="0" topLeftCell="E62">
      <selection activeCell="O70" sqref="O70"/>
      <rowBreaks count="2" manualBreakCount="2">
        <brk id="33" max="14" man="1"/>
        <brk id="41" max="16383" man="1"/>
      </rowBreaks>
      <pageMargins left="0.75" right="0.75" top="1" bottom="1" header="0.5" footer="0.5"/>
      <pageSetup paperSize="8" scale="67" orientation="portrait" r:id="rId2"/>
      <headerFooter alignWithMargins="0"/>
    </customSheetView>
    <customSheetView guid="{61CD6FD2-F6DE-422C-B544-3D388865927F}" showPageBreaks="1" hiddenRows="1" hiddenColumns="1" view="pageBreakPreview" showRuler="0" topLeftCell="E32">
      <selection activeCell="K39" sqref="K39"/>
      <rowBreaks count="2" manualBreakCount="2">
        <brk id="33" max="14" man="1"/>
        <brk id="41" max="16383" man="1"/>
      </rowBreaks>
      <pageMargins left="0.75" right="0.75" top="1" bottom="1" header="0.5" footer="0.5"/>
      <pageSetup paperSize="8" scale="67" orientation="portrait" r:id="rId3"/>
      <headerFooter alignWithMargins="0"/>
    </customSheetView>
    <customSheetView guid="{2FACC61F-0CCB-4F9A-9FC4-FB98AB602DA6}" showPageBreaks="1" hiddenRows="1" hiddenColumns="1" view="pageBreakPreview" showRuler="0" topLeftCell="D46">
      <selection activeCell="L54" sqref="L54"/>
      <rowBreaks count="2" manualBreakCount="2">
        <brk id="33" max="14" man="1"/>
        <brk id="41" max="16383" man="1"/>
      </rowBreaks>
      <pageMargins left="0.75" right="0.75" top="1" bottom="1" header="0.5" footer="0.5"/>
      <pageSetup paperSize="8" scale="67" orientation="portrait" r:id="rId4"/>
      <headerFooter alignWithMargins="0"/>
    </customSheetView>
    <customSheetView guid="{4CDCC75F-9EF8-4C61-98C8-402ABB879AE7}" showPageBreaks="1" hiddenRows="1" hiddenColumns="1" view="pageBreakPreview" showRuler="0" topLeftCell="D46">
      <selection activeCell="L54" sqref="L54"/>
      <rowBreaks count="2" manualBreakCount="2">
        <brk id="33" max="14" man="1"/>
        <brk id="41" max="16383" man="1"/>
      </rowBreaks>
      <pageMargins left="0.75" right="0.75" top="1" bottom="1" header="0.5" footer="0.5"/>
      <pageSetup paperSize="8" scale="67" orientation="portrait" r:id="rId5"/>
      <headerFooter alignWithMargins="0"/>
    </customSheetView>
  </customSheetViews>
  <mergeCells count="88">
    <mergeCell ref="D64:H64"/>
    <mergeCell ref="H59:H61"/>
    <mergeCell ref="G24:G25"/>
    <mergeCell ref="H26:H27"/>
    <mergeCell ref="G31:G32"/>
    <mergeCell ref="H31:H32"/>
    <mergeCell ref="G46:G47"/>
    <mergeCell ref="H46:H47"/>
    <mergeCell ref="C8:D17"/>
    <mergeCell ref="G17:H17"/>
    <mergeCell ref="G13:H13"/>
    <mergeCell ref="G14:H14"/>
    <mergeCell ref="G15:H15"/>
    <mergeCell ref="G16:H16"/>
    <mergeCell ref="G12:H12"/>
    <mergeCell ref="G11:H11"/>
    <mergeCell ref="G8:H8"/>
    <mergeCell ref="G9:H9"/>
    <mergeCell ref="G10:H10"/>
    <mergeCell ref="N46:N47"/>
    <mergeCell ref="C59:C61"/>
    <mergeCell ref="C20:C34"/>
    <mergeCell ref="C36:C38"/>
    <mergeCell ref="C54:C57"/>
    <mergeCell ref="F46:F47"/>
    <mergeCell ref="C40:C52"/>
    <mergeCell ref="D31:D32"/>
    <mergeCell ref="E31:E32"/>
    <mergeCell ref="F31:F32"/>
    <mergeCell ref="D46:D47"/>
    <mergeCell ref="E46:E47"/>
    <mergeCell ref="D22:D23"/>
    <mergeCell ref="E22:E23"/>
    <mergeCell ref="F22:F23"/>
    <mergeCell ref="N22:N23"/>
    <mergeCell ref="O58:Q58"/>
    <mergeCell ref="O46:O47"/>
    <mergeCell ref="P46:P47"/>
    <mergeCell ref="Q46:Q47"/>
    <mergeCell ref="O62:Q62"/>
    <mergeCell ref="O53:Q53"/>
    <mergeCell ref="O22:O23"/>
    <mergeCell ref="P22:P23"/>
    <mergeCell ref="Q22:Q23"/>
    <mergeCell ref="D24:D25"/>
    <mergeCell ref="E24:E25"/>
    <mergeCell ref="F24:F25"/>
    <mergeCell ref="H24:H25"/>
    <mergeCell ref="J24:J25"/>
    <mergeCell ref="L24:L25"/>
    <mergeCell ref="G22:G23"/>
    <mergeCell ref="H22:H23"/>
    <mergeCell ref="I22:I23"/>
    <mergeCell ref="J22:J23"/>
    <mergeCell ref="L22:L23"/>
    <mergeCell ref="M22:M23"/>
    <mergeCell ref="I24:I25"/>
    <mergeCell ref="I26:I27"/>
    <mergeCell ref="Q31:Q32"/>
    <mergeCell ref="J26:J27"/>
    <mergeCell ref="L26:L27"/>
    <mergeCell ref="M26:M27"/>
    <mergeCell ref="N26:N27"/>
    <mergeCell ref="O26:O27"/>
    <mergeCell ref="P26:P27"/>
    <mergeCell ref="O31:O32"/>
    <mergeCell ref="Q26:Q27"/>
    <mergeCell ref="M24:M25"/>
    <mergeCell ref="N24:N25"/>
    <mergeCell ref="P24:P25"/>
    <mergeCell ref="Q24:Q25"/>
    <mergeCell ref="O24:O25"/>
    <mergeCell ref="I46:I47"/>
    <mergeCell ref="I31:I32"/>
    <mergeCell ref="J31:J32"/>
    <mergeCell ref="P31:P32"/>
    <mergeCell ref="D26:D27"/>
    <mergeCell ref="E26:E27"/>
    <mergeCell ref="F26:F27"/>
    <mergeCell ref="G26:G27"/>
    <mergeCell ref="L31:L32"/>
    <mergeCell ref="M31:M32"/>
    <mergeCell ref="N31:N32"/>
    <mergeCell ref="J46:J47"/>
    <mergeCell ref="O35:Q35"/>
    <mergeCell ref="O39:Q39"/>
    <mergeCell ref="L46:L47"/>
    <mergeCell ref="M46:M47"/>
  </mergeCells>
  <phoneticPr fontId="6" type="noConversion"/>
  <conditionalFormatting sqref="J36:J38 J40:J42 J54 J20:J34 J44:J47 J49:J52 J57">
    <cfRule type="expression" dxfId="383" priority="13" stopIfTrue="1">
      <formula>$O20=1</formula>
    </cfRule>
  </conditionalFormatting>
  <conditionalFormatting sqref="F36:F38 F40:F42 F54 F20:F34 F44:F47 F49:F52 F57">
    <cfRule type="expression" dxfId="382" priority="14" stopIfTrue="1">
      <formula>$E20="N"</formula>
    </cfRule>
    <cfRule type="expression" dxfId="381" priority="15" stopIfTrue="1">
      <formula>$E20="Y"</formula>
    </cfRule>
  </conditionalFormatting>
  <conditionalFormatting sqref="K36:K38 K40:K42 K54 K20:K34 K44:K47 K49:K52 K57">
    <cfRule type="expression" dxfId="380" priority="16" stopIfTrue="1">
      <formula>$O20=1</formula>
    </cfRule>
  </conditionalFormatting>
  <conditionalFormatting sqref="J43">
    <cfRule type="expression" dxfId="379" priority="9" stopIfTrue="1">
      <formula>$O43=1</formula>
    </cfRule>
  </conditionalFormatting>
  <conditionalFormatting sqref="F43">
    <cfRule type="expression" dxfId="378" priority="10" stopIfTrue="1">
      <formula>$E43="N"</formula>
    </cfRule>
    <cfRule type="expression" dxfId="377" priority="11" stopIfTrue="1">
      <formula>$E43="Y"</formula>
    </cfRule>
  </conditionalFormatting>
  <conditionalFormatting sqref="K43">
    <cfRule type="expression" dxfId="376" priority="12" stopIfTrue="1">
      <formula>$O43=1</formula>
    </cfRule>
  </conditionalFormatting>
  <conditionalFormatting sqref="J48">
    <cfRule type="expression" dxfId="375" priority="5" stopIfTrue="1">
      <formula>$O48=1</formula>
    </cfRule>
  </conditionalFormatting>
  <conditionalFormatting sqref="F48">
    <cfRule type="expression" dxfId="374" priority="6" stopIfTrue="1">
      <formula>$E48="N"</formula>
    </cfRule>
    <cfRule type="expression" dxfId="373" priority="7" stopIfTrue="1">
      <formula>$E48="Y"</formula>
    </cfRule>
  </conditionalFormatting>
  <conditionalFormatting sqref="K48">
    <cfRule type="expression" dxfId="372" priority="8" stopIfTrue="1">
      <formula>$O48=1</formula>
    </cfRule>
  </conditionalFormatting>
  <conditionalFormatting sqref="J55:J56">
    <cfRule type="expression" dxfId="371" priority="1" stopIfTrue="1">
      <formula>$O55=1</formula>
    </cfRule>
  </conditionalFormatting>
  <conditionalFormatting sqref="F55:F56">
    <cfRule type="expression" dxfId="370" priority="2" stopIfTrue="1">
      <formula>$E55="N"</formula>
    </cfRule>
    <cfRule type="expression" dxfId="369" priority="3" stopIfTrue="1">
      <formula>$E55="Y"</formula>
    </cfRule>
  </conditionalFormatting>
  <conditionalFormatting sqref="K55:K56">
    <cfRule type="expression" dxfId="368" priority="4" stopIfTrue="1">
      <formula>$O55=1</formula>
    </cfRule>
  </conditionalFormatting>
  <dataValidations count="5">
    <dataValidation type="list" allowBlank="1" showInputMessage="1" showErrorMessage="1" sqref="E20:E34 E36:E38 E40:E52 E54:E57" xr:uid="{00000000-0002-0000-0D00-000000000000}">
      <formula1>Y_N</formula1>
    </dataValidation>
    <dataValidation type="list" allowBlank="1" showInputMessage="1" showErrorMessage="1" sqref="K31 K46" xr:uid="{00000000-0002-0000-0D00-000001000000}">
      <formula1>Select_Haul_Distance</formula1>
    </dataValidation>
    <dataValidation type="list" allowBlank="1" showInputMessage="1" showErrorMessage="1" sqref="K22" xr:uid="{00000000-0002-0000-0D00-000002000000}">
      <formula1>Select_Push_Distance_Sand</formula1>
    </dataValidation>
    <dataValidation type="list" allowBlank="1" showInputMessage="1" showErrorMessage="1" sqref="K24" xr:uid="{00000000-0002-0000-0D00-000003000000}">
      <formula1>Select_Push_Distance_Clay</formula1>
    </dataValidation>
    <dataValidation type="list" allowBlank="1" showInputMessage="1" showErrorMessage="1" sqref="K26" xr:uid="{00000000-0002-0000-0D00-000004000000}">
      <formula1>Select_Push_Distance_Stiff_Clay</formula1>
    </dataValidation>
  </dataValidations>
  <printOptions horizontalCentered="1"/>
  <pageMargins left="0.59055118110236227" right="0.59055118110236227" top="0.59055118110236227" bottom="0.59055118110236227" header="0.39370078740157483" footer="0.39370078740157483"/>
  <pageSetup paperSize="8" orientation="landscape" r:id="rId6"/>
  <headerFooter alignWithMargins="0">
    <oddFooter>&amp;C_x000D_&amp;1#&amp;"Calibri"&amp;12&amp;K000000 OFFICIAL</oddFooter>
  </headerFooter>
  <drawing r:id="rId7"/>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dimension ref="A1:AO36"/>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style="648" customWidth="1"/>
    <col min="13" max="13" width="2.140625" customWidth="1"/>
    <col min="14" max="14" width="2.42578125" style="1" customWidth="1"/>
    <col min="15" max="17" width="4.5703125" customWidth="1"/>
    <col min="18" max="18" width="2.42578125" style="1" customWidth="1"/>
    <col min="19" max="16384" width="8.85546875" hidden="1"/>
  </cols>
  <sheetData>
    <row r="1" spans="1:19" x14ac:dyDescent="0.2">
      <c r="A1" s="126"/>
      <c r="B1" s="126"/>
      <c r="C1" s="126"/>
      <c r="D1" s="126"/>
      <c r="E1" s="395"/>
      <c r="F1" s="126"/>
      <c r="G1" s="126"/>
      <c r="H1" s="126"/>
      <c r="I1" s="126"/>
      <c r="J1" s="126"/>
      <c r="K1" s="126"/>
      <c r="L1" s="655"/>
      <c r="M1" s="126"/>
      <c r="N1" s="24"/>
      <c r="O1" s="126"/>
      <c r="P1" s="126"/>
      <c r="Q1" s="126"/>
    </row>
    <row r="2" spans="1:19" x14ac:dyDescent="0.2">
      <c r="A2" s="126"/>
      <c r="B2" s="150"/>
      <c r="C2" s="408"/>
      <c r="D2" s="408"/>
      <c r="E2" s="409"/>
      <c r="F2" s="408"/>
      <c r="G2" s="408"/>
      <c r="H2" s="408"/>
      <c r="I2" s="408"/>
      <c r="J2" s="408"/>
      <c r="K2" s="408"/>
      <c r="L2" s="662"/>
      <c r="M2" s="155"/>
      <c r="N2" s="24"/>
      <c r="O2" s="126"/>
      <c r="P2" s="126"/>
      <c r="Q2" s="126"/>
    </row>
    <row r="3" spans="1:19" ht="23.25" thickBot="1" x14ac:dyDescent="0.25">
      <c r="A3" s="126"/>
      <c r="B3" s="127"/>
      <c r="C3" s="1263" t="s">
        <v>426</v>
      </c>
      <c r="D3" s="1263"/>
      <c r="E3" s="1263"/>
      <c r="F3" s="1263"/>
      <c r="G3" s="1263"/>
      <c r="H3" s="1263"/>
      <c r="I3" s="1263"/>
      <c r="J3" s="1263"/>
      <c r="K3" s="1263"/>
      <c r="L3" s="1263"/>
      <c r="M3" s="159"/>
      <c r="N3" s="716"/>
      <c r="O3" s="396"/>
      <c r="P3" s="396"/>
      <c r="Q3" s="396"/>
    </row>
    <row r="4" spans="1:19" ht="22.5" customHeight="1" x14ac:dyDescent="0.2">
      <c r="A4" s="1"/>
      <c r="B4" s="5"/>
      <c r="C4" s="158" t="s">
        <v>249</v>
      </c>
      <c r="D4" s="405"/>
      <c r="E4" s="405"/>
      <c r="F4" s="406"/>
      <c r="G4" s="406"/>
      <c r="H4" s="402"/>
      <c r="I4" s="402"/>
      <c r="J4" s="402"/>
      <c r="K4" s="886" t="s">
        <v>464</v>
      </c>
      <c r="L4" s="884">
        <f>Total_Liability</f>
        <v>0</v>
      </c>
      <c r="M4" s="8"/>
      <c r="O4" s="1"/>
      <c r="P4" s="1"/>
      <c r="Q4" s="1"/>
    </row>
    <row r="5" spans="1:19" ht="12.75" customHeight="1" x14ac:dyDescent="0.2">
      <c r="A5" s="348"/>
      <c r="B5" s="358"/>
      <c r="C5" s="289"/>
      <c r="D5" s="270"/>
      <c r="E5" s="270"/>
      <c r="F5" s="271"/>
      <c r="G5" s="271"/>
      <c r="H5" s="272"/>
      <c r="I5" s="272"/>
      <c r="J5" s="272"/>
      <c r="K5" s="791" t="s">
        <v>289</v>
      </c>
      <c r="L5" s="792">
        <f>J34</f>
        <v>0</v>
      </c>
      <c r="M5" s="365"/>
      <c r="N5" s="62"/>
      <c r="O5" s="348"/>
      <c r="P5" s="348"/>
      <c r="Q5" s="348"/>
    </row>
    <row r="6" spans="1:19" ht="12.75" customHeight="1" x14ac:dyDescent="0.2">
      <c r="A6" s="347"/>
      <c r="B6" s="357"/>
      <c r="C6" s="368"/>
      <c r="D6" s="407"/>
      <c r="E6" s="407"/>
      <c r="G6" s="44"/>
      <c r="H6" s="44"/>
      <c r="J6" s="422"/>
      <c r="K6" s="1"/>
      <c r="L6" s="1"/>
      <c r="M6" s="364"/>
      <c r="N6" s="24"/>
      <c r="O6" s="690"/>
      <c r="P6" s="347"/>
      <c r="Q6" s="690"/>
    </row>
    <row r="7" spans="1:19" ht="12.75" customHeight="1" thickBot="1" x14ac:dyDescent="0.25">
      <c r="A7" s="349"/>
      <c r="B7" s="359"/>
      <c r="C7" s="558" t="s">
        <v>613</v>
      </c>
      <c r="D7" s="162"/>
      <c r="E7" s="162"/>
      <c r="F7" s="558"/>
      <c r="G7" s="163"/>
      <c r="H7" s="44"/>
      <c r="I7" s="1"/>
      <c r="J7" s="1"/>
      <c r="K7" s="1"/>
      <c r="L7" s="885" t="s">
        <v>766</v>
      </c>
      <c r="M7" s="366"/>
      <c r="N7" s="42"/>
      <c r="O7" s="690"/>
      <c r="P7" s="349"/>
      <c r="Q7" s="349"/>
    </row>
    <row r="8" spans="1:19" ht="12.75" customHeight="1" x14ac:dyDescent="0.2">
      <c r="A8" s="350"/>
      <c r="B8" s="360"/>
      <c r="C8" s="1093"/>
      <c r="D8" s="1094"/>
      <c r="E8" s="556"/>
      <c r="F8" s="1100"/>
      <c r="G8" s="1100"/>
      <c r="H8" s="1100"/>
      <c r="I8" s="1100"/>
      <c r="J8" s="1099"/>
      <c r="K8" s="1099"/>
      <c r="L8" s="883" t="s">
        <v>5</v>
      </c>
      <c r="M8" s="361"/>
      <c r="N8" s="24"/>
      <c r="O8" s="348"/>
      <c r="P8" s="350"/>
      <c r="Q8" s="350"/>
    </row>
    <row r="9" spans="1:19" ht="12.75" customHeight="1" x14ac:dyDescent="0.2">
      <c r="A9" s="350"/>
      <c r="B9" s="360"/>
      <c r="C9" s="1095"/>
      <c r="D9" s="1096"/>
      <c r="E9" s="556"/>
      <c r="F9" s="1100"/>
      <c r="G9" s="1100"/>
      <c r="H9" s="1100"/>
      <c r="I9" s="1100"/>
      <c r="J9" s="1101"/>
      <c r="K9" s="1101"/>
      <c r="L9" s="456" t="s">
        <v>767</v>
      </c>
      <c r="M9" s="361"/>
      <c r="N9" s="24"/>
      <c r="O9" s="348"/>
      <c r="P9" s="350"/>
      <c r="Q9" s="350"/>
    </row>
    <row r="10" spans="1:19" ht="12.75" customHeight="1" x14ac:dyDescent="0.2">
      <c r="A10" s="350"/>
      <c r="B10" s="360"/>
      <c r="C10" s="1095"/>
      <c r="D10" s="1096"/>
      <c r="E10" s="556"/>
      <c r="F10" s="1100"/>
      <c r="G10" s="1100"/>
      <c r="H10" s="1100"/>
      <c r="I10" s="1100"/>
      <c r="J10" s="1101"/>
      <c r="K10" s="1101"/>
      <c r="L10" s="404" t="s">
        <v>6</v>
      </c>
      <c r="M10" s="361"/>
      <c r="N10" s="24"/>
      <c r="O10" s="348"/>
      <c r="P10" s="350"/>
      <c r="Q10" s="350"/>
    </row>
    <row r="11" spans="1:19" ht="12.75" customHeight="1" x14ac:dyDescent="0.2">
      <c r="A11" s="350"/>
      <c r="B11" s="360"/>
      <c r="C11" s="1095"/>
      <c r="D11" s="1096"/>
      <c r="E11" s="556"/>
      <c r="F11" s="1100"/>
      <c r="G11" s="1100"/>
      <c r="H11" s="1100"/>
      <c r="I11" s="1100"/>
      <c r="J11" s="1101"/>
      <c r="K11" s="1101"/>
      <c r="L11" s="367" t="s">
        <v>7</v>
      </c>
      <c r="M11" s="361"/>
      <c r="N11" s="42"/>
      <c r="O11" s="348"/>
      <c r="P11" s="350"/>
      <c r="Q11" s="350"/>
    </row>
    <row r="12" spans="1:19" ht="12.75" customHeight="1" thickBot="1" x14ac:dyDescent="0.25">
      <c r="A12" s="44"/>
      <c r="B12" s="161"/>
      <c r="C12" s="1097"/>
      <c r="D12" s="1098"/>
      <c r="E12" s="162"/>
      <c r="F12" s="163"/>
      <c r="G12" s="47"/>
      <c r="H12" s="167"/>
      <c r="I12" s="167"/>
      <c r="J12" s="166"/>
      <c r="K12" s="166"/>
      <c r="L12" s="653"/>
      <c r="M12" s="164"/>
      <c r="N12" s="42"/>
      <c r="O12" s="44"/>
      <c r="P12" s="44"/>
      <c r="Q12" s="44"/>
      <c r="S12" s="722"/>
    </row>
    <row r="13" spans="1:19" ht="12.75" customHeight="1" thickBot="1" x14ac:dyDescent="0.25">
      <c r="A13" s="44"/>
      <c r="B13" s="161"/>
      <c r="C13" s="362"/>
      <c r="D13" s="162"/>
      <c r="E13" s="271"/>
      <c r="F13" s="163"/>
      <c r="G13" s="167"/>
      <c r="H13" s="166"/>
      <c r="I13" s="44"/>
      <c r="J13" s="44"/>
      <c r="K13" s="44"/>
      <c r="L13" s="653"/>
      <c r="M13" s="164"/>
      <c r="N13" s="42"/>
      <c r="O13" s="44"/>
      <c r="P13" s="44"/>
      <c r="Q13" s="44"/>
    </row>
    <row r="14" spans="1:19" ht="23.25" thickBot="1" x14ac:dyDescent="0.25">
      <c r="A14" s="40"/>
      <c r="B14" s="169"/>
      <c r="C14" s="373" t="s">
        <v>285</v>
      </c>
      <c r="D14" s="374" t="s">
        <v>286</v>
      </c>
      <c r="E14" s="375" t="s">
        <v>287</v>
      </c>
      <c r="F14" s="376" t="s">
        <v>288</v>
      </c>
      <c r="G14" s="374" t="s">
        <v>290</v>
      </c>
      <c r="H14" s="377" t="s">
        <v>291</v>
      </c>
      <c r="I14" s="377" t="s">
        <v>292</v>
      </c>
      <c r="J14" s="378" t="s">
        <v>293</v>
      </c>
      <c r="K14" s="378" t="s">
        <v>294</v>
      </c>
      <c r="L14" s="379" t="s">
        <v>295</v>
      </c>
      <c r="M14" s="170"/>
      <c r="N14" s="42"/>
      <c r="O14" s="60" t="s">
        <v>565</v>
      </c>
      <c r="P14" s="60" t="s">
        <v>564</v>
      </c>
      <c r="Q14" s="60" t="s">
        <v>563</v>
      </c>
    </row>
    <row r="15" spans="1:19" ht="45" x14ac:dyDescent="0.2">
      <c r="A15" s="62"/>
      <c r="B15" s="63"/>
      <c r="C15" s="1264" t="s">
        <v>250</v>
      </c>
      <c r="D15" s="171" t="str">
        <f>VLOOKUP($P15,TOV!$A$4:$E$65536,2,FALSE)</f>
        <v>Removal of powerlines (this includes disconnection, rolling up the wires and removing the poles).  It does not inlcude the removal of substations.</v>
      </c>
      <c r="E15" s="293" t="s">
        <v>296</v>
      </c>
      <c r="F15" s="72"/>
      <c r="G15" s="199" t="s">
        <v>252</v>
      </c>
      <c r="H15" s="174">
        <f>VLOOKUP($P15,TOV!$A$4:$E$65536,4,FALSE)</f>
        <v>38788.547173310195</v>
      </c>
      <c r="I15" s="427"/>
      <c r="J15" s="75">
        <f t="shared" ref="J15:J21" si="0">IF($E15="Y",IF(I15=0,F15*H15,F15*I15),"")</f>
        <v>0</v>
      </c>
      <c r="K15" s="631"/>
      <c r="L15" s="141" t="s">
        <v>505</v>
      </c>
      <c r="M15" s="195"/>
      <c r="N15" s="717"/>
      <c r="O15" s="776">
        <f t="shared" ref="O15:O31" si="1">IF(I15="",0,1)</f>
        <v>0</v>
      </c>
      <c r="P15" s="784" t="s">
        <v>97</v>
      </c>
      <c r="Q15" s="721"/>
    </row>
    <row r="16" spans="1:19" ht="39.950000000000003" customHeight="1" x14ac:dyDescent="0.2">
      <c r="A16" s="62"/>
      <c r="B16" s="63"/>
      <c r="C16" s="1265"/>
      <c r="D16" s="171" t="str">
        <f>VLOOKUP($P16,TOV!$A$4:$E$65536,2,FALSE)</f>
        <v>Drill Holes - Cap and seal any open bore holes, backfill with cuttings.</v>
      </c>
      <c r="E16" s="293" t="s">
        <v>296</v>
      </c>
      <c r="F16" s="72"/>
      <c r="G16" s="90" t="s">
        <v>371</v>
      </c>
      <c r="H16" s="174">
        <f>VLOOKUP($P16,TOV!$A$4:$E$65536,4,FALSE)</f>
        <v>378.84457078951493</v>
      </c>
      <c r="I16" s="206"/>
      <c r="J16" s="75">
        <f t="shared" si="0"/>
        <v>0</v>
      </c>
      <c r="K16" s="631"/>
      <c r="L16" s="140" t="s">
        <v>372</v>
      </c>
      <c r="M16" s="243"/>
      <c r="N16" s="315"/>
      <c r="O16" s="776">
        <f t="shared" si="1"/>
        <v>0</v>
      </c>
      <c r="P16" s="784" t="s">
        <v>373</v>
      </c>
      <c r="Q16" s="721"/>
    </row>
    <row r="17" spans="1:41" ht="39.950000000000003" customHeight="1" x14ac:dyDescent="0.2">
      <c r="A17" s="62"/>
      <c r="B17" s="63"/>
      <c r="C17" s="1265"/>
      <c r="D17" s="171" t="str">
        <f>VLOOKUP($P17,TOV!$A$4:$E$65536,2,FALSE)</f>
        <v>Drill Holes or water bores- Grout (with concrete) cap and seal bore holes (ie. where sealing aquifers).</v>
      </c>
      <c r="E17" s="293" t="s">
        <v>296</v>
      </c>
      <c r="F17" s="72"/>
      <c r="G17" s="90" t="s">
        <v>371</v>
      </c>
      <c r="H17" s="174">
        <f>VLOOKUP($P17,TOV!$A$4:$E$65536,4,FALSE)</f>
        <v>1890.370197295478</v>
      </c>
      <c r="I17" s="206"/>
      <c r="J17" s="75">
        <f t="shared" si="0"/>
        <v>0</v>
      </c>
      <c r="K17" s="631"/>
      <c r="L17" s="140" t="s">
        <v>859</v>
      </c>
      <c r="M17" s="243"/>
      <c r="N17" s="315"/>
      <c r="O17" s="776">
        <f t="shared" si="1"/>
        <v>0</v>
      </c>
      <c r="P17" s="784" t="s">
        <v>375</v>
      </c>
      <c r="Q17" s="721"/>
    </row>
    <row r="18" spans="1:41" ht="39.950000000000003" customHeight="1" x14ac:dyDescent="0.2">
      <c r="A18" s="126"/>
      <c r="B18" s="127"/>
      <c r="C18" s="1265"/>
      <c r="D18" s="171" t="str">
        <f>VLOOKUP($P18,TOV!$A$4:$E$65536,2,FALSE)</f>
        <v>Pest and Weed Management</v>
      </c>
      <c r="E18" s="293" t="s">
        <v>296</v>
      </c>
      <c r="F18" s="72"/>
      <c r="G18" s="90" t="s">
        <v>363</v>
      </c>
      <c r="H18" s="174">
        <f>VLOOKUP($P18,TOV!$A$4:$E$65536,4,FALSE)</f>
        <v>757.68914157902987</v>
      </c>
      <c r="I18" s="206"/>
      <c r="J18" s="75">
        <f t="shared" si="0"/>
        <v>0</v>
      </c>
      <c r="K18" s="631"/>
      <c r="L18" s="140" t="s">
        <v>253</v>
      </c>
      <c r="M18" s="159"/>
      <c r="N18" s="315"/>
      <c r="O18" s="776">
        <f t="shared" si="1"/>
        <v>0</v>
      </c>
      <c r="P18" s="784" t="s">
        <v>428</v>
      </c>
      <c r="Q18" s="721"/>
    </row>
    <row r="19" spans="1:41" ht="39.950000000000003" customHeight="1" x14ac:dyDescent="0.2">
      <c r="A19" s="62"/>
      <c r="B19" s="63"/>
      <c r="C19" s="1265"/>
      <c r="D19" s="171" t="str">
        <f>VLOOKUP($P19,TOV!$A$4:$E$65536,2,FALSE)</f>
        <v>Hydro-seeding with straw mulching and bitumen tack.</v>
      </c>
      <c r="E19" s="293" t="s">
        <v>296</v>
      </c>
      <c r="F19" s="72"/>
      <c r="G19" s="90" t="s">
        <v>406</v>
      </c>
      <c r="H19" s="174">
        <f>VLOOKUP($P19,TOV!$A$4:$E$65536,4,FALSE)</f>
        <v>2.3115939912580572</v>
      </c>
      <c r="I19" s="206"/>
      <c r="J19" s="75">
        <f t="shared" si="0"/>
        <v>0</v>
      </c>
      <c r="K19" s="631"/>
      <c r="L19" s="140" t="s">
        <v>407</v>
      </c>
      <c r="M19" s="243"/>
      <c r="N19" s="24"/>
      <c r="O19" s="745">
        <f t="shared" si="1"/>
        <v>0</v>
      </c>
      <c r="P19" s="746" t="s">
        <v>408</v>
      </c>
      <c r="Q19" s="932"/>
      <c r="R19" s="749"/>
      <c r="S19" s="722"/>
      <c r="T19" s="722"/>
      <c r="U19" s="722"/>
      <c r="V19" s="722"/>
      <c r="W19" s="722"/>
      <c r="X19" s="722"/>
      <c r="Y19" s="722"/>
      <c r="Z19" s="722"/>
      <c r="AA19" s="722"/>
      <c r="AB19" s="722"/>
      <c r="AC19" s="722"/>
      <c r="AD19" s="722"/>
      <c r="AE19" s="722"/>
      <c r="AF19" s="722"/>
      <c r="AG19" s="722"/>
      <c r="AH19" s="722"/>
      <c r="AI19" s="722"/>
      <c r="AJ19" s="722"/>
      <c r="AK19" s="722"/>
      <c r="AL19" s="722"/>
      <c r="AM19" s="722"/>
      <c r="AN19" s="722"/>
      <c r="AO19" s="722"/>
    </row>
    <row r="20" spans="1:41" ht="39.950000000000003" customHeight="1" x14ac:dyDescent="0.2">
      <c r="A20" s="62"/>
      <c r="B20" s="63"/>
      <c r="C20" s="1265"/>
      <c r="D20" s="171" t="str">
        <f>VLOOKUP($P20,TOV!$A$4:$E$65536,2,FALSE)</f>
        <v>Installation of geotextile/geofabric layer</v>
      </c>
      <c r="E20" s="293" t="s">
        <v>296</v>
      </c>
      <c r="F20" s="72"/>
      <c r="G20" s="90" t="s">
        <v>363</v>
      </c>
      <c r="H20" s="174">
        <f>VLOOKUP($P20,TOV!$A$4:$E$65536,4,FALSE)</f>
        <v>38502.461339999994</v>
      </c>
      <c r="I20" s="206"/>
      <c r="J20" s="75">
        <f t="shared" ref="J20" si="2">IF($E20="Y",IF(I20=0,F20*H20,F20*I20),"")</f>
        <v>0</v>
      </c>
      <c r="K20" s="631"/>
      <c r="L20" s="140" t="s">
        <v>865</v>
      </c>
      <c r="M20" s="243"/>
      <c r="N20" s="24"/>
      <c r="O20" s="745">
        <f>IF(I20="",0,1)</f>
        <v>0</v>
      </c>
      <c r="P20" s="1008" t="s">
        <v>863</v>
      </c>
      <c r="Q20" s="932"/>
      <c r="R20" s="749"/>
      <c r="S20" s="722"/>
      <c r="T20" s="722"/>
      <c r="U20" s="722"/>
      <c r="V20" s="722"/>
      <c r="W20" s="722"/>
      <c r="X20" s="722"/>
      <c r="Y20" s="722"/>
      <c r="Z20" s="722"/>
      <c r="AA20" s="722"/>
      <c r="AB20" s="722"/>
      <c r="AC20" s="722"/>
      <c r="AD20" s="722"/>
      <c r="AE20" s="722"/>
      <c r="AF20" s="722"/>
      <c r="AG20" s="722"/>
      <c r="AH20" s="722"/>
      <c r="AI20" s="722"/>
      <c r="AJ20" s="722"/>
      <c r="AK20" s="722"/>
      <c r="AL20" s="722"/>
      <c r="AM20" s="722"/>
      <c r="AN20" s="722"/>
      <c r="AO20" s="722"/>
    </row>
    <row r="21" spans="1:41" ht="39.950000000000003" customHeight="1" x14ac:dyDescent="0.2">
      <c r="A21" s="62"/>
      <c r="B21" s="63"/>
      <c r="C21" s="1265"/>
      <c r="D21" s="171" t="str">
        <f>VLOOKUP($P21,TOV!$A$4:$E$65536,2,FALSE)</f>
        <v>Installation of sediment fence</v>
      </c>
      <c r="E21" s="293" t="s">
        <v>296</v>
      </c>
      <c r="F21" s="72"/>
      <c r="G21" s="90" t="s">
        <v>441</v>
      </c>
      <c r="H21" s="174">
        <f>VLOOKUP($P21,TOV!$A$4:$E$65536,4,FALSE)</f>
        <v>12.880715406843505</v>
      </c>
      <c r="I21" s="206"/>
      <c r="J21" s="75">
        <f t="shared" si="0"/>
        <v>0</v>
      </c>
      <c r="K21" s="631"/>
      <c r="L21" s="140" t="s">
        <v>312</v>
      </c>
      <c r="M21" s="243"/>
      <c r="N21" s="24"/>
      <c r="O21" s="745">
        <f>IF(I21="",0,1)</f>
        <v>0</v>
      </c>
      <c r="P21" s="746" t="s">
        <v>310</v>
      </c>
      <c r="Q21" s="932"/>
      <c r="R21" s="749"/>
      <c r="S21" s="722"/>
      <c r="T21" s="722"/>
      <c r="U21" s="722"/>
      <c r="V21" s="722"/>
      <c r="W21" s="722"/>
      <c r="X21" s="722"/>
      <c r="Y21" s="722"/>
      <c r="Z21" s="722"/>
      <c r="AA21" s="722"/>
      <c r="AB21" s="722"/>
      <c r="AC21" s="722"/>
      <c r="AD21" s="722"/>
      <c r="AE21" s="722"/>
      <c r="AF21" s="722"/>
      <c r="AG21" s="722"/>
      <c r="AH21" s="722"/>
      <c r="AI21" s="722"/>
      <c r="AJ21" s="722"/>
      <c r="AK21" s="722"/>
      <c r="AL21" s="722"/>
      <c r="AM21" s="722"/>
      <c r="AN21" s="722"/>
      <c r="AO21" s="722"/>
    </row>
    <row r="22" spans="1:41" ht="39.950000000000003" customHeight="1" x14ac:dyDescent="0.2">
      <c r="A22" s="62"/>
      <c r="B22" s="63"/>
      <c r="C22" s="1265"/>
      <c r="D22" s="171" t="str">
        <f>VLOOKUP($P22,TOV!$A$4:$E$65536,2,FALSE)</f>
        <v>Site security and monitoring of the site during the rehabilitation works period</v>
      </c>
      <c r="E22" s="293" t="s">
        <v>296</v>
      </c>
      <c r="F22" s="72"/>
      <c r="G22" s="90" t="s">
        <v>371</v>
      </c>
      <c r="H22" s="174" t="str">
        <f>VLOOKUP($P22,TOV!$A$4:$E$65536,4,FALSE)</f>
        <v>Use 1st principles to build a rate</v>
      </c>
      <c r="I22" s="206"/>
      <c r="J22" s="75">
        <f t="shared" ref="J22:J27" si="3">IF(E22="Y",F22*I22, 0)</f>
        <v>0</v>
      </c>
      <c r="K22" s="631"/>
      <c r="L22" s="140" t="s">
        <v>867</v>
      </c>
      <c r="M22" s="243"/>
      <c r="N22" s="24"/>
      <c r="O22" s="745">
        <f>IF(I22="",0,1)</f>
        <v>0</v>
      </c>
      <c r="P22" s="1008" t="s">
        <v>862</v>
      </c>
      <c r="Q22" s="932"/>
      <c r="R22" s="749"/>
      <c r="S22" s="722"/>
      <c r="T22" s="722"/>
      <c r="U22" s="722"/>
      <c r="V22" s="722"/>
      <c r="W22" s="722"/>
      <c r="X22" s="722"/>
      <c r="Y22" s="722"/>
      <c r="Z22" s="722"/>
      <c r="AA22" s="722"/>
      <c r="AB22" s="722"/>
      <c r="AC22" s="722"/>
      <c r="AD22" s="722"/>
      <c r="AE22" s="722"/>
      <c r="AF22" s="722"/>
      <c r="AG22" s="722"/>
      <c r="AH22" s="722"/>
      <c r="AI22" s="722"/>
      <c r="AJ22" s="722"/>
      <c r="AK22" s="722"/>
      <c r="AL22" s="722"/>
      <c r="AM22" s="722"/>
      <c r="AN22" s="722"/>
      <c r="AO22" s="722"/>
    </row>
    <row r="23" spans="1:41" ht="39.950000000000003" customHeight="1" x14ac:dyDescent="0.2">
      <c r="A23" s="62"/>
      <c r="B23" s="63"/>
      <c r="C23" s="1265"/>
      <c r="D23" s="171" t="str">
        <f>VLOOKUP($P23,TOV!$A$4:$E$65536,2,FALSE)</f>
        <v>Monitoring and Maintenance Costs During the Rehabilitation Works Period</v>
      </c>
      <c r="E23" s="293" t="s">
        <v>296</v>
      </c>
      <c r="F23" s="72"/>
      <c r="G23" s="90" t="s">
        <v>371</v>
      </c>
      <c r="H23" s="174" t="str">
        <f>VLOOKUP($P23,TOV!$A$4:$E$65536,4,FALSE)</f>
        <v>Use 1st principles to build a rate</v>
      </c>
      <c r="I23" s="206"/>
      <c r="J23" s="75">
        <f t="shared" si="3"/>
        <v>0</v>
      </c>
      <c r="K23" s="631"/>
      <c r="L23" s="140" t="s">
        <v>790</v>
      </c>
      <c r="M23" s="243"/>
      <c r="N23" s="24"/>
      <c r="O23" s="745">
        <f t="shared" si="1"/>
        <v>0</v>
      </c>
      <c r="P23" s="746" t="s">
        <v>787</v>
      </c>
      <c r="Q23" s="932"/>
      <c r="R23" s="749"/>
      <c r="S23" s="722"/>
      <c r="T23" s="722"/>
      <c r="U23" s="722"/>
      <c r="V23" s="722"/>
      <c r="W23" s="722"/>
      <c r="X23" s="722"/>
      <c r="Y23" s="722"/>
      <c r="Z23" s="722"/>
      <c r="AA23" s="722"/>
      <c r="AB23" s="722"/>
      <c r="AC23" s="722"/>
      <c r="AD23" s="722"/>
      <c r="AE23" s="722"/>
      <c r="AF23" s="722"/>
      <c r="AG23" s="722"/>
      <c r="AH23" s="722"/>
      <c r="AI23" s="722"/>
      <c r="AJ23" s="722"/>
      <c r="AK23" s="722"/>
      <c r="AL23" s="722"/>
      <c r="AM23" s="722"/>
      <c r="AN23" s="722"/>
      <c r="AO23" s="722"/>
    </row>
    <row r="24" spans="1:41" ht="49.5" customHeight="1" x14ac:dyDescent="0.2">
      <c r="A24" s="126"/>
      <c r="B24" s="127"/>
      <c r="C24" s="1265"/>
      <c r="D24" s="171" t="str">
        <f>VLOOKUP($P24,TOV!$A$4:$E$65536,2,FALSE)</f>
        <v>Any Other Costs That Would be Reasonably Expected To Be Required to Rehabilitate the Site and are not Covered Elsewhere in This Calculator</v>
      </c>
      <c r="E24" s="293" t="s">
        <v>296</v>
      </c>
      <c r="F24" s="72"/>
      <c r="G24" s="303" t="s">
        <v>371</v>
      </c>
      <c r="H24" s="174" t="str">
        <f>VLOOKUP($P24,TOV!$A$4:$E$65536,4,FALSE)</f>
        <v>Use 1st principles to build a rate</v>
      </c>
      <c r="I24" s="431"/>
      <c r="J24" s="432">
        <f t="shared" si="3"/>
        <v>0</v>
      </c>
      <c r="K24" s="310"/>
      <c r="L24" s="141" t="s">
        <v>791</v>
      </c>
      <c r="M24" s="159"/>
      <c r="N24" s="315"/>
      <c r="O24" s="776">
        <f t="shared" si="1"/>
        <v>0</v>
      </c>
      <c r="P24" s="784" t="s">
        <v>789</v>
      </c>
      <c r="Q24" s="721"/>
    </row>
    <row r="25" spans="1:41" ht="56.25" x14ac:dyDescent="0.2">
      <c r="A25" s="126"/>
      <c r="B25" s="127"/>
      <c r="C25" s="1265"/>
      <c r="D25" s="171" t="str">
        <f>VLOOKUP($P25,TOV!$A$4:$E$65536,2,FALSE)</f>
        <v>Engagement of an EPA accredited environmental auditor to set environmental performance requirements pre rehabilitation works and to verify performance post rehabilitation works</v>
      </c>
      <c r="E25" s="552" t="s">
        <v>296</v>
      </c>
      <c r="F25" s="977"/>
      <c r="G25" s="303" t="s">
        <v>371</v>
      </c>
      <c r="H25" s="174" t="str">
        <f>VLOOKUP($P25,TOV!$A$4:$E$65536,4,FALSE)</f>
        <v>Use 1st principles to build a rate</v>
      </c>
      <c r="I25" s="431"/>
      <c r="J25" s="432">
        <f t="shared" si="3"/>
        <v>0</v>
      </c>
      <c r="K25" s="310"/>
      <c r="L25" s="141" t="s">
        <v>791</v>
      </c>
      <c r="M25" s="159"/>
      <c r="N25" s="315"/>
      <c r="O25" s="776">
        <f t="shared" si="1"/>
        <v>0</v>
      </c>
      <c r="P25" s="784" t="s">
        <v>796</v>
      </c>
      <c r="Q25" s="721"/>
    </row>
    <row r="26" spans="1:41" ht="33.75" x14ac:dyDescent="0.2">
      <c r="A26" s="126"/>
      <c r="B26" s="127"/>
      <c r="C26" s="1265"/>
      <c r="D26" s="171" t="str">
        <f>VLOOKUP($P26,TOV!$A$4:$E$65536,2,FALSE)</f>
        <v>Environmental sampling - identify any actual or potential contaminants (e.g. arsenic, salt, acid, cyanide)</v>
      </c>
      <c r="E26" s="552" t="s">
        <v>296</v>
      </c>
      <c r="F26" s="977"/>
      <c r="G26" s="303" t="s">
        <v>371</v>
      </c>
      <c r="H26" s="174" t="str">
        <f>VLOOKUP($P26,TOV!$A$4:$E$65536,4,FALSE)</f>
        <v>Use 1st principles to build a rate</v>
      </c>
      <c r="I26" s="431"/>
      <c r="J26" s="432">
        <f t="shared" si="3"/>
        <v>0</v>
      </c>
      <c r="K26" s="310"/>
      <c r="L26" s="141" t="s">
        <v>791</v>
      </c>
      <c r="M26" s="159"/>
      <c r="N26" s="315"/>
      <c r="O26" s="776">
        <f t="shared" si="1"/>
        <v>0</v>
      </c>
      <c r="P26" s="784" t="s">
        <v>797</v>
      </c>
      <c r="Q26" s="721"/>
    </row>
    <row r="27" spans="1:41" ht="34.5" thickBot="1" x14ac:dyDescent="0.25">
      <c r="A27" s="126"/>
      <c r="B27" s="127"/>
      <c r="C27" s="1265"/>
      <c r="D27" s="171" t="str">
        <f>VLOOKUP($P27,TOV!$A$4:$E$65536,2,FALSE)</f>
        <v>Groundwater management – quality and quantity of groundwater</v>
      </c>
      <c r="E27" s="552" t="s">
        <v>296</v>
      </c>
      <c r="F27" s="977"/>
      <c r="G27" s="303" t="s">
        <v>371</v>
      </c>
      <c r="H27" s="174" t="str">
        <f>VLOOKUP($P27,TOV!$A$4:$E$65536,4,FALSE)</f>
        <v>Use 1st principles to build a rate</v>
      </c>
      <c r="I27" s="431"/>
      <c r="J27" s="432">
        <f t="shared" si="3"/>
        <v>0</v>
      </c>
      <c r="K27" s="310"/>
      <c r="L27" s="141" t="s">
        <v>791</v>
      </c>
      <c r="M27" s="159"/>
      <c r="N27" s="315"/>
      <c r="O27" s="776">
        <f t="shared" si="1"/>
        <v>0</v>
      </c>
      <c r="P27" s="784" t="s">
        <v>798</v>
      </c>
      <c r="Q27" s="721"/>
    </row>
    <row r="28" spans="1:41" ht="36" customHeight="1" x14ac:dyDescent="0.2">
      <c r="A28" s="126"/>
      <c r="B28" s="127"/>
      <c r="C28" s="1265"/>
      <c r="D28" s="429" t="s">
        <v>255</v>
      </c>
      <c r="E28" s="303"/>
      <c r="F28" s="430"/>
      <c r="G28" s="303"/>
      <c r="H28" s="1413" t="s">
        <v>254</v>
      </c>
      <c r="I28" s="431"/>
      <c r="J28" s="432">
        <f>F28*I28</f>
        <v>0</v>
      </c>
      <c r="K28" s="310"/>
      <c r="L28" s="142" t="s">
        <v>412</v>
      </c>
      <c r="M28" s="159"/>
      <c r="N28" s="315"/>
      <c r="O28" s="776">
        <f t="shared" si="1"/>
        <v>0</v>
      </c>
      <c r="P28" s="786"/>
      <c r="Q28" s="721"/>
    </row>
    <row r="29" spans="1:41" x14ac:dyDescent="0.2">
      <c r="A29" s="126"/>
      <c r="B29" s="127"/>
      <c r="C29" s="1265"/>
      <c r="D29" s="429" t="s">
        <v>256</v>
      </c>
      <c r="E29" s="303"/>
      <c r="F29" s="430"/>
      <c r="G29" s="303"/>
      <c r="H29" s="1414"/>
      <c r="I29" s="431"/>
      <c r="J29" s="432">
        <f>F29*I29</f>
        <v>0</v>
      </c>
      <c r="K29" s="310"/>
      <c r="L29" s="142" t="s">
        <v>412</v>
      </c>
      <c r="M29" s="159"/>
      <c r="N29" s="315"/>
      <c r="O29" s="776">
        <f t="shared" si="1"/>
        <v>0</v>
      </c>
      <c r="P29" s="786"/>
      <c r="Q29" s="721"/>
    </row>
    <row r="30" spans="1:41" x14ac:dyDescent="0.2">
      <c r="A30" s="126"/>
      <c r="B30" s="127"/>
      <c r="C30" s="1265"/>
      <c r="D30" s="429" t="s">
        <v>257</v>
      </c>
      <c r="E30" s="303"/>
      <c r="F30" s="430"/>
      <c r="G30" s="303"/>
      <c r="H30" s="1414"/>
      <c r="I30" s="431"/>
      <c r="J30" s="432">
        <f>F30*I30</f>
        <v>0</v>
      </c>
      <c r="K30" s="310"/>
      <c r="L30" s="142" t="s">
        <v>412</v>
      </c>
      <c r="M30" s="159"/>
      <c r="N30" s="587"/>
      <c r="O30" s="776">
        <f t="shared" si="1"/>
        <v>0</v>
      </c>
      <c r="P30" s="786"/>
      <c r="Q30" s="721"/>
    </row>
    <row r="31" spans="1:41" ht="13.5" thickBot="1" x14ac:dyDescent="0.25">
      <c r="A31" s="126"/>
      <c r="B31" s="127"/>
      <c r="C31" s="1353"/>
      <c r="D31" s="433" t="s">
        <v>258</v>
      </c>
      <c r="E31" s="250"/>
      <c r="F31" s="434"/>
      <c r="G31" s="250"/>
      <c r="H31" s="1415"/>
      <c r="I31" s="435"/>
      <c r="J31" s="666">
        <f>F31*I31</f>
        <v>0</v>
      </c>
      <c r="K31" s="436"/>
      <c r="L31" s="245" t="s">
        <v>412</v>
      </c>
      <c r="M31" s="159"/>
      <c r="N31" s="455"/>
      <c r="O31" s="787">
        <f t="shared" si="1"/>
        <v>0</v>
      </c>
      <c r="P31" s="821"/>
      <c r="Q31" s="911"/>
    </row>
    <row r="32" spans="1:41" ht="13.5" thickBot="1" x14ac:dyDescent="0.25">
      <c r="A32" s="126"/>
      <c r="B32" s="127"/>
      <c r="C32" s="298"/>
      <c r="D32" s="96"/>
      <c r="E32" s="96"/>
      <c r="F32" s="185" t="s">
        <v>461</v>
      </c>
      <c r="G32" s="337"/>
      <c r="H32" s="313"/>
      <c r="I32" s="313"/>
      <c r="J32" s="187">
        <f>SUM(J15:J31)</f>
        <v>0</v>
      </c>
      <c r="K32" s="187"/>
      <c r="L32" s="652"/>
      <c r="M32" s="159"/>
      <c r="N32" s="315"/>
      <c r="O32" s="1410"/>
      <c r="P32" s="1411"/>
      <c r="Q32" s="1412"/>
    </row>
    <row r="33" spans="1:17" x14ac:dyDescent="0.2">
      <c r="A33" s="126"/>
      <c r="B33" s="127"/>
      <c r="C33" s="126"/>
      <c r="D33" s="126"/>
      <c r="E33" s="126"/>
      <c r="F33" s="126"/>
      <c r="G33" s="126"/>
      <c r="H33" s="126"/>
      <c r="I33" s="126"/>
      <c r="J33" s="126"/>
      <c r="K33" s="126"/>
      <c r="L33" s="655"/>
      <c r="M33" s="159"/>
      <c r="N33" s="315"/>
      <c r="O33" s="351"/>
      <c r="P33" s="316"/>
      <c r="Q33" s="126"/>
    </row>
    <row r="34" spans="1:17" ht="15.75" x14ac:dyDescent="0.2">
      <c r="A34" s="126"/>
      <c r="B34" s="127"/>
      <c r="C34" s="260" t="s">
        <v>591</v>
      </c>
      <c r="D34" s="1123" t="s">
        <v>470</v>
      </c>
      <c r="E34" s="1123"/>
      <c r="F34" s="1123"/>
      <c r="G34" s="1123"/>
      <c r="H34" s="1123"/>
      <c r="I34" s="1123"/>
      <c r="J34" s="423">
        <f>SUM(J32)</f>
        <v>0</v>
      </c>
      <c r="K34" s="126"/>
      <c r="L34" s="655"/>
      <c r="M34" s="159"/>
      <c r="N34" s="315"/>
      <c r="O34" s="351"/>
      <c r="P34" s="316"/>
      <c r="Q34" s="126"/>
    </row>
    <row r="35" spans="1:17" x14ac:dyDescent="0.2">
      <c r="A35" s="126"/>
      <c r="B35" s="319"/>
      <c r="C35" s="320"/>
      <c r="D35" s="320"/>
      <c r="E35" s="398"/>
      <c r="F35" s="320"/>
      <c r="G35" s="320"/>
      <c r="H35" s="320"/>
      <c r="I35" s="320"/>
      <c r="J35" s="320"/>
      <c r="K35" s="320"/>
      <c r="L35" s="667"/>
      <c r="M35" s="323"/>
      <c r="N35" s="315"/>
      <c r="O35" s="351"/>
      <c r="P35" s="316"/>
      <c r="Q35" s="126"/>
    </row>
    <row r="36" spans="1:17" x14ac:dyDescent="0.2">
      <c r="A36" s="126"/>
      <c r="B36" s="126"/>
      <c r="C36" s="126"/>
      <c r="D36" s="126"/>
      <c r="E36" s="395"/>
      <c r="F36" s="126"/>
      <c r="G36" s="126"/>
      <c r="H36" s="126"/>
      <c r="I36" s="126"/>
      <c r="J36" s="126"/>
      <c r="K36" s="126"/>
      <c r="L36" s="655"/>
      <c r="M36" s="126"/>
      <c r="N36" s="126"/>
      <c r="O36" s="126"/>
      <c r="P36" s="126"/>
      <c r="Q36" s="126"/>
    </row>
  </sheetData>
  <customSheetViews>
    <customSheetView guid="{41A8ADCC-2507-4752-A3EE-F762BBC19AE1}" showPageBreaks="1" hiddenRows="1" hiddenColumns="1" view="pageBreakPreview" showRuler="0" topLeftCell="A6">
      <selection activeCell="L16" sqref="L16"/>
      <pageMargins left="0.75" right="0.75" top="1" bottom="1" header="0.5" footer="0.5"/>
      <pageSetup paperSize="8" scale="67" orientation="portrait" r:id="rId1"/>
      <headerFooter alignWithMargins="0"/>
    </customSheetView>
    <customSheetView guid="{B9B8C2DC-3363-4EAD-9396-44349DABBC4D}" scale="60" showPageBreaks="1" hiddenRows="1" hiddenColumns="1" view="pageBreakPreview" showRuler="0">
      <selection activeCell="D8" sqref="D8"/>
      <pageMargins left="0.75" right="0.75" top="1" bottom="1" header="0.5" footer="0.5"/>
      <pageSetup paperSize="8" scale="67" orientation="portrait" r:id="rId2"/>
      <headerFooter alignWithMargins="0"/>
    </customSheetView>
    <customSheetView guid="{61CD6FD2-F6DE-422C-B544-3D388865927F}" scale="60" showPageBreaks="1" hiddenRows="1" hiddenColumns="1" view="pageBreakPreview" showRuler="0">
      <selection activeCell="D8" sqref="D8"/>
      <pageMargins left="0.75" right="0.75" top="1" bottom="1" header="0.5" footer="0.5"/>
      <pageSetup paperSize="8" scale="67" orientation="portrait" r:id="rId3"/>
      <headerFooter alignWithMargins="0"/>
    </customSheetView>
    <customSheetView guid="{2FACC61F-0CCB-4F9A-9FC4-FB98AB602DA6}" showPageBreaks="1" hiddenRows="1" hiddenColumns="1" view="pageBreakPreview" showRuler="0" topLeftCell="A6">
      <selection activeCell="L16" sqref="L16"/>
      <pageMargins left="0.75" right="0.75" top="1" bottom="1" header="0.5" footer="0.5"/>
      <pageSetup paperSize="8" scale="67" orientation="portrait" r:id="rId4"/>
      <headerFooter alignWithMargins="0"/>
    </customSheetView>
    <customSheetView guid="{4CDCC75F-9EF8-4C61-98C8-402ABB879AE7}" showPageBreaks="1" hiddenRows="1" hiddenColumns="1" view="pageBreakPreview" showRuler="0" topLeftCell="A6">
      <selection activeCell="L16" sqref="L16"/>
      <pageMargins left="0.75" right="0.75" top="1" bottom="1" header="0.5" footer="0.5"/>
      <pageSetup paperSize="8" scale="67" orientation="portrait" r:id="rId5"/>
      <headerFooter alignWithMargins="0"/>
    </customSheetView>
  </customSheetViews>
  <mergeCells count="14">
    <mergeCell ref="O32:Q32"/>
    <mergeCell ref="C3:L3"/>
    <mergeCell ref="H28:H31"/>
    <mergeCell ref="D34:I34"/>
    <mergeCell ref="F8:I8"/>
    <mergeCell ref="J8:K8"/>
    <mergeCell ref="F9:I9"/>
    <mergeCell ref="J9:K9"/>
    <mergeCell ref="C8:D12"/>
    <mergeCell ref="C15:C31"/>
    <mergeCell ref="F10:I10"/>
    <mergeCell ref="J10:K10"/>
    <mergeCell ref="F11:I11"/>
    <mergeCell ref="J11:K11"/>
  </mergeCells>
  <phoneticPr fontId="6" type="noConversion"/>
  <conditionalFormatting sqref="J15:J19">
    <cfRule type="expression" dxfId="367" priority="9" stopIfTrue="1">
      <formula>$O15=1</formula>
    </cfRule>
  </conditionalFormatting>
  <conditionalFormatting sqref="F15:F19 F24:F27">
    <cfRule type="expression" dxfId="366" priority="10" stopIfTrue="1">
      <formula>$E15="N"</formula>
    </cfRule>
    <cfRule type="expression" dxfId="365" priority="11" stopIfTrue="1">
      <formula>$E15="Y"</formula>
    </cfRule>
  </conditionalFormatting>
  <conditionalFormatting sqref="K15:K19">
    <cfRule type="expression" dxfId="364" priority="12" stopIfTrue="1">
      <formula>$O15=1</formula>
    </cfRule>
  </conditionalFormatting>
  <conditionalFormatting sqref="J20:J21">
    <cfRule type="expression" dxfId="363" priority="5" stopIfTrue="1">
      <formula>$O20=1</formula>
    </cfRule>
  </conditionalFormatting>
  <conditionalFormatting sqref="F20:F22">
    <cfRule type="expression" dxfId="362" priority="6" stopIfTrue="1">
      <formula>$E20="N"</formula>
    </cfRule>
    <cfRule type="expression" dxfId="361" priority="7" stopIfTrue="1">
      <formula>$E20="Y"</formula>
    </cfRule>
  </conditionalFormatting>
  <conditionalFormatting sqref="K20:K22">
    <cfRule type="expression" dxfId="360" priority="8" stopIfTrue="1">
      <formula>$O20=1</formula>
    </cfRule>
  </conditionalFormatting>
  <conditionalFormatting sqref="J22:J23">
    <cfRule type="expression" dxfId="359" priority="1" stopIfTrue="1">
      <formula>$O22=1</formula>
    </cfRule>
  </conditionalFormatting>
  <conditionalFormatting sqref="F23">
    <cfRule type="expression" dxfId="358" priority="2" stopIfTrue="1">
      <formula>$E23="N"</formula>
    </cfRule>
    <cfRule type="expression" dxfId="357" priority="3" stopIfTrue="1">
      <formula>$E23="Y"</formula>
    </cfRule>
  </conditionalFormatting>
  <conditionalFormatting sqref="K23">
    <cfRule type="expression" dxfId="356" priority="4" stopIfTrue="1">
      <formula>$O23=1</formula>
    </cfRule>
  </conditionalFormatting>
  <dataValidations count="1">
    <dataValidation type="list" allowBlank="1" showInputMessage="1" showErrorMessage="1" sqref="E15:E27" xr:uid="{00000000-0002-0000-0E00-000000000000}">
      <formula1>Y_N</formula1>
    </dataValidation>
  </dataValidations>
  <printOptions horizontalCentered="1"/>
  <pageMargins left="0.59055118110236227" right="0.59055118110236227" top="0.59055118110236227" bottom="0.59055118110236227" header="0.39370078740157483" footer="0.39370078740157483"/>
  <pageSetup paperSize="8" orientation="landscape" r:id="rId6"/>
  <headerFooter alignWithMargins="0">
    <oddFooter>&amp;C_x000D_&amp;1#&amp;"Calibri"&amp;12&amp;K000000 OFFICIAL</oddFooter>
  </headerFooter>
  <drawing r:id="rId7"/>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dimension ref="A1:AO92"/>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5.7109375" customWidth="1"/>
    <col min="8" max="9" width="11.140625" customWidth="1"/>
    <col min="10" max="10" width="15.7109375" customWidth="1"/>
    <col min="11" max="11" width="28.7109375" customWidth="1"/>
    <col min="12" max="12" width="40.140625" style="648" customWidth="1"/>
    <col min="13" max="13" width="2.140625" customWidth="1"/>
    <col min="14" max="14" width="2.42578125" style="1" customWidth="1"/>
    <col min="15" max="15" width="4.5703125" customWidth="1"/>
    <col min="16" max="16" width="4.5703125" style="624" customWidth="1"/>
    <col min="17" max="17" width="4.5703125" customWidth="1"/>
    <col min="18" max="18" width="2.42578125" style="1" customWidth="1"/>
  </cols>
  <sheetData>
    <row r="1" spans="1:17" x14ac:dyDescent="0.2">
      <c r="A1" s="1"/>
      <c r="B1" s="1"/>
      <c r="C1" s="1"/>
      <c r="D1" s="1"/>
      <c r="E1" s="1"/>
      <c r="F1" s="1"/>
      <c r="G1" s="1"/>
      <c r="H1" s="1"/>
      <c r="I1" s="1"/>
      <c r="J1" s="1"/>
      <c r="K1" s="1"/>
      <c r="L1" s="668"/>
      <c r="M1" s="1"/>
      <c r="O1" s="1"/>
      <c r="P1" s="623"/>
      <c r="Q1" s="1"/>
    </row>
    <row r="2" spans="1:17" x14ac:dyDescent="0.2">
      <c r="A2" s="1"/>
      <c r="B2" s="2"/>
      <c r="C2" s="3"/>
      <c r="D2" s="3"/>
      <c r="E2" s="3"/>
      <c r="F2" s="3"/>
      <c r="G2" s="3"/>
      <c r="H2" s="3"/>
      <c r="I2" s="3"/>
      <c r="J2" s="3"/>
      <c r="K2" s="3"/>
      <c r="L2" s="669"/>
      <c r="M2" s="4"/>
      <c r="O2" s="1"/>
      <c r="P2" s="623"/>
      <c r="Q2" s="1"/>
    </row>
    <row r="3" spans="1:17" ht="23.25" thickBot="1" x14ac:dyDescent="0.25">
      <c r="A3" s="1"/>
      <c r="B3" s="5"/>
      <c r="C3" s="1263" t="s">
        <v>427</v>
      </c>
      <c r="D3" s="1263"/>
      <c r="E3" s="1263"/>
      <c r="F3" s="1263"/>
      <c r="G3" s="1263"/>
      <c r="H3" s="1263"/>
      <c r="I3" s="1263"/>
      <c r="J3" s="1263"/>
      <c r="K3" s="1263"/>
      <c r="L3" s="1263"/>
      <c r="M3" s="8"/>
      <c r="O3" s="1"/>
      <c r="P3" s="623"/>
      <c r="Q3" s="1"/>
    </row>
    <row r="4" spans="1:17" ht="22.5" customHeight="1" x14ac:dyDescent="0.2">
      <c r="A4" s="1"/>
      <c r="B4" s="5"/>
      <c r="C4" s="158" t="s">
        <v>511</v>
      </c>
      <c r="D4" s="405"/>
      <c r="E4" s="405"/>
      <c r="F4" s="406"/>
      <c r="G4" s="406"/>
      <c r="H4" s="402"/>
      <c r="I4" s="402"/>
      <c r="J4" s="402"/>
      <c r="K4" s="886" t="s">
        <v>464</v>
      </c>
      <c r="L4" s="884">
        <f>Total_Liability</f>
        <v>0</v>
      </c>
      <c r="M4" s="8"/>
      <c r="O4" s="1"/>
      <c r="P4" s="1"/>
      <c r="Q4" s="1"/>
    </row>
    <row r="5" spans="1:17" ht="12.75" customHeight="1" x14ac:dyDescent="0.2">
      <c r="A5" s="348"/>
      <c r="B5" s="358"/>
      <c r="C5" s="289"/>
      <c r="D5" s="270"/>
      <c r="E5" s="270"/>
      <c r="F5" s="271"/>
      <c r="G5" s="271"/>
      <c r="H5" s="272"/>
      <c r="I5" s="272"/>
      <c r="J5" s="272"/>
      <c r="K5" s="791" t="s">
        <v>289</v>
      </c>
      <c r="L5" s="792">
        <f>J90</f>
        <v>3787.5958840527392</v>
      </c>
      <c r="M5" s="365"/>
      <c r="N5" s="62"/>
      <c r="O5" s="348"/>
      <c r="P5" s="348"/>
      <c r="Q5" s="348"/>
    </row>
    <row r="6" spans="1:17" ht="12.75" customHeight="1" x14ac:dyDescent="0.2">
      <c r="A6" s="347"/>
      <c r="B6" s="357"/>
      <c r="C6" s="368"/>
      <c r="D6" s="407"/>
      <c r="E6" s="407"/>
      <c r="G6" s="44"/>
      <c r="H6" s="44"/>
      <c r="J6" s="422"/>
      <c r="K6" s="1"/>
      <c r="L6" s="1"/>
      <c r="M6" s="364"/>
      <c r="N6" s="24"/>
      <c r="O6" s="690"/>
      <c r="P6" s="347"/>
      <c r="Q6" s="690"/>
    </row>
    <row r="7" spans="1:17" ht="12.75" customHeight="1" thickBot="1" x14ac:dyDescent="0.25">
      <c r="A7" s="349"/>
      <c r="B7" s="359"/>
      <c r="C7" s="558" t="s">
        <v>613</v>
      </c>
      <c r="D7" s="162"/>
      <c r="E7" s="162"/>
      <c r="F7" s="558"/>
      <c r="G7" s="163"/>
      <c r="H7" s="44"/>
      <c r="I7" s="1"/>
      <c r="J7" s="1"/>
      <c r="K7" s="1"/>
      <c r="L7" s="885" t="s">
        <v>766</v>
      </c>
      <c r="M7" s="366"/>
      <c r="N7" s="42"/>
      <c r="O7" s="690"/>
      <c r="P7" s="349"/>
      <c r="Q7" s="349"/>
    </row>
    <row r="8" spans="1:17" ht="12.75" customHeight="1" x14ac:dyDescent="0.2">
      <c r="A8" s="350"/>
      <c r="B8" s="360"/>
      <c r="C8" s="1093"/>
      <c r="D8" s="1094"/>
      <c r="E8" s="556"/>
      <c r="F8" s="1100"/>
      <c r="G8" s="1100"/>
      <c r="H8" s="1100"/>
      <c r="I8" s="1100"/>
      <c r="J8" s="1099"/>
      <c r="K8" s="1099"/>
      <c r="L8" s="883" t="s">
        <v>5</v>
      </c>
      <c r="M8" s="361"/>
      <c r="N8" s="24"/>
      <c r="O8" s="348"/>
      <c r="P8" s="350"/>
      <c r="Q8" s="350"/>
    </row>
    <row r="9" spans="1:17" ht="12.75" customHeight="1" x14ac:dyDescent="0.2">
      <c r="A9" s="350"/>
      <c r="B9" s="360"/>
      <c r="C9" s="1095"/>
      <c r="D9" s="1096"/>
      <c r="E9" s="556"/>
      <c r="F9" s="1100"/>
      <c r="G9" s="1100"/>
      <c r="H9" s="1100"/>
      <c r="I9" s="1100"/>
      <c r="J9" s="1101"/>
      <c r="K9" s="1101"/>
      <c r="L9" s="456" t="s">
        <v>767</v>
      </c>
      <c r="M9" s="361"/>
      <c r="N9" s="24"/>
      <c r="O9" s="348"/>
      <c r="P9" s="350"/>
      <c r="Q9" s="350"/>
    </row>
    <row r="10" spans="1:17" ht="12.75" customHeight="1" x14ac:dyDescent="0.2">
      <c r="A10" s="350"/>
      <c r="B10" s="360"/>
      <c r="C10" s="1095"/>
      <c r="D10" s="1096"/>
      <c r="E10" s="556"/>
      <c r="F10" s="1100"/>
      <c r="G10" s="1100"/>
      <c r="H10" s="1100"/>
      <c r="I10" s="1100"/>
      <c r="J10" s="1101"/>
      <c r="K10" s="1101"/>
      <c r="L10" s="404" t="s">
        <v>6</v>
      </c>
      <c r="M10" s="361"/>
      <c r="N10" s="24"/>
      <c r="O10" s="348"/>
      <c r="P10" s="350"/>
      <c r="Q10" s="350"/>
    </row>
    <row r="11" spans="1:17" ht="12.75" customHeight="1" x14ac:dyDescent="0.2">
      <c r="A11" s="350"/>
      <c r="B11" s="360"/>
      <c r="C11" s="1095"/>
      <c r="D11" s="1096"/>
      <c r="E11" s="556"/>
      <c r="F11" s="1100"/>
      <c r="G11" s="1100"/>
      <c r="H11" s="1100"/>
      <c r="I11" s="1100"/>
      <c r="J11" s="1101"/>
      <c r="K11" s="1101"/>
      <c r="L11" s="367" t="s">
        <v>7</v>
      </c>
      <c r="M11" s="361"/>
      <c r="N11" s="42"/>
      <c r="O11" s="348"/>
      <c r="P11" s="350"/>
      <c r="Q11" s="350"/>
    </row>
    <row r="12" spans="1:17" ht="12.75" customHeight="1" thickBot="1" x14ac:dyDescent="0.25">
      <c r="A12" s="44"/>
      <c r="B12" s="161"/>
      <c r="C12" s="1097"/>
      <c r="D12" s="1098"/>
      <c r="E12" s="162"/>
      <c r="F12" s="163"/>
      <c r="G12" s="47"/>
      <c r="H12" s="167"/>
      <c r="I12" s="167"/>
      <c r="J12" s="166"/>
      <c r="K12" s="166"/>
      <c r="L12" s="653"/>
      <c r="M12" s="164"/>
      <c r="N12" s="42"/>
      <c r="O12" s="44"/>
      <c r="P12" s="44"/>
      <c r="Q12" s="44"/>
    </row>
    <row r="13" spans="1:17" ht="12.75" customHeight="1" thickBot="1" x14ac:dyDescent="0.25">
      <c r="A13" s="1"/>
      <c r="B13" s="5"/>
      <c r="C13" s="41"/>
      <c r="D13" s="41"/>
      <c r="E13" s="41"/>
      <c r="F13" s="147"/>
      <c r="G13" s="147"/>
      <c r="H13" s="148"/>
      <c r="I13" s="148"/>
      <c r="J13" s="148"/>
      <c r="K13" s="148"/>
      <c r="L13" s="653"/>
      <c r="M13" s="8"/>
      <c r="O13" s="1"/>
      <c r="P13" s="623"/>
      <c r="Q13" s="1"/>
    </row>
    <row r="14" spans="1:17" ht="23.25" thickBot="1" x14ac:dyDescent="0.25">
      <c r="A14" s="1"/>
      <c r="B14" s="5"/>
      <c r="C14" s="373" t="s">
        <v>285</v>
      </c>
      <c r="D14" s="374" t="s">
        <v>286</v>
      </c>
      <c r="E14" s="375" t="s">
        <v>287</v>
      </c>
      <c r="F14" s="376" t="s">
        <v>288</v>
      </c>
      <c r="G14" s="374" t="s">
        <v>290</v>
      </c>
      <c r="H14" s="377" t="s">
        <v>291</v>
      </c>
      <c r="I14" s="377" t="s">
        <v>292</v>
      </c>
      <c r="J14" s="378" t="s">
        <v>293</v>
      </c>
      <c r="K14" s="378" t="s">
        <v>294</v>
      </c>
      <c r="L14" s="379" t="s">
        <v>295</v>
      </c>
      <c r="M14" s="8"/>
      <c r="O14" s="60" t="s">
        <v>565</v>
      </c>
      <c r="P14" s="60" t="s">
        <v>564</v>
      </c>
      <c r="Q14" s="60" t="s">
        <v>563</v>
      </c>
    </row>
    <row r="15" spans="1:17" ht="27" customHeight="1" x14ac:dyDescent="0.2">
      <c r="A15" s="1"/>
      <c r="B15" s="5"/>
      <c r="C15" s="1265" t="s">
        <v>538</v>
      </c>
      <c r="D15" s="171" t="str">
        <f>VLOOKUP($P15,TOV!$A$4:$E$65536,2,FALSE)</f>
        <v>Disconnect electricity supply</v>
      </c>
      <c r="E15" s="235" t="s">
        <v>296</v>
      </c>
      <c r="F15" s="172">
        <v>1</v>
      </c>
      <c r="G15" s="173" t="s">
        <v>297</v>
      </c>
      <c r="H15" s="174">
        <f>VLOOKUP($P15,TOV!$A$4:$E$65536,4,FALSE)</f>
        <v>934.2</v>
      </c>
      <c r="I15" s="192"/>
      <c r="J15" s="75">
        <f t="shared" ref="J15:J78" si="0">IF($E15="Y",IF(I15=0,F15*H15,F15*I15),"")</f>
        <v>934.2</v>
      </c>
      <c r="K15" s="631"/>
      <c r="L15" s="237" t="s">
        <v>878</v>
      </c>
      <c r="M15" s="8"/>
      <c r="O15" s="813">
        <f t="shared" ref="O15:O33" si="1">IF(I15="",0,1)</f>
        <v>0</v>
      </c>
      <c r="P15" s="825" t="s">
        <v>514</v>
      </c>
      <c r="Q15" s="814"/>
    </row>
    <row r="16" spans="1:17" ht="27" customHeight="1" x14ac:dyDescent="0.2">
      <c r="A16" s="1"/>
      <c r="B16" s="5"/>
      <c r="C16" s="1265"/>
      <c r="D16" s="171" t="str">
        <f>VLOOKUP($P16,TOV!$A$4:$E$65536,2,FALSE)</f>
        <v>Disconnection of gas supply</v>
      </c>
      <c r="E16" s="235" t="s">
        <v>296</v>
      </c>
      <c r="F16" s="72"/>
      <c r="G16" s="173" t="s">
        <v>297</v>
      </c>
      <c r="H16" s="174">
        <f>VLOOKUP($P16,TOV!$A$4:$E$65536,4,FALSE)</f>
        <v>228.36</v>
      </c>
      <c r="I16" s="209"/>
      <c r="J16" s="75">
        <f t="shared" si="0"/>
        <v>0</v>
      </c>
      <c r="K16" s="631"/>
      <c r="L16" s="237" t="s">
        <v>879</v>
      </c>
      <c r="M16" s="8"/>
      <c r="O16" s="820"/>
      <c r="P16" s="1026" t="s">
        <v>874</v>
      </c>
      <c r="Q16" s="819"/>
    </row>
    <row r="17" spans="1:17" ht="27" customHeight="1" x14ac:dyDescent="0.2">
      <c r="A17" s="1"/>
      <c r="B17" s="5"/>
      <c r="C17" s="1265"/>
      <c r="D17" s="171" t="str">
        <f>VLOOKUP($P17,TOV!$A$4:$E$65536,2,FALSE)</f>
        <v>Disconnection of water suply</v>
      </c>
      <c r="E17" s="235" t="s">
        <v>296</v>
      </c>
      <c r="F17" s="72"/>
      <c r="G17" s="173" t="s">
        <v>297</v>
      </c>
      <c r="H17" s="174">
        <f>VLOOKUP($P17,TOV!$A$4:$E$65536,4,FALSE)</f>
        <v>3114</v>
      </c>
      <c r="I17" s="209"/>
      <c r="J17" s="75">
        <f t="shared" si="0"/>
        <v>0</v>
      </c>
      <c r="K17" s="631"/>
      <c r="L17" s="237" t="s">
        <v>880</v>
      </c>
      <c r="M17" s="8"/>
      <c r="O17" s="820"/>
      <c r="P17" s="1026" t="s">
        <v>875</v>
      </c>
      <c r="Q17" s="819"/>
    </row>
    <row r="18" spans="1:17" ht="27" customHeight="1" x14ac:dyDescent="0.2">
      <c r="A18" s="1"/>
      <c r="B18" s="5"/>
      <c r="C18" s="1265"/>
      <c r="D18" s="171" t="str">
        <f>VLOOKUP($P18,TOV!$A$4:$E$65536,2,FALSE)</f>
        <v>Demolish and remove small buildings / tanks</v>
      </c>
      <c r="E18" s="293" t="s">
        <v>296</v>
      </c>
      <c r="F18" s="72"/>
      <c r="G18" s="90" t="s">
        <v>515</v>
      </c>
      <c r="H18" s="174">
        <f>VLOOKUP($P18,TOV!$A$4:$E$65536,4,FALSE)</f>
        <v>106.07647982106417</v>
      </c>
      <c r="I18" s="215"/>
      <c r="J18" s="75">
        <f t="shared" si="0"/>
        <v>0</v>
      </c>
      <c r="K18" s="631"/>
      <c r="L18" s="141" t="s">
        <v>516</v>
      </c>
      <c r="M18" s="8"/>
      <c r="O18" s="815">
        <f t="shared" si="1"/>
        <v>0</v>
      </c>
      <c r="P18" s="826" t="s">
        <v>517</v>
      </c>
      <c r="Q18" s="816"/>
    </row>
    <row r="19" spans="1:17" ht="27" customHeight="1" x14ac:dyDescent="0.2">
      <c r="A19" s="1"/>
      <c r="B19" s="5"/>
      <c r="C19" s="1265"/>
      <c r="D19" s="171" t="str">
        <f>VLOOKUP($P19,TOV!$A$4:$E$65536,2,FALSE)</f>
        <v xml:space="preserve">Demolish and remove industrial buildings such as workshops and large sheds </v>
      </c>
      <c r="E19" s="293" t="s">
        <v>296</v>
      </c>
      <c r="F19" s="72"/>
      <c r="G19" s="90" t="s">
        <v>515</v>
      </c>
      <c r="H19" s="174">
        <f>VLOOKUP($P19,TOV!$A$4:$E$65536,4,FALSE)</f>
        <v>242.46052530528954</v>
      </c>
      <c r="I19" s="215"/>
      <c r="J19" s="75">
        <f t="shared" si="0"/>
        <v>0</v>
      </c>
      <c r="K19" s="631"/>
      <c r="L19" s="141" t="s">
        <v>524</v>
      </c>
      <c r="M19" s="8"/>
      <c r="O19" s="815">
        <f t="shared" si="1"/>
        <v>0</v>
      </c>
      <c r="P19" s="826" t="s">
        <v>525</v>
      </c>
      <c r="Q19" s="816"/>
    </row>
    <row r="20" spans="1:17" ht="33.75" x14ac:dyDescent="0.2">
      <c r="A20" s="1"/>
      <c r="B20" s="5"/>
      <c r="C20" s="1265"/>
      <c r="D20" s="171" t="str">
        <f>VLOOKUP($P20,TOV!$A$4:$E$65536,2,FALSE)</f>
        <v xml:space="preserve">Remove Bitumen sealed areas (car park, etc).  Includes disposal of waste bitumen material off site at an appropriate landfill facility. </v>
      </c>
      <c r="E20" s="293" t="s">
        <v>296</v>
      </c>
      <c r="F20" s="72"/>
      <c r="G20" s="173" t="s">
        <v>515</v>
      </c>
      <c r="H20" s="174">
        <f>VLOOKUP($P20,TOV!$A$4:$E$65536,4,FALSE)</f>
        <v>18.107486264854778</v>
      </c>
      <c r="I20" s="197"/>
      <c r="J20" s="75">
        <f t="shared" si="0"/>
        <v>0</v>
      </c>
      <c r="K20" s="631"/>
      <c r="L20" s="181" t="s">
        <v>540</v>
      </c>
      <c r="M20" s="8"/>
      <c r="O20" s="815">
        <f t="shared" si="1"/>
        <v>0</v>
      </c>
      <c r="P20" s="826" t="s">
        <v>526</v>
      </c>
      <c r="Q20" s="816"/>
    </row>
    <row r="21" spans="1:17" ht="27" x14ac:dyDescent="0.2">
      <c r="A21" s="1"/>
      <c r="B21" s="5"/>
      <c r="C21" s="1265"/>
      <c r="D21" s="171" t="str">
        <f>VLOOKUP($P21,TOV!$A$4:$E$65536,2,FALSE)</f>
        <v xml:space="preserve">Remove Concrete pads &amp; footings (&lt; 300mm thickness).  </v>
      </c>
      <c r="E21" s="293" t="s">
        <v>296</v>
      </c>
      <c r="F21" s="72"/>
      <c r="G21" s="173" t="s">
        <v>515</v>
      </c>
      <c r="H21" s="174">
        <f>VLOOKUP($P21,TOV!$A$4:$E$65536,4,FALSE)</f>
        <v>15.153782831580596</v>
      </c>
      <c r="I21" s="197"/>
      <c r="J21" s="75">
        <f t="shared" si="0"/>
        <v>0</v>
      </c>
      <c r="K21" s="631"/>
      <c r="L21" s="211" t="s">
        <v>761</v>
      </c>
      <c r="M21" s="8"/>
      <c r="O21" s="815">
        <f t="shared" si="1"/>
        <v>0</v>
      </c>
      <c r="P21" s="826" t="s">
        <v>527</v>
      </c>
      <c r="Q21" s="816"/>
    </row>
    <row r="22" spans="1:17" ht="27" x14ac:dyDescent="0.2">
      <c r="A22" s="1"/>
      <c r="B22" s="5"/>
      <c r="C22" s="1265"/>
      <c r="D22" s="171" t="str">
        <f>VLOOKUP($P22,TOV!$A$4:$E$65536,2,FALSE)</f>
        <v>Remove Concrete pads, footings and foundations (&gt; 300mm thickness)</v>
      </c>
      <c r="E22" s="293" t="s">
        <v>296</v>
      </c>
      <c r="F22" s="72"/>
      <c r="G22" s="173" t="s">
        <v>515</v>
      </c>
      <c r="H22" s="174">
        <f>VLOOKUP($P22,TOV!$A$4:$E$65536,4,FALSE)</f>
        <v>83.474227462096508</v>
      </c>
      <c r="I22" s="197"/>
      <c r="J22" s="75">
        <f t="shared" si="0"/>
        <v>0</v>
      </c>
      <c r="K22" s="631"/>
      <c r="L22" s="211" t="s">
        <v>29</v>
      </c>
      <c r="M22" s="8"/>
      <c r="O22" s="815">
        <f t="shared" si="1"/>
        <v>0</v>
      </c>
      <c r="P22" s="826" t="s">
        <v>529</v>
      </c>
      <c r="Q22" s="816"/>
    </row>
    <row r="23" spans="1:17" ht="33.75" x14ac:dyDescent="0.2">
      <c r="A23" s="1"/>
      <c r="B23" s="5"/>
      <c r="C23" s="1265"/>
      <c r="D23" s="171" t="str">
        <f>VLOOKUP($P23,TOV!$A$4:$E$65536,2,FALSE)</f>
        <v>Demolish / relocate FIXED process infrastructure (ie. crushers, screening plants, pug mills and wet mix plants)</v>
      </c>
      <c r="E23" s="293" t="s">
        <v>296</v>
      </c>
      <c r="F23" s="72"/>
      <c r="G23" s="173" t="s">
        <v>515</v>
      </c>
      <c r="H23" s="174">
        <f>VLOOKUP($P23,TOV!$A$4:$E$65536,4,FALSE)</f>
        <v>242.46052530528954</v>
      </c>
      <c r="I23" s="215"/>
      <c r="J23" s="75">
        <f t="shared" si="0"/>
        <v>0</v>
      </c>
      <c r="K23" s="631"/>
      <c r="L23" s="212" t="s">
        <v>542</v>
      </c>
      <c r="M23" s="8"/>
      <c r="O23" s="815">
        <f t="shared" si="1"/>
        <v>0</v>
      </c>
      <c r="P23" s="826" t="s">
        <v>543</v>
      </c>
      <c r="Q23" s="816"/>
    </row>
    <row r="24" spans="1:17" ht="18" x14ac:dyDescent="0.2">
      <c r="A24" s="1"/>
      <c r="B24" s="5"/>
      <c r="C24" s="1265"/>
      <c r="D24" s="633" t="str">
        <f>VLOOKUP($P24,TOV!$A$4:$E$65536,2,FALSE)</f>
        <v>Removal of core trays from site</v>
      </c>
      <c r="E24" s="296" t="s">
        <v>296</v>
      </c>
      <c r="F24" s="898"/>
      <c r="G24" s="90" t="s">
        <v>829</v>
      </c>
      <c r="H24" s="73">
        <f>VLOOKUP($P24,TOV!$A$4:$E$65536,4,FALSE)</f>
        <v>93.505977540000004</v>
      </c>
      <c r="I24" s="206"/>
      <c r="J24" s="75">
        <f t="shared" si="0"/>
        <v>0</v>
      </c>
      <c r="K24" s="631"/>
      <c r="L24" s="212" t="s">
        <v>828</v>
      </c>
      <c r="M24" s="195"/>
      <c r="N24" s="315"/>
      <c r="O24" s="745"/>
      <c r="P24" s="1008" t="s">
        <v>826</v>
      </c>
      <c r="Q24" s="816"/>
    </row>
    <row r="25" spans="1:17" ht="22.5" x14ac:dyDescent="0.2">
      <c r="A25" s="1"/>
      <c r="B25" s="5"/>
      <c r="C25" s="1265"/>
      <c r="D25" s="633" t="str">
        <f>VLOOKUP($P25,TOV!$A$4:$E$65536,2,FALSE)</f>
        <v>Removal of fences not required in the final landform</v>
      </c>
      <c r="E25" s="296" t="s">
        <v>296</v>
      </c>
      <c r="F25" s="898"/>
      <c r="G25" s="90" t="s">
        <v>388</v>
      </c>
      <c r="H25" s="73">
        <f>VLOOKUP($P25,TOV!$A$4:$E$65536,4,FALSE)</f>
        <v>22.00140648</v>
      </c>
      <c r="I25" s="206"/>
      <c r="J25" s="75">
        <f t="shared" si="0"/>
        <v>0</v>
      </c>
      <c r="K25" s="631"/>
      <c r="L25" s="212" t="s">
        <v>828</v>
      </c>
      <c r="M25" s="195"/>
      <c r="N25" s="315"/>
      <c r="O25" s="745"/>
      <c r="P25" s="1008" t="s">
        <v>860</v>
      </c>
      <c r="Q25" s="816"/>
    </row>
    <row r="26" spans="1:17" ht="33.75" x14ac:dyDescent="0.2">
      <c r="A26" s="1"/>
      <c r="B26" s="5"/>
      <c r="C26" s="1265"/>
      <c r="D26" s="633" t="str">
        <f>VLOOKUP($P26,TOV!$A$4:$E$65536,2,FALSE)</f>
        <v>Removal of waste poly pipe, includes collection, cutting for disposal and disposal cost</v>
      </c>
      <c r="E26" s="296" t="s">
        <v>296</v>
      </c>
      <c r="F26" s="898"/>
      <c r="G26" s="90" t="s">
        <v>388</v>
      </c>
      <c r="H26" s="73">
        <f>VLOOKUP($P26,TOV!$A$4:$E$65536,4,FALSE)</f>
        <v>6.4354113954000001</v>
      </c>
      <c r="I26" s="206"/>
      <c r="J26" s="75">
        <f t="shared" si="0"/>
        <v>0</v>
      </c>
      <c r="K26" s="631"/>
      <c r="L26" s="212" t="s">
        <v>825</v>
      </c>
      <c r="M26" s="195"/>
      <c r="N26" s="315"/>
      <c r="O26" s="745"/>
      <c r="P26" s="1008" t="s">
        <v>823</v>
      </c>
      <c r="Q26" s="816"/>
    </row>
    <row r="27" spans="1:17" x14ac:dyDescent="0.2">
      <c r="A27" s="1"/>
      <c r="B27" s="5"/>
      <c r="C27" s="1265"/>
      <c r="D27" s="633" t="str">
        <f>VLOOKUP($P27,TOV!$A$4:$E$65536,2,FALSE)</f>
        <v xml:space="preserve">Removal of waste car tyres </v>
      </c>
      <c r="E27" s="296" t="s">
        <v>296</v>
      </c>
      <c r="F27" s="898"/>
      <c r="G27" s="90" t="s">
        <v>808</v>
      </c>
      <c r="H27" s="73">
        <f>VLOOKUP($P27,TOV!$A$4:$E$65536,4,FALSE)</f>
        <v>11.418000000000001</v>
      </c>
      <c r="I27" s="206"/>
      <c r="J27" s="75">
        <f t="shared" si="0"/>
        <v>0</v>
      </c>
      <c r="K27" s="631"/>
      <c r="L27" s="212" t="s">
        <v>872</v>
      </c>
      <c r="M27" s="195"/>
      <c r="N27" s="315"/>
      <c r="O27" s="745"/>
      <c r="P27" s="1008" t="s">
        <v>870</v>
      </c>
      <c r="Q27" s="816"/>
    </row>
    <row r="28" spans="1:17" ht="17.25" customHeight="1" x14ac:dyDescent="0.2">
      <c r="A28" s="1"/>
      <c r="B28" s="5"/>
      <c r="C28" s="1265"/>
      <c r="D28" s="633" t="str">
        <f>VLOOKUP($P28,TOV!$A$4:$E$65536,2,FALSE)</f>
        <v xml:space="preserve">Removal of waste truck tyres </v>
      </c>
      <c r="E28" s="296" t="s">
        <v>296</v>
      </c>
      <c r="F28" s="898"/>
      <c r="G28" s="90" t="s">
        <v>808</v>
      </c>
      <c r="H28" s="73">
        <f>VLOOKUP($P28,TOV!$A$4:$E$65536,4,FALSE)</f>
        <v>1100.070324</v>
      </c>
      <c r="I28" s="206"/>
      <c r="J28" s="75">
        <f t="shared" si="0"/>
        <v>0</v>
      </c>
      <c r="K28" s="631"/>
      <c r="L28" s="212" t="s">
        <v>822</v>
      </c>
      <c r="M28" s="195"/>
      <c r="N28" s="315"/>
      <c r="O28" s="745"/>
      <c r="P28" s="1008" t="s">
        <v>821</v>
      </c>
      <c r="Q28" s="816"/>
    </row>
    <row r="29" spans="1:17" ht="22.5" x14ac:dyDescent="0.2">
      <c r="A29" s="1"/>
      <c r="B29" s="5"/>
      <c r="C29" s="1265"/>
      <c r="D29" s="171" t="str">
        <f>VLOOKUP($P29,TOV!$A$4:$E$65536,2,FALSE)</f>
        <v>Remove all mobile plant and equipment from the site</v>
      </c>
      <c r="E29" s="293" t="s">
        <v>296</v>
      </c>
      <c r="F29" s="72"/>
      <c r="G29" s="213" t="s">
        <v>371</v>
      </c>
      <c r="H29" s="174">
        <f>VLOOKUP($P29,TOV!$A$4:$E$65536,4,FALSE)</f>
        <v>3030.7565663161195</v>
      </c>
      <c r="I29" s="215"/>
      <c r="J29" s="75">
        <f t="shared" si="0"/>
        <v>0</v>
      </c>
      <c r="K29" s="631"/>
      <c r="L29" s="212" t="s">
        <v>544</v>
      </c>
      <c r="M29" s="8"/>
      <c r="O29" s="815">
        <f t="shared" si="1"/>
        <v>0</v>
      </c>
      <c r="P29" s="826" t="s">
        <v>545</v>
      </c>
      <c r="Q29" s="816"/>
    </row>
    <row r="30" spans="1:17" ht="29.25" customHeight="1" x14ac:dyDescent="0.2">
      <c r="A30" s="1"/>
      <c r="B30" s="5"/>
      <c r="C30" s="1265"/>
      <c r="D30" s="171" t="str">
        <f>VLOOKUP($P30,TOV!$A$4:$E$65536,2,FALSE)</f>
        <v>Removal of general rubbish from the site to a licensed landfill facility</v>
      </c>
      <c r="E30" s="293" t="s">
        <v>296</v>
      </c>
      <c r="F30" s="172">
        <v>1</v>
      </c>
      <c r="G30" s="173" t="s">
        <v>371</v>
      </c>
      <c r="H30" s="174">
        <f>VLOOKUP($P30,TOV!$A$4:$E$65536,4,FALSE)</f>
        <v>984.9958840527388</v>
      </c>
      <c r="I30" s="215"/>
      <c r="J30" s="75">
        <f t="shared" si="0"/>
        <v>984.9958840527388</v>
      </c>
      <c r="K30" s="631"/>
      <c r="L30" s="211" t="s">
        <v>387</v>
      </c>
      <c r="M30" s="8"/>
      <c r="O30" s="815">
        <f t="shared" si="1"/>
        <v>0</v>
      </c>
      <c r="P30" s="826" t="s">
        <v>94</v>
      </c>
      <c r="Q30" s="816"/>
    </row>
    <row r="31" spans="1:17" ht="45" x14ac:dyDescent="0.2">
      <c r="A31" s="1"/>
      <c r="B31" s="5"/>
      <c r="C31" s="1265"/>
      <c r="D31" s="171" t="str">
        <f>VLOOKUP($P31,TOV!$A$4:$E$65536,2,FALSE)</f>
        <v>Demolish and remove overland conveyors, transfer stations &amp; gantries (scrapping only - does not include dismantling for re-use at another site).</v>
      </c>
      <c r="E31" s="293" t="s">
        <v>296</v>
      </c>
      <c r="F31" s="72"/>
      <c r="G31" s="216" t="s">
        <v>388</v>
      </c>
      <c r="H31" s="174">
        <f>VLOOKUP($P31,TOV!$A$4:$E$65536,4,FALSE)</f>
        <v>475.16098709193398</v>
      </c>
      <c r="I31" s="215"/>
      <c r="J31" s="75">
        <f t="shared" si="0"/>
        <v>0</v>
      </c>
      <c r="K31" s="631"/>
      <c r="L31" s="212" t="s">
        <v>546</v>
      </c>
      <c r="M31" s="8"/>
      <c r="O31" s="815">
        <f t="shared" si="1"/>
        <v>0</v>
      </c>
      <c r="P31" s="826" t="s">
        <v>689</v>
      </c>
      <c r="Q31" s="816"/>
    </row>
    <row r="32" spans="1:17" ht="45" x14ac:dyDescent="0.2">
      <c r="A32" s="1"/>
      <c r="B32" s="5"/>
      <c r="C32" s="1265"/>
      <c r="D32" s="171" t="str">
        <f>VLOOKUP($P32,TOV!$A$4:$E$65536,2,FALSE)</f>
        <v>Demolish and remove overhead conveyors, transfer stations &amp; gantries (scrapping only - does not include dismantling for re-use at another site)</v>
      </c>
      <c r="E32" s="293" t="s">
        <v>296</v>
      </c>
      <c r="F32" s="72"/>
      <c r="G32" s="216" t="s">
        <v>388</v>
      </c>
      <c r="H32" s="174">
        <f>VLOOKUP($P32,TOV!$A$4:$E$65536,4,FALSE)</f>
        <v>378.84457078951493</v>
      </c>
      <c r="I32" s="215"/>
      <c r="J32" s="75">
        <f t="shared" si="0"/>
        <v>0</v>
      </c>
      <c r="K32" s="631"/>
      <c r="L32" s="212" t="s">
        <v>548</v>
      </c>
      <c r="M32" s="8"/>
      <c r="O32" s="815">
        <f t="shared" si="1"/>
        <v>0</v>
      </c>
      <c r="P32" s="826" t="s">
        <v>549</v>
      </c>
      <c r="Q32" s="816"/>
    </row>
    <row r="33" spans="1:17" x14ac:dyDescent="0.2">
      <c r="A33" s="1"/>
      <c r="B33" s="5"/>
      <c r="C33" s="1265"/>
      <c r="D33" s="1331" t="str">
        <f>VLOOKUP($P33,TOV!$A$4:$E$65536,2,FALSE)</f>
        <v>Demolish thickener tanks or flocc tanks (variable rate for small, medium and large structures).</v>
      </c>
      <c r="E33" s="1267" t="s">
        <v>296</v>
      </c>
      <c r="F33" s="1243"/>
      <c r="G33" s="1256" t="s">
        <v>371</v>
      </c>
      <c r="H33" s="1261" t="str">
        <f>VLOOKUP($P33,TOV!$A$4:$E$65536,4,FALSE)</f>
        <v>Select from List</v>
      </c>
      <c r="I33" s="1298"/>
      <c r="J33" s="1102" t="str">
        <f>IF($E33="Y",IF(I33=0,IF(H33="Select From List","",F33*H33),F33*I33),"")</f>
        <v/>
      </c>
      <c r="K33" s="631" t="s">
        <v>550</v>
      </c>
      <c r="L33" s="1249" t="s">
        <v>662</v>
      </c>
      <c r="M33" s="1365"/>
      <c r="N33" s="1416"/>
      <c r="O33" s="1391">
        <f t="shared" si="1"/>
        <v>0</v>
      </c>
      <c r="P33" s="1420" t="str">
        <f>IF(Q33=1,"X096",IF(Q33=2,"X097",IF(Q33=3,"X098",IF(Q33=4,"x099","X096"))))</f>
        <v>X096</v>
      </c>
      <c r="Q33" s="1359">
        <f>VLOOKUP(K33,Select_Size_Index,2,FALSE)</f>
        <v>1</v>
      </c>
    </row>
    <row r="34" spans="1:17" ht="27" customHeight="1" x14ac:dyDescent="0.2">
      <c r="A34" s="1"/>
      <c r="B34" s="5"/>
      <c r="C34" s="1265"/>
      <c r="D34" s="1231"/>
      <c r="E34" s="1242"/>
      <c r="F34" s="1244"/>
      <c r="G34" s="1131"/>
      <c r="H34" s="1262"/>
      <c r="I34" s="1299"/>
      <c r="J34" s="1103"/>
      <c r="K34" s="631"/>
      <c r="L34" s="1105"/>
      <c r="M34" s="1365"/>
      <c r="N34" s="1416"/>
      <c r="O34" s="1392"/>
      <c r="P34" s="1419"/>
      <c r="Q34" s="1364"/>
    </row>
    <row r="35" spans="1:17" ht="22.5" x14ac:dyDescent="0.2">
      <c r="A35" s="1"/>
      <c r="B35" s="5"/>
      <c r="C35" s="1265"/>
      <c r="D35" s="171" t="str">
        <f>VLOOKUP($P35,TOV!$A$4:$E$65536,2,FALSE)</f>
        <v xml:space="preserve">Remove Concrete pads &amp; footings (&lt; 300mm thickness).  </v>
      </c>
      <c r="E35" s="293" t="s">
        <v>296</v>
      </c>
      <c r="F35" s="72"/>
      <c r="G35" s="173" t="s">
        <v>515</v>
      </c>
      <c r="H35" s="174">
        <f>VLOOKUP($P35,TOV!$A$4:$E$65536,4,FALSE)</f>
        <v>15.153782831580596</v>
      </c>
      <c r="I35" s="197"/>
      <c r="J35" s="75">
        <f t="shared" si="0"/>
        <v>0</v>
      </c>
      <c r="K35" s="631"/>
      <c r="L35" s="211" t="s">
        <v>541</v>
      </c>
      <c r="M35" s="8"/>
      <c r="O35" s="815">
        <f>IF(I35="",0,1)</f>
        <v>0</v>
      </c>
      <c r="P35" s="826" t="s">
        <v>527</v>
      </c>
      <c r="Q35" s="816"/>
    </row>
    <row r="36" spans="1:17" ht="23.25" thickBot="1" x14ac:dyDescent="0.25">
      <c r="A36" s="1"/>
      <c r="B36" s="5"/>
      <c r="C36" s="1265"/>
      <c r="D36" s="171" t="str">
        <f>VLOOKUP($P36,TOV!$A$4:$E$65536,2,FALSE)</f>
        <v>Remove Concrete pads, footings and foundations (&gt; 300mm thickness)</v>
      </c>
      <c r="E36" s="293" t="s">
        <v>296</v>
      </c>
      <c r="F36" s="72"/>
      <c r="G36" s="238" t="s">
        <v>515</v>
      </c>
      <c r="H36" s="174">
        <f>VLOOKUP($P36,TOV!$A$4:$E$65536,4,FALSE)</f>
        <v>83.474227462096508</v>
      </c>
      <c r="I36" s="252"/>
      <c r="J36" s="75">
        <f t="shared" si="0"/>
        <v>0</v>
      </c>
      <c r="K36" s="631"/>
      <c r="L36" s="211" t="s">
        <v>528</v>
      </c>
      <c r="M36" s="8"/>
      <c r="O36" s="817">
        <f>IF(I36="",0,1)</f>
        <v>0</v>
      </c>
      <c r="P36" s="828" t="s">
        <v>529</v>
      </c>
      <c r="Q36" s="818"/>
    </row>
    <row r="37" spans="1:17" ht="13.5" thickBot="1" x14ac:dyDescent="0.25">
      <c r="A37" s="1"/>
      <c r="B37" s="5"/>
      <c r="C37" s="298"/>
      <c r="D37" s="96"/>
      <c r="E37" s="96"/>
      <c r="F37" s="312" t="s">
        <v>461</v>
      </c>
      <c r="G37" s="337"/>
      <c r="H37" s="313"/>
      <c r="I37" s="478"/>
      <c r="J37" s="187">
        <f>SUM(J15:J36)</f>
        <v>1919.1958840527388</v>
      </c>
      <c r="K37" s="187"/>
      <c r="L37" s="339"/>
      <c r="M37" s="8"/>
      <c r="O37" s="1422"/>
      <c r="P37" s="1423"/>
      <c r="Q37" s="1424"/>
    </row>
    <row r="38" spans="1:17" ht="22.5" x14ac:dyDescent="0.2">
      <c r="A38" s="1"/>
      <c r="B38" s="5"/>
      <c r="C38" s="1265" t="s">
        <v>267</v>
      </c>
      <c r="D38" s="171" t="str">
        <f>VLOOKUP($P38,TOV!$A$4:$E$65536,2,FALSE)</f>
        <v>Has a Contaminated Site Assessment been undertaken for the site?  If not this item applies</v>
      </c>
      <c r="E38" s="293" t="s">
        <v>300</v>
      </c>
      <c r="F38" s="72"/>
      <c r="G38" s="219" t="s">
        <v>297</v>
      </c>
      <c r="H38" s="174">
        <f>VLOOKUP($P38,TOV!$A$4:$E$65536,4,FALSE)</f>
        <v>19263.283260483804</v>
      </c>
      <c r="I38" s="220"/>
      <c r="J38" s="75">
        <f>IF($E38="N",IF(I38=0,F38*H38,F38*I38),"")</f>
        <v>0</v>
      </c>
      <c r="K38" s="631"/>
      <c r="L38" s="223" t="s">
        <v>552</v>
      </c>
      <c r="M38" s="8"/>
      <c r="O38" s="813">
        <f>IF(I38="",0,1)</f>
        <v>0</v>
      </c>
      <c r="P38" s="825" t="s">
        <v>553</v>
      </c>
      <c r="Q38" s="814"/>
    </row>
    <row r="39" spans="1:17" ht="36" x14ac:dyDescent="0.2">
      <c r="A39" s="1"/>
      <c r="B39" s="5"/>
      <c r="C39" s="1265"/>
      <c r="D39" s="171" t="str">
        <f>VLOOKUP($P39,TOV!$A$4:$E$65536,2,FALSE)</f>
        <v>Removal and disposal of oil contaminated water from bunded areas and sumps.</v>
      </c>
      <c r="E39" s="293" t="s">
        <v>296</v>
      </c>
      <c r="F39" s="72"/>
      <c r="G39" s="219" t="s">
        <v>554</v>
      </c>
      <c r="H39" s="174" t="str">
        <f>VLOOKUP($P39,TOV!$A$4:$E$65536,4,FALSE)</f>
        <v>Use 1st principles to build a rate</v>
      </c>
      <c r="I39" s="222"/>
      <c r="J39" s="75" t="str">
        <f>IF($E39="Y",IF(I39=0,IF(H39="Use 1st principles to build a rate","",F39*H39),F39*I39),"")</f>
        <v/>
      </c>
      <c r="K39" s="631"/>
      <c r="L39" s="223" t="s">
        <v>555</v>
      </c>
      <c r="M39" s="8"/>
      <c r="O39" s="815">
        <f>IF(I39="",0,1)</f>
        <v>0</v>
      </c>
      <c r="P39" s="826" t="s">
        <v>556</v>
      </c>
      <c r="Q39" s="816"/>
    </row>
    <row r="40" spans="1:17" ht="45" x14ac:dyDescent="0.2">
      <c r="A40" s="1"/>
      <c r="B40" s="5"/>
      <c r="C40" s="1265"/>
      <c r="D40" s="171" t="str">
        <f>VLOOKUP($P40,TOV!$A$4:$E$65536,2,FALSE)</f>
        <v>Load, cart and dispose of low-level contaminated soil off site to a licensed landfill.  Assumes cartage to a local landfill.  Add $50/m3 for cartage to regional landfill.</v>
      </c>
      <c r="E40" s="293" t="s">
        <v>296</v>
      </c>
      <c r="F40" s="72"/>
      <c r="G40" s="173" t="s">
        <v>377</v>
      </c>
      <c r="H40" s="174">
        <f>VLOOKUP($P40,TOV!$A$4:$E$65536,4,FALSE)</f>
        <v>590.99753043164321</v>
      </c>
      <c r="I40" s="175"/>
      <c r="J40" s="75">
        <f t="shared" si="0"/>
        <v>0</v>
      </c>
      <c r="K40" s="631"/>
      <c r="L40" s="140" t="s">
        <v>452</v>
      </c>
      <c r="M40" s="8"/>
      <c r="O40" s="815">
        <f>IF(I40="",0,1)</f>
        <v>0</v>
      </c>
      <c r="P40" s="826" t="s">
        <v>359</v>
      </c>
      <c r="Q40" s="816"/>
    </row>
    <row r="41" spans="1:17" ht="45" x14ac:dyDescent="0.2">
      <c r="A41" s="1"/>
      <c r="B41" s="5"/>
      <c r="C41" s="1265"/>
      <c r="D41" s="171" t="str">
        <f>VLOOKUP($P41,TOV!$A$4:$E$65536,2,FALSE)</f>
        <v>Load, cart and dispose of low-level contaminated soil off site to a licensed landfill.  Assumes cartage to a local landfill.  Add $50/m3 for cartage to regional landfill.</v>
      </c>
      <c r="E41" s="293" t="s">
        <v>296</v>
      </c>
      <c r="F41" s="72"/>
      <c r="G41" s="90" t="s">
        <v>377</v>
      </c>
      <c r="H41" s="174">
        <f>VLOOKUP($P41,TOV!$A$4:$E$65536,4,FALSE)</f>
        <v>590.99753043164321</v>
      </c>
      <c r="I41" s="175"/>
      <c r="J41" s="75">
        <f t="shared" si="0"/>
        <v>0</v>
      </c>
      <c r="K41" s="631"/>
      <c r="L41" s="141" t="s">
        <v>182</v>
      </c>
      <c r="M41" s="8"/>
      <c r="O41" s="815">
        <f>IF(I41="",0,1)</f>
        <v>0</v>
      </c>
      <c r="P41" s="826" t="s">
        <v>359</v>
      </c>
      <c r="Q41" s="816"/>
    </row>
    <row r="42" spans="1:17" x14ac:dyDescent="0.2">
      <c r="A42" s="1"/>
      <c r="B42" s="5"/>
      <c r="C42" s="1265"/>
      <c r="D42" s="1331" t="str">
        <f>VLOOKUP($P42,TOV!$A$4:$E$65536,2,FALSE)</f>
        <v>Onsite remediation of hydrocarbon contaminated soils</v>
      </c>
      <c r="E42" s="1267" t="s">
        <v>296</v>
      </c>
      <c r="F42" s="1243"/>
      <c r="G42" s="1256" t="s">
        <v>377</v>
      </c>
      <c r="H42" s="1261" t="str">
        <f>VLOOKUP($P42,TOV!$A$4:$E$65536,4,FALSE)</f>
        <v>Select from List</v>
      </c>
      <c r="I42" s="1283"/>
      <c r="J42" s="1102" t="str">
        <f>IF($E42="Y",IF(I42=0,IF(H42="Select From List","",F42*H42),F42*I42),"")</f>
        <v/>
      </c>
      <c r="K42" s="631" t="s">
        <v>558</v>
      </c>
      <c r="L42" s="1249" t="s">
        <v>567</v>
      </c>
      <c r="M42" s="1365"/>
      <c r="N42" s="1416"/>
      <c r="O42" s="1391">
        <f>IF(I42="",0,1)</f>
        <v>0</v>
      </c>
      <c r="P42" s="1420" t="str">
        <f>IF(Q42=1,"X152",IF(Q42=2,"X153",IF(Q42=3,"X154",IF(Q42=4,"x155",IF(Q42=5,"X156","X152")))))</f>
        <v>X152</v>
      </c>
      <c r="Q42" s="1359">
        <f>VLOOKUP(K42,Select_Volume_Index,2,FALSE)</f>
        <v>1</v>
      </c>
    </row>
    <row r="43" spans="1:17" ht="27" customHeight="1" x14ac:dyDescent="0.2">
      <c r="A43" s="1"/>
      <c r="B43" s="5"/>
      <c r="C43" s="1265"/>
      <c r="D43" s="1231"/>
      <c r="E43" s="1242"/>
      <c r="F43" s="1244"/>
      <c r="G43" s="1131"/>
      <c r="H43" s="1262"/>
      <c r="I43" s="1284"/>
      <c r="J43" s="1103"/>
      <c r="K43" s="631"/>
      <c r="L43" s="1105"/>
      <c r="M43" s="1365"/>
      <c r="N43" s="1416"/>
      <c r="O43" s="1392"/>
      <c r="P43" s="1419"/>
      <c r="Q43" s="1364"/>
    </row>
    <row r="44" spans="1:17" ht="36.75" customHeight="1" x14ac:dyDescent="0.2">
      <c r="A44" s="1"/>
      <c r="B44" s="5"/>
      <c r="C44" s="1265"/>
      <c r="D44" s="633" t="str">
        <f>VLOOKUP($P44,TOV!$A$4:$E$65536,2,FALSE)</f>
        <v xml:space="preserve">Empty and remove above ground fuel tank (include all site facilities and is to include pipes, bunds, etc) </v>
      </c>
      <c r="E44" s="293" t="s">
        <v>296</v>
      </c>
      <c r="F44" s="917"/>
      <c r="G44" s="199" t="s">
        <v>371</v>
      </c>
      <c r="H44" s="918">
        <f>VLOOKUP($P44,TOV!$A$4:$E$65536,4,FALSE)</f>
        <v>22001.406480000001</v>
      </c>
      <c r="I44" s="175"/>
      <c r="J44" s="75">
        <f t="shared" ref="J44" si="2">IF($E44="Y",IF(I44=0,F44*H44,F44*I44),"")</f>
        <v>0</v>
      </c>
      <c r="K44" s="631"/>
      <c r="L44" s="212" t="s">
        <v>568</v>
      </c>
      <c r="M44" s="1013"/>
      <c r="N44" s="587"/>
      <c r="O44" s="745"/>
      <c r="P44" s="1008" t="s">
        <v>819</v>
      </c>
      <c r="Q44" s="1010"/>
    </row>
    <row r="45" spans="1:17" ht="45" x14ac:dyDescent="0.2">
      <c r="A45" s="1"/>
      <c r="B45" s="5"/>
      <c r="C45" s="1265"/>
      <c r="D45" s="171" t="str">
        <f>VLOOKUP($P45,TOV!$A$4:$E$65536,2,FALSE)</f>
        <v xml:space="preserve">Removal of underground fuel storage tank (UST) up to 5,000L capacity (include all site facilities and is to include pipes, bunds, etc) </v>
      </c>
      <c r="E45" s="293" t="s">
        <v>296</v>
      </c>
      <c r="F45" s="72"/>
      <c r="G45" s="90" t="s">
        <v>371</v>
      </c>
      <c r="H45" s="174">
        <f>VLOOKUP($P45,TOV!$A$4:$E$65536,4,FALSE)</f>
        <v>31822.943946319254</v>
      </c>
      <c r="I45" s="175"/>
      <c r="J45" s="75">
        <f t="shared" si="0"/>
        <v>0</v>
      </c>
      <c r="K45" s="631"/>
      <c r="L45" s="141" t="s">
        <v>568</v>
      </c>
      <c r="M45" s="8"/>
      <c r="O45" s="815">
        <f>IF(I45="",0,1)</f>
        <v>0</v>
      </c>
      <c r="P45" s="826" t="s">
        <v>569</v>
      </c>
      <c r="Q45" s="816"/>
    </row>
    <row r="46" spans="1:17" ht="45.75" thickBot="1" x14ac:dyDescent="0.25">
      <c r="A46" s="1"/>
      <c r="B46" s="5"/>
      <c r="C46" s="1265"/>
      <c r="D46" s="171" t="str">
        <f>VLOOKUP($P46,TOV!$A$4:$E$65536,2,FALSE)</f>
        <v>Removal of underground fuel storage tank (UST) above 5,000L and below 15,000L capacity (include all site facilities and is to include pipes, bunds, etc)</v>
      </c>
      <c r="E46" s="293" t="s">
        <v>296</v>
      </c>
      <c r="F46" s="72"/>
      <c r="G46" s="179" t="s">
        <v>371</v>
      </c>
      <c r="H46" s="174">
        <f>VLOOKUP($P46,TOV!$A$4:$E$65536,4,FALSE)</f>
        <v>38526.566520967608</v>
      </c>
      <c r="I46" s="224"/>
      <c r="J46" s="75">
        <f t="shared" si="0"/>
        <v>0</v>
      </c>
      <c r="K46" s="631"/>
      <c r="L46" s="181" t="s">
        <v>570</v>
      </c>
      <c r="M46" s="8"/>
      <c r="O46" s="817">
        <f>IF(I46="",0,1)</f>
        <v>0</v>
      </c>
      <c r="P46" s="828" t="s">
        <v>571</v>
      </c>
      <c r="Q46" s="818"/>
    </row>
    <row r="47" spans="1:17" ht="13.5" thickBot="1" x14ac:dyDescent="0.25">
      <c r="A47" s="1"/>
      <c r="B47" s="5"/>
      <c r="C47" s="83"/>
      <c r="D47" s="299"/>
      <c r="E47" s="85"/>
      <c r="F47" s="304" t="s">
        <v>461</v>
      </c>
      <c r="G47" s="304"/>
      <c r="H47" s="304"/>
      <c r="I47" s="86"/>
      <c r="J47" s="87">
        <f>SUM(J38:J46)</f>
        <v>0</v>
      </c>
      <c r="K47" s="87"/>
      <c r="L47" s="305"/>
      <c r="M47" s="8"/>
      <c r="O47" s="1422"/>
      <c r="P47" s="1423"/>
      <c r="Q47" s="1424"/>
    </row>
    <row r="48" spans="1:17" ht="36" x14ac:dyDescent="0.2">
      <c r="A48" s="1"/>
      <c r="B48" s="5"/>
      <c r="C48" s="1116" t="s">
        <v>468</v>
      </c>
      <c r="D48" s="171" t="str">
        <f>VLOOKUP($P48,TOV!$A$4:$E$65536,2,FALSE)</f>
        <v>Disconnect electricity supply</v>
      </c>
      <c r="E48" s="334" t="s">
        <v>296</v>
      </c>
      <c r="F48" s="172">
        <v>1</v>
      </c>
      <c r="G48" s="173" t="s">
        <v>297</v>
      </c>
      <c r="H48" s="174">
        <f>VLOOKUP($P48,TOV!$A$4:$E$65536,4,FALSE)</f>
        <v>934.2</v>
      </c>
      <c r="I48" s="381"/>
      <c r="J48" s="75">
        <f t="shared" si="0"/>
        <v>934.2</v>
      </c>
      <c r="K48" s="631"/>
      <c r="L48" s="140" t="s">
        <v>513</v>
      </c>
      <c r="M48" s="8"/>
      <c r="O48" s="813">
        <f t="shared" ref="O48:O54" si="3">IF(I48="",0,1)</f>
        <v>0</v>
      </c>
      <c r="P48" s="825" t="s">
        <v>514</v>
      </c>
      <c r="Q48" s="814"/>
    </row>
    <row r="49" spans="1:17" ht="27" x14ac:dyDescent="0.2">
      <c r="A49" s="1"/>
      <c r="B49" s="5"/>
      <c r="C49" s="1116"/>
      <c r="D49" s="171" t="str">
        <f>VLOOKUP($P49,TOV!$A$4:$E$65536,2,FALSE)</f>
        <v>Demolish and remove small buildings / tanks</v>
      </c>
      <c r="E49" s="293" t="s">
        <v>296</v>
      </c>
      <c r="F49" s="72"/>
      <c r="G49" s="90" t="s">
        <v>515</v>
      </c>
      <c r="H49" s="174">
        <f>VLOOKUP($P49,TOV!$A$4:$E$65536,4,FALSE)</f>
        <v>106.07647982106417</v>
      </c>
      <c r="I49" s="215"/>
      <c r="J49" s="75">
        <f t="shared" si="0"/>
        <v>0</v>
      </c>
      <c r="K49" s="631"/>
      <c r="L49" s="141" t="s">
        <v>516</v>
      </c>
      <c r="M49" s="8"/>
      <c r="O49" s="815">
        <f t="shared" si="3"/>
        <v>0</v>
      </c>
      <c r="P49" s="826" t="s">
        <v>517</v>
      </c>
      <c r="Q49" s="816"/>
    </row>
    <row r="50" spans="1:17" ht="19.5" customHeight="1" x14ac:dyDescent="0.2">
      <c r="A50" s="1"/>
      <c r="B50" s="5"/>
      <c r="C50" s="1116"/>
      <c r="D50" s="633" t="str">
        <f>VLOOKUP($P50,TOV!$A$4:$E$65536,2,FALSE)</f>
        <v>Demolish and remove weighbridge</v>
      </c>
      <c r="E50" s="293" t="s">
        <v>296</v>
      </c>
      <c r="F50" s="72"/>
      <c r="G50" s="90" t="s">
        <v>808</v>
      </c>
      <c r="H50" s="73">
        <f>VLOOKUP($P50,TOV!$A$4:$E$65536,4,FALSE)</f>
        <v>33002.10972</v>
      </c>
      <c r="I50" s="215"/>
      <c r="J50" s="75">
        <f t="shared" si="0"/>
        <v>0</v>
      </c>
      <c r="K50" s="631"/>
      <c r="L50" s="212" t="s">
        <v>815</v>
      </c>
      <c r="M50" s="195"/>
      <c r="N50" s="315"/>
      <c r="O50" s="745"/>
      <c r="P50" s="1008" t="s">
        <v>814</v>
      </c>
      <c r="Q50" s="816"/>
    </row>
    <row r="51" spans="1:17" ht="22.5" x14ac:dyDescent="0.2">
      <c r="A51" s="1"/>
      <c r="B51" s="5"/>
      <c r="C51" s="1116"/>
      <c r="D51" s="171" t="str">
        <f>VLOOKUP($P51,TOV!$A$4:$E$65536,2,FALSE)</f>
        <v xml:space="preserve">Demolish and remove industrial buildings such as workshops and large sheds </v>
      </c>
      <c r="E51" s="293" t="s">
        <v>296</v>
      </c>
      <c r="F51" s="72"/>
      <c r="G51" s="90" t="s">
        <v>515</v>
      </c>
      <c r="H51" s="174">
        <f>VLOOKUP($P51,TOV!$A$4:$E$65536,4,FALSE)</f>
        <v>242.46052530528954</v>
      </c>
      <c r="I51" s="206"/>
      <c r="J51" s="75">
        <f t="shared" si="0"/>
        <v>0</v>
      </c>
      <c r="K51" s="631"/>
      <c r="L51" s="141" t="s">
        <v>524</v>
      </c>
      <c r="M51" s="8"/>
      <c r="O51" s="815">
        <f t="shared" si="3"/>
        <v>0</v>
      </c>
      <c r="P51" s="826" t="s">
        <v>525</v>
      </c>
      <c r="Q51" s="816"/>
    </row>
    <row r="52" spans="1:17" ht="33.75" x14ac:dyDescent="0.2">
      <c r="A52" s="1"/>
      <c r="B52" s="5"/>
      <c r="C52" s="1116"/>
      <c r="D52" s="171" t="str">
        <f>VLOOKUP($P52,TOV!$A$4:$E$65536,2,FALSE)</f>
        <v xml:space="preserve">Remove Bitumen sealed areas (car park, etc).  Includes disposal of waste bitumen material off site at an appropriate landfill facility. </v>
      </c>
      <c r="E52" s="293" t="s">
        <v>296</v>
      </c>
      <c r="F52" s="72"/>
      <c r="G52" s="173" t="s">
        <v>515</v>
      </c>
      <c r="H52" s="174">
        <f>VLOOKUP($P52,TOV!$A$4:$E$65536,4,FALSE)</f>
        <v>18.107486264854778</v>
      </c>
      <c r="I52" s="209"/>
      <c r="J52" s="75">
        <f t="shared" si="0"/>
        <v>0</v>
      </c>
      <c r="K52" s="631"/>
      <c r="L52" s="181" t="s">
        <v>540</v>
      </c>
      <c r="M52" s="8"/>
      <c r="O52" s="815">
        <f t="shared" si="3"/>
        <v>0</v>
      </c>
      <c r="P52" s="826" t="s">
        <v>526</v>
      </c>
      <c r="Q52" s="816"/>
    </row>
    <row r="53" spans="1:17" ht="22.5" x14ac:dyDescent="0.2">
      <c r="A53" s="1"/>
      <c r="B53" s="5"/>
      <c r="C53" s="1116"/>
      <c r="D53" s="171" t="str">
        <f>VLOOKUP($P53,TOV!$A$4:$E$65536,2,FALSE)</f>
        <v xml:space="preserve">Remove Concrete pads &amp; footings (&lt; 300mm thickness).  </v>
      </c>
      <c r="E53" s="293" t="s">
        <v>296</v>
      </c>
      <c r="F53" s="72"/>
      <c r="G53" s="173" t="s">
        <v>515</v>
      </c>
      <c r="H53" s="174">
        <f>VLOOKUP($P53,TOV!$A$4:$E$65536,4,FALSE)</f>
        <v>15.153782831580596</v>
      </c>
      <c r="I53" s="209"/>
      <c r="J53" s="75">
        <f t="shared" si="0"/>
        <v>0</v>
      </c>
      <c r="K53" s="631"/>
      <c r="L53" s="211" t="s">
        <v>541</v>
      </c>
      <c r="M53" s="8"/>
      <c r="O53" s="815">
        <f t="shared" si="3"/>
        <v>0</v>
      </c>
      <c r="P53" s="826" t="s">
        <v>527</v>
      </c>
      <c r="Q53" s="816"/>
    </row>
    <row r="54" spans="1:17" ht="23.25" thickBot="1" x14ac:dyDescent="0.25">
      <c r="A54" s="1"/>
      <c r="B54" s="5"/>
      <c r="C54" s="1116"/>
      <c r="D54" s="171" t="str">
        <f>VLOOKUP($P54,TOV!$A$4:$E$65536,2,FALSE)</f>
        <v>Remove Concrete pads, footings and foundations (&gt; 300mm thickness)</v>
      </c>
      <c r="E54" s="293" t="s">
        <v>296</v>
      </c>
      <c r="F54" s="72"/>
      <c r="G54" s="238" t="s">
        <v>515</v>
      </c>
      <c r="H54" s="174">
        <f>VLOOKUP($P54,TOV!$A$4:$E$65536,4,FALSE)</f>
        <v>83.474227462096508</v>
      </c>
      <c r="I54" s="381"/>
      <c r="J54" s="75">
        <f t="shared" si="0"/>
        <v>0</v>
      </c>
      <c r="K54" s="631"/>
      <c r="L54" s="211" t="s">
        <v>528</v>
      </c>
      <c r="M54" s="8"/>
      <c r="O54" s="817">
        <f t="shared" si="3"/>
        <v>0</v>
      </c>
      <c r="P54" s="828" t="s">
        <v>529</v>
      </c>
      <c r="Q54" s="818"/>
    </row>
    <row r="55" spans="1:17" ht="13.5" thickBot="1" x14ac:dyDescent="0.25">
      <c r="A55" s="1"/>
      <c r="B55" s="5"/>
      <c r="C55" s="95"/>
      <c r="D55" s="97"/>
      <c r="E55" s="97"/>
      <c r="F55" s="304" t="s">
        <v>461</v>
      </c>
      <c r="G55" s="338"/>
      <c r="H55" s="100"/>
      <c r="I55" s="100"/>
      <c r="J55" s="101">
        <f>SUM(J48:J54)</f>
        <v>934.2</v>
      </c>
      <c r="K55" s="101"/>
      <c r="L55" s="339"/>
      <c r="M55" s="8"/>
      <c r="O55" s="1422"/>
      <c r="P55" s="1423"/>
      <c r="Q55" s="1424"/>
    </row>
    <row r="56" spans="1:17" ht="27" x14ac:dyDescent="0.2">
      <c r="A56" s="1"/>
      <c r="B56" s="5"/>
      <c r="C56" s="1265" t="s">
        <v>572</v>
      </c>
      <c r="D56" s="171" t="str">
        <f>VLOOKUP($P56,TOV!$A$4:$E$65536,2,FALSE)</f>
        <v>Disconnect electricity supply</v>
      </c>
      <c r="E56" s="334" t="s">
        <v>296</v>
      </c>
      <c r="F56" s="172">
        <v>1</v>
      </c>
      <c r="G56" s="236" t="s">
        <v>297</v>
      </c>
      <c r="H56" s="174">
        <f>VLOOKUP($P56,TOV!$A$4:$E$65536,4,FALSE)</f>
        <v>934.2</v>
      </c>
      <c r="I56" s="209"/>
      <c r="J56" s="75">
        <f t="shared" si="0"/>
        <v>934.2</v>
      </c>
      <c r="K56" s="631"/>
      <c r="L56" s="237" t="s">
        <v>268</v>
      </c>
      <c r="M56" s="8"/>
      <c r="O56" s="813">
        <f>IF(I56="",0,1)</f>
        <v>0</v>
      </c>
      <c r="P56" s="825" t="s">
        <v>514</v>
      </c>
      <c r="Q56" s="814"/>
    </row>
    <row r="57" spans="1:17" ht="16.5" customHeight="1" x14ac:dyDescent="0.2">
      <c r="A57" s="1"/>
      <c r="B57" s="5"/>
      <c r="C57" s="1265"/>
      <c r="D57" s="633" t="str">
        <f>VLOOKUP($P57,TOV!$A$4:$E$65536,2,FALSE)</f>
        <v>Empty and remove septic tank</v>
      </c>
      <c r="E57" s="293" t="s">
        <v>296</v>
      </c>
      <c r="F57" s="72"/>
      <c r="G57" s="199" t="s">
        <v>808</v>
      </c>
      <c r="H57" s="73">
        <f>VLOOKUP($P57,TOV!$A$4:$E$65536,4,FALSE)</f>
        <v>9900.6329159999987</v>
      </c>
      <c r="I57" s="215"/>
      <c r="J57" s="75">
        <f t="shared" si="0"/>
        <v>0</v>
      </c>
      <c r="K57" s="631"/>
      <c r="L57" s="212" t="s">
        <v>818</v>
      </c>
      <c r="M57" s="176"/>
      <c r="N57" s="130"/>
      <c r="O57" s="745"/>
      <c r="P57" s="1008" t="s">
        <v>816</v>
      </c>
      <c r="Q57" s="819"/>
    </row>
    <row r="58" spans="1:17" ht="23.25" customHeight="1" x14ac:dyDescent="0.2">
      <c r="A58" s="1"/>
      <c r="B58" s="5"/>
      <c r="C58" s="1265"/>
      <c r="D58" s="171" t="str">
        <f>VLOOKUP($P58,TOV!$A$4:$E$65536,2,FALSE)</f>
        <v>Demolish and remove small buildings / tanks</v>
      </c>
      <c r="E58" s="293" t="s">
        <v>296</v>
      </c>
      <c r="F58" s="72"/>
      <c r="G58" s="90" t="s">
        <v>515</v>
      </c>
      <c r="H58" s="174">
        <f>VLOOKUP($P58,TOV!$A$4:$E$65536,4,FALSE)</f>
        <v>106.07647982106417</v>
      </c>
      <c r="I58" s="215"/>
      <c r="J58" s="75">
        <f t="shared" si="0"/>
        <v>0</v>
      </c>
      <c r="K58" s="631"/>
      <c r="L58" s="212" t="s">
        <v>573</v>
      </c>
      <c r="M58" s="8"/>
      <c r="O58" s="815">
        <f>IF(I58="",0,1)</f>
        <v>0</v>
      </c>
      <c r="P58" s="826" t="s">
        <v>517</v>
      </c>
      <c r="Q58" s="816"/>
    </row>
    <row r="59" spans="1:17" ht="34.5" thickBot="1" x14ac:dyDescent="0.25">
      <c r="A59" s="1"/>
      <c r="B59" s="5"/>
      <c r="C59" s="1265"/>
      <c r="D59" s="171" t="str">
        <f>VLOOKUP($P59,TOV!$A$4:$E$65536,2,FALSE)</f>
        <v>Load, cart and dispose of contaminated soil (ie. chemical spillage in / around storage sheds) off site to a licensed landfill</v>
      </c>
      <c r="E59" s="293" t="s">
        <v>296</v>
      </c>
      <c r="F59" s="72"/>
      <c r="G59" s="179" t="s">
        <v>377</v>
      </c>
      <c r="H59" s="174">
        <f>VLOOKUP($P59,TOV!$A$4:$E$65536,4,FALSE)</f>
        <v>1022.8803411316903</v>
      </c>
      <c r="I59" s="381"/>
      <c r="J59" s="75">
        <f t="shared" si="0"/>
        <v>0</v>
      </c>
      <c r="K59" s="631"/>
      <c r="L59" s="181" t="s">
        <v>182</v>
      </c>
      <c r="M59" s="8"/>
      <c r="O59" s="817">
        <f>IF(I59="",0,1)</f>
        <v>0</v>
      </c>
      <c r="P59" s="828" t="s">
        <v>557</v>
      </c>
      <c r="Q59" s="818"/>
    </row>
    <row r="60" spans="1:17" ht="13.5" thickBot="1" x14ac:dyDescent="0.25">
      <c r="A60" s="1"/>
      <c r="B60" s="5"/>
      <c r="C60" s="693"/>
      <c r="D60" s="96"/>
      <c r="E60" s="96"/>
      <c r="F60" s="312" t="s">
        <v>461</v>
      </c>
      <c r="G60" s="337"/>
      <c r="H60" s="313"/>
      <c r="I60" s="313"/>
      <c r="J60" s="187">
        <f>SUM(J56:J59)</f>
        <v>934.2</v>
      </c>
      <c r="K60" s="187"/>
      <c r="L60" s="339"/>
      <c r="M60" s="8"/>
      <c r="O60" s="1422"/>
      <c r="P60" s="1423"/>
      <c r="Q60" s="1424"/>
    </row>
    <row r="61" spans="1:17" x14ac:dyDescent="0.2">
      <c r="A61" s="1"/>
      <c r="B61" s="5"/>
      <c r="C61" s="1264" t="s">
        <v>576</v>
      </c>
      <c r="D61" s="1230" t="str">
        <f>VLOOKUP($P61,TOV!$A$4:$E$65536,2,FALSE)</f>
        <v xml:space="preserve">Remove carbonaceous material from roadways (coal / rejects spillage) </v>
      </c>
      <c r="E61" s="1241" t="s">
        <v>296</v>
      </c>
      <c r="F61" s="1355"/>
      <c r="G61" s="1130" t="s">
        <v>377</v>
      </c>
      <c r="H61" s="1354" t="str">
        <f>VLOOKUP($P61,TOV!$A$4:$E$65536,4,FALSE)</f>
        <v>Select from List</v>
      </c>
      <c r="I61" s="1417"/>
      <c r="J61" s="1233" t="str">
        <f>IF($E61="Y",IF(I61=0,IF(H61="Select From List","",F61*H61),F61*I61),"")</f>
        <v/>
      </c>
      <c r="K61" s="631" t="s">
        <v>378</v>
      </c>
      <c r="L61" s="1104" t="s">
        <v>577</v>
      </c>
      <c r="M61" s="1365"/>
      <c r="N61" s="1416"/>
      <c r="O61" s="1421">
        <f>IF(I61="",0,1)</f>
        <v>0</v>
      </c>
      <c r="P61" s="1418" t="str">
        <f>IF(Q61=1,"X174",IF(Q61=2,"X175",IF(Q61=3,"X176",IF(Q61=4,"x177",IF(Q61=5,"X178","X174")))))</f>
        <v>X174</v>
      </c>
      <c r="Q61" s="1359">
        <f>VLOOKUP(K61,Select_Haul_Distance_Index,2,FALSE)</f>
        <v>1</v>
      </c>
    </row>
    <row r="62" spans="1:17" ht="27" customHeight="1" x14ac:dyDescent="0.2">
      <c r="A62" s="1"/>
      <c r="B62" s="5"/>
      <c r="C62" s="1265"/>
      <c r="D62" s="1231"/>
      <c r="E62" s="1242"/>
      <c r="F62" s="1244"/>
      <c r="G62" s="1131"/>
      <c r="H62" s="1262"/>
      <c r="I62" s="1290"/>
      <c r="J62" s="1103"/>
      <c r="K62" s="631"/>
      <c r="L62" s="1105"/>
      <c r="M62" s="1365"/>
      <c r="N62" s="1416"/>
      <c r="O62" s="1392"/>
      <c r="P62" s="1419"/>
      <c r="Q62" s="1364"/>
    </row>
    <row r="63" spans="1:17" ht="33.75" x14ac:dyDescent="0.2">
      <c r="A63" s="1"/>
      <c r="B63" s="5"/>
      <c r="C63" s="1265"/>
      <c r="D63" s="171" t="str">
        <f>VLOOKUP($P63,TOV!$A$4:$E$65536,2,FALSE)</f>
        <v xml:space="preserve">Remove Bitumen sealed areas (car park, etc).  Includes disposal of waste bitumen material off site at an appropriate landfill facility. </v>
      </c>
      <c r="E63" s="293" t="s">
        <v>296</v>
      </c>
      <c r="F63" s="72"/>
      <c r="G63" s="173" t="s">
        <v>515</v>
      </c>
      <c r="H63" s="174">
        <f>VLOOKUP($P63,TOV!$A$4:$E$65536,4,FALSE)</f>
        <v>18.107486264854778</v>
      </c>
      <c r="I63" s="209"/>
      <c r="J63" s="75">
        <f>IF($E63="Y",IF(I63=0,F63*H63,F63*I63),"")</f>
        <v>0</v>
      </c>
      <c r="K63" s="631"/>
      <c r="L63" s="181" t="s">
        <v>540</v>
      </c>
      <c r="M63" s="8"/>
      <c r="O63" s="815">
        <f>IF(I63="",0,1)</f>
        <v>0</v>
      </c>
      <c r="P63" s="826" t="s">
        <v>526</v>
      </c>
      <c r="Q63" s="816"/>
    </row>
    <row r="64" spans="1:17" ht="23.25" thickBot="1" x14ac:dyDescent="0.25">
      <c r="A64" s="1"/>
      <c r="B64" s="5"/>
      <c r="C64" s="1396"/>
      <c r="D64" s="171" t="str">
        <f>VLOOKUP($P64,TOV!$A$4:$E$65536,2,FALSE)</f>
        <v>Reshape, deep rip and ameliorate sealed unsealed roads</v>
      </c>
      <c r="E64" s="293" t="s">
        <v>296</v>
      </c>
      <c r="F64" s="72"/>
      <c r="G64" s="90" t="s">
        <v>363</v>
      </c>
      <c r="H64" s="174">
        <f>VLOOKUP($P64,TOV!$A$4:$E$65536,4,FALSE)</f>
        <v>3788.4457078951482</v>
      </c>
      <c r="I64" s="244"/>
      <c r="J64" s="75">
        <f>IF($E64="Y",IF(I64=0,F64*H64,F64*I64),"")</f>
        <v>0</v>
      </c>
      <c r="K64" s="631"/>
      <c r="L64" s="141" t="s">
        <v>581</v>
      </c>
      <c r="M64" s="8"/>
      <c r="O64" s="817">
        <f>IF(I64="",0,1)</f>
        <v>0</v>
      </c>
      <c r="P64" s="828" t="s">
        <v>141</v>
      </c>
      <c r="Q64" s="818"/>
    </row>
    <row r="65" spans="1:18" ht="13.5" thickBot="1" x14ac:dyDescent="0.25">
      <c r="A65" s="1"/>
      <c r="B65" s="5"/>
      <c r="C65" s="298"/>
      <c r="D65" s="96"/>
      <c r="E65" s="185"/>
      <c r="F65" s="312" t="s">
        <v>461</v>
      </c>
      <c r="G65" s="313"/>
      <c r="H65" s="462"/>
      <c r="I65" s="201"/>
      <c r="J65" s="187">
        <f>SUM(J61:J64)</f>
        <v>0</v>
      </c>
      <c r="K65" s="462"/>
      <c r="L65" s="670"/>
      <c r="M65" s="8"/>
      <c r="O65" s="1422"/>
      <c r="P65" s="1423"/>
      <c r="Q65" s="1424"/>
    </row>
    <row r="66" spans="1:18" ht="33.75" x14ac:dyDescent="0.2">
      <c r="A66" s="1"/>
      <c r="B66" s="5"/>
      <c r="C66" s="1265" t="s">
        <v>457</v>
      </c>
      <c r="D66" s="171" t="str">
        <f>VLOOKUP($P66,TOV!$A$4:$E$65536,2,FALSE)</f>
        <v>Shaping or levelling of minor excavations, batters and stockpiles, final trim, rock rake and deep rip</v>
      </c>
      <c r="E66" s="293" t="s">
        <v>296</v>
      </c>
      <c r="F66" s="72"/>
      <c r="G66" s="173" t="s">
        <v>363</v>
      </c>
      <c r="H66" s="174">
        <f>VLOOKUP($P66,TOV!$A$4:$E$65536,4,FALSE)</f>
        <v>1969.9917681054776</v>
      </c>
      <c r="I66" s="177"/>
      <c r="J66" s="75">
        <f t="shared" si="0"/>
        <v>0</v>
      </c>
      <c r="K66" s="631"/>
      <c r="L66" s="139" t="s">
        <v>193</v>
      </c>
      <c r="M66" s="8"/>
      <c r="O66" s="813">
        <f t="shared" ref="O66:O72" si="4">IF(I66="",0,1)</f>
        <v>0</v>
      </c>
      <c r="P66" s="825" t="s">
        <v>579</v>
      </c>
      <c r="Q66" s="814"/>
    </row>
    <row r="67" spans="1:18" ht="36" x14ac:dyDescent="0.2">
      <c r="A67" s="1"/>
      <c r="B67" s="5"/>
      <c r="C67" s="1265"/>
      <c r="D67" s="171" t="str">
        <f>VLOOKUP($P67,TOV!$A$4:$E$65536,2,FALSE)</f>
        <v>Structural water management works, banks, drains, rock lined waterways, sediment dams</v>
      </c>
      <c r="E67" s="293" t="s">
        <v>296</v>
      </c>
      <c r="F67" s="72"/>
      <c r="G67" s="90" t="s">
        <v>363</v>
      </c>
      <c r="H67" s="174">
        <f>VLOOKUP($P67,TOV!$A$4:$E$65536,4,FALSE)</f>
        <v>3030.7565663161195</v>
      </c>
      <c r="I67" s="244"/>
      <c r="J67" s="75">
        <f t="shared" si="0"/>
        <v>0</v>
      </c>
      <c r="K67" s="631"/>
      <c r="L67" s="141" t="s">
        <v>507</v>
      </c>
      <c r="M67" s="8"/>
      <c r="O67" s="815">
        <f t="shared" si="4"/>
        <v>0</v>
      </c>
      <c r="P67" s="826" t="s">
        <v>580</v>
      </c>
      <c r="Q67" s="816"/>
    </row>
    <row r="68" spans="1:18" ht="20.25" x14ac:dyDescent="0.3">
      <c r="A68" s="62"/>
      <c r="B68" s="63"/>
      <c r="C68" s="1265"/>
      <c r="D68" s="171" t="str">
        <f>VLOOKUP($P68,TOV!$A$4:$E$65536,2,FALSE)</f>
        <v>Rip hardstand areas</v>
      </c>
      <c r="E68" s="293" t="s">
        <v>296</v>
      </c>
      <c r="F68" s="72"/>
      <c r="G68" s="90" t="s">
        <v>363</v>
      </c>
      <c r="H68" s="73">
        <f>VLOOKUP($P68,TOV!$A$4:$E$233,4,FALSE)</f>
        <v>757.68914157902987</v>
      </c>
      <c r="I68" s="244"/>
      <c r="J68" s="75">
        <f t="shared" si="0"/>
        <v>0</v>
      </c>
      <c r="K68" s="631"/>
      <c r="L68" s="211" t="s">
        <v>657</v>
      </c>
      <c r="M68" s="243"/>
      <c r="N68" s="719"/>
      <c r="O68" s="815">
        <f t="shared" si="4"/>
        <v>0</v>
      </c>
      <c r="P68" s="827" t="s">
        <v>649</v>
      </c>
      <c r="Q68" s="937"/>
      <c r="R68" s="638"/>
    </row>
    <row r="69" spans="1:18" ht="20.25" x14ac:dyDescent="0.3">
      <c r="A69" s="62"/>
      <c r="B69" s="63"/>
      <c r="C69" s="1265"/>
      <c r="D69" s="633" t="str">
        <f>VLOOKUP($P69,TOV!$A$4:$E$65536,2,FALSE)</f>
        <v>Clear and grub existing vegetation</v>
      </c>
      <c r="E69" s="293" t="s">
        <v>296</v>
      </c>
      <c r="F69" s="917"/>
      <c r="G69" s="199" t="s">
        <v>363</v>
      </c>
      <c r="H69" s="918">
        <f>VLOOKUP($P69,TOV!$A$4:$E$65536,4,FALSE)</f>
        <v>5060.3234904000001</v>
      </c>
      <c r="I69" s="244"/>
      <c r="J69" s="75">
        <f t="shared" si="0"/>
        <v>0</v>
      </c>
      <c r="K69" s="631"/>
      <c r="L69" s="211" t="s">
        <v>841</v>
      </c>
      <c r="M69" s="243"/>
      <c r="N69" s="719"/>
      <c r="O69" s="745">
        <f t="shared" si="4"/>
        <v>0</v>
      </c>
      <c r="P69" s="1008" t="s">
        <v>840</v>
      </c>
      <c r="Q69" s="937"/>
      <c r="R69" s="638"/>
    </row>
    <row r="70" spans="1:18" ht="33.75" x14ac:dyDescent="0.2">
      <c r="A70" s="1"/>
      <c r="B70" s="5"/>
      <c r="C70" s="1265"/>
      <c r="D70" s="171" t="str">
        <f>VLOOKUP($P70,TOV!$A$4:$E$65536,2,FALSE)</f>
        <v>Maintenance of the rehabilitated areas that are intended to be part of the ongoing closure of the site.</v>
      </c>
      <c r="E70" s="293" t="s">
        <v>296</v>
      </c>
      <c r="F70" s="72"/>
      <c r="G70" s="90" t="s">
        <v>363</v>
      </c>
      <c r="H70" s="174">
        <f>VLOOKUP($P70,TOV!$A$4:$E$65536,4,FALSE)</f>
        <v>984.9958840527388</v>
      </c>
      <c r="I70" s="244"/>
      <c r="J70" s="75">
        <f t="shared" si="0"/>
        <v>0</v>
      </c>
      <c r="K70" s="631"/>
      <c r="L70" s="141" t="s">
        <v>868</v>
      </c>
      <c r="M70" s="8"/>
      <c r="O70" s="815">
        <f t="shared" si="4"/>
        <v>0</v>
      </c>
      <c r="P70" s="826" t="s">
        <v>368</v>
      </c>
      <c r="Q70" s="816"/>
    </row>
    <row r="71" spans="1:18" ht="27" x14ac:dyDescent="0.2">
      <c r="A71" s="1"/>
      <c r="B71" s="5"/>
      <c r="C71" s="1265"/>
      <c r="D71" s="171" t="str">
        <f>VLOOKUP($P71,TOV!$A$4:$E$65536,2,FALSE)</f>
        <v>Construct a standard stock fence around the site</v>
      </c>
      <c r="E71" s="293" t="s">
        <v>296</v>
      </c>
      <c r="F71" s="72"/>
      <c r="G71" s="90" t="s">
        <v>388</v>
      </c>
      <c r="H71" s="174">
        <f>VLOOKUP($P71,TOV!$A$4:$E$65536,4,FALSE)</f>
        <v>12.123026265264475</v>
      </c>
      <c r="I71" s="244"/>
      <c r="J71" s="75">
        <f t="shared" si="0"/>
        <v>0</v>
      </c>
      <c r="K71" s="631"/>
      <c r="L71" s="142" t="s">
        <v>242</v>
      </c>
      <c r="M71" s="8"/>
      <c r="O71" s="815">
        <f t="shared" si="4"/>
        <v>0</v>
      </c>
      <c r="P71" s="826" t="s">
        <v>583</v>
      </c>
      <c r="Q71" s="816"/>
    </row>
    <row r="72" spans="1:18" x14ac:dyDescent="0.2">
      <c r="A72" s="1"/>
      <c r="B72" s="5"/>
      <c r="C72" s="1265"/>
      <c r="D72" s="1331" t="str">
        <f>VLOOKUP($P72,TOV!$A$4:$E$65536,2,FALSE)</f>
        <v>Source (where availiable onsite), cart, spread and lightly rip topsoil</v>
      </c>
      <c r="E72" s="1267" t="s">
        <v>296</v>
      </c>
      <c r="F72" s="1243"/>
      <c r="G72" s="1256" t="s">
        <v>377</v>
      </c>
      <c r="H72" s="1261" t="str">
        <f>VLOOKUP($P72,TOV!$A$4:$E$65536,4,FALSE)</f>
        <v>Select from List</v>
      </c>
      <c r="I72" s="1283"/>
      <c r="J72" s="1102" t="str">
        <f>IF($E72="Y",IF(I72=0,IF(H72="Select From List","",F72*H72),F72*I72),"")</f>
        <v/>
      </c>
      <c r="K72" s="631" t="s">
        <v>378</v>
      </c>
      <c r="L72" s="1288" t="s">
        <v>584</v>
      </c>
      <c r="M72" s="8"/>
      <c r="O72" s="1391">
        <f t="shared" si="4"/>
        <v>0</v>
      </c>
      <c r="P72" s="1420" t="str">
        <f>IF(Q72=1,"X044",IF(Q72=2,"X045",IF(Q72=3,"X046",IF(Q72=4,"x047",IF(Q72=5,"X048","X044")))))</f>
        <v>X044</v>
      </c>
      <c r="Q72" s="1359">
        <f>VLOOKUP(K72,Select_Haul_Distance_Index,2,FALSE)</f>
        <v>1</v>
      </c>
    </row>
    <row r="73" spans="1:18" ht="27" customHeight="1" x14ac:dyDescent="0.2">
      <c r="A73" s="1"/>
      <c r="B73" s="5"/>
      <c r="C73" s="1265"/>
      <c r="D73" s="1231"/>
      <c r="E73" s="1242"/>
      <c r="F73" s="1244"/>
      <c r="G73" s="1131"/>
      <c r="H73" s="1262"/>
      <c r="I73" s="1284"/>
      <c r="J73" s="1103"/>
      <c r="K73" s="631"/>
      <c r="L73" s="1246"/>
      <c r="M73" s="8"/>
      <c r="O73" s="1392"/>
      <c r="P73" s="1419"/>
      <c r="Q73" s="1364"/>
    </row>
    <row r="74" spans="1:18" ht="27" customHeight="1" x14ac:dyDescent="0.2">
      <c r="A74" s="1"/>
      <c r="B74" s="5"/>
      <c r="C74" s="1265"/>
      <c r="D74" s="633" t="str">
        <f>VLOOKUP($P74,TOV!$A$4:$E$65536,2,FALSE)</f>
        <v>Purchase of topsoil where there is a shortage on site</v>
      </c>
      <c r="E74" s="293" t="s">
        <v>296</v>
      </c>
      <c r="F74" s="917"/>
      <c r="G74" s="199" t="s">
        <v>440</v>
      </c>
      <c r="H74" s="918">
        <f>VLOOKUP($P74,TOV!$A$4:$E$65536,4,FALSE)</f>
        <v>51.34028202108</v>
      </c>
      <c r="I74" s="244"/>
      <c r="J74" s="75">
        <f t="shared" ref="J74" si="5">IF($E74="Y",IF(I74=0,F74*H74,F74*I74),"")</f>
        <v>0</v>
      </c>
      <c r="K74" s="631"/>
      <c r="L74" s="212" t="s">
        <v>812</v>
      </c>
      <c r="M74" s="195"/>
      <c r="N74" s="24"/>
      <c r="O74" s="745">
        <f t="shared" ref="O74" si="6">IF(I74="",0,1)</f>
        <v>0</v>
      </c>
      <c r="P74" s="1008" t="s">
        <v>837</v>
      </c>
      <c r="Q74" s="1010"/>
    </row>
    <row r="75" spans="1:18" ht="27" x14ac:dyDescent="0.2">
      <c r="A75" s="1"/>
      <c r="B75" s="5"/>
      <c r="C75" s="1265"/>
      <c r="D75" s="171" t="str">
        <f>VLOOKUP($P75,TOV!$A$4:$E$65536,2,FALSE)</f>
        <v>Soil amelioration (adding gypsum, lime, etc)</v>
      </c>
      <c r="E75" s="293" t="s">
        <v>296</v>
      </c>
      <c r="F75" s="72"/>
      <c r="G75" s="90" t="s">
        <v>363</v>
      </c>
      <c r="H75" s="174">
        <f>VLOOKUP($P75,TOV!$A$4:$E$65536,4,FALSE)</f>
        <v>757.68914157902987</v>
      </c>
      <c r="I75" s="244"/>
      <c r="J75" s="75">
        <f t="shared" si="0"/>
        <v>0</v>
      </c>
      <c r="K75" s="631"/>
      <c r="L75" s="142" t="s">
        <v>585</v>
      </c>
      <c r="M75" s="8"/>
      <c r="O75" s="815">
        <f>IF(I75="",0,1)</f>
        <v>0</v>
      </c>
      <c r="P75" s="826" t="s">
        <v>399</v>
      </c>
      <c r="Q75" s="816"/>
    </row>
    <row r="76" spans="1:18" ht="63" x14ac:dyDescent="0.2">
      <c r="A76" s="1"/>
      <c r="B76" s="5"/>
      <c r="C76" s="1265"/>
      <c r="D76" s="171" t="str">
        <f>VLOOKUP($P76,TOV!$A$4:$E$65536,2,FALSE)</f>
        <v>Direct seeding (native tree species OR using native grasses), with single application of fertiliser</v>
      </c>
      <c r="E76" s="293" t="s">
        <v>296</v>
      </c>
      <c r="F76" s="72"/>
      <c r="G76" s="90" t="s">
        <v>363</v>
      </c>
      <c r="H76" s="174">
        <f>VLOOKUP($P76,TOV!$A$4:$E$65536,4,FALSE)</f>
        <v>5303.8239910532093</v>
      </c>
      <c r="I76" s="244"/>
      <c r="J76" s="75">
        <f t="shared" si="0"/>
        <v>0</v>
      </c>
      <c r="K76" s="631"/>
      <c r="L76" s="141" t="s">
        <v>0</v>
      </c>
      <c r="M76" s="8"/>
      <c r="O76" s="815">
        <f>IF(I76="",0,1)</f>
        <v>0</v>
      </c>
      <c r="P76" s="826" t="s">
        <v>400</v>
      </c>
      <c r="Q76" s="816"/>
    </row>
    <row r="77" spans="1:18" ht="63" x14ac:dyDescent="0.2">
      <c r="A77" s="1"/>
      <c r="B77" s="5"/>
      <c r="C77" s="1265"/>
      <c r="D77" s="171" t="str">
        <f>VLOOKUP($P77,TOV!$A$4:$E$65536,2,FALSE)</f>
        <v>Direct seeding (pasture grass species), with single application of fertiliser</v>
      </c>
      <c r="E77" s="293" t="s">
        <v>296</v>
      </c>
      <c r="F77" s="72"/>
      <c r="G77" s="90" t="s">
        <v>363</v>
      </c>
      <c r="H77" s="174">
        <f>VLOOKUP($P77,TOV!$A$4:$E$65536,4,FALSE)</f>
        <v>1363.8404548422536</v>
      </c>
      <c r="I77" s="244"/>
      <c r="J77" s="75">
        <f t="shared" si="0"/>
        <v>0</v>
      </c>
      <c r="K77" s="631"/>
      <c r="L77" s="141" t="s">
        <v>2</v>
      </c>
      <c r="M77" s="8"/>
      <c r="O77" s="815">
        <f>IF(I77="",0,1)</f>
        <v>0</v>
      </c>
      <c r="P77" s="826" t="s">
        <v>401</v>
      </c>
      <c r="Q77" s="816"/>
    </row>
    <row r="78" spans="1:18" ht="18.75" thickBot="1" x14ac:dyDescent="0.25">
      <c r="A78" s="1"/>
      <c r="B78" s="5"/>
      <c r="C78" s="1265"/>
      <c r="D78" s="171" t="str">
        <f>VLOOKUP($P78,TOV!$A$4:$E$65536,2,FALSE)</f>
        <v>Planting tubestock (&lt; 15cm)</v>
      </c>
      <c r="E78" s="293" t="s">
        <v>296</v>
      </c>
      <c r="F78" s="72"/>
      <c r="G78" s="90" t="s">
        <v>371</v>
      </c>
      <c r="H78" s="174">
        <f>VLOOKUP($P78,TOV!$A$4:$E$65536,4,FALSE)</f>
        <v>12.842188840322539</v>
      </c>
      <c r="I78" s="244"/>
      <c r="J78" s="75">
        <f t="shared" si="0"/>
        <v>0</v>
      </c>
      <c r="K78" s="631"/>
      <c r="L78" s="141" t="s">
        <v>453</v>
      </c>
      <c r="M78" s="8"/>
      <c r="O78" s="815">
        <f>IF(I78="",0,1)</f>
        <v>0</v>
      </c>
      <c r="P78" s="826" t="s">
        <v>404</v>
      </c>
      <c r="Q78" s="816"/>
    </row>
    <row r="79" spans="1:18" ht="13.5" thickBot="1" x14ac:dyDescent="0.25">
      <c r="A79" s="1"/>
      <c r="B79" s="5"/>
      <c r="C79" s="83"/>
      <c r="D79" s="299"/>
      <c r="E79" s="85"/>
      <c r="F79" s="304" t="s">
        <v>461</v>
      </c>
      <c r="G79" s="304"/>
      <c r="H79" s="304"/>
      <c r="I79" s="86"/>
      <c r="J79" s="87">
        <f>SUM(J66:J78)</f>
        <v>0</v>
      </c>
      <c r="K79" s="87"/>
      <c r="L79" s="305"/>
      <c r="M79" s="8"/>
      <c r="O79" s="1422"/>
      <c r="P79" s="1423"/>
      <c r="Q79" s="1424"/>
    </row>
    <row r="80" spans="1:18" ht="56.25" x14ac:dyDescent="0.2">
      <c r="A80" s="1"/>
      <c r="B80" s="5"/>
      <c r="C80" s="1273" t="s">
        <v>727</v>
      </c>
      <c r="D80" s="171" t="str">
        <f>VLOOKUP($P80,TOV!$A$4:$E$65536,2,FALSE)</f>
        <v>Clean small surface water management dams (include all structures) to be retained after mine closure  - make safe and minor earthworks to stabilise the water management structure. ( &lt; 5 ML)</v>
      </c>
      <c r="E80" s="293" t="s">
        <v>296</v>
      </c>
      <c r="F80" s="72"/>
      <c r="G80" s="173" t="s">
        <v>371</v>
      </c>
      <c r="H80" s="174">
        <f>VLOOKUP($P80,TOV!$A$4:$E$65536,4,FALSE)</f>
        <v>3030.7565663161195</v>
      </c>
      <c r="I80" s="209"/>
      <c r="J80" s="75">
        <f>IF($E80="Y",IF(I80=0,F80*H80,F80*I80),"")</f>
        <v>0</v>
      </c>
      <c r="K80" s="631"/>
      <c r="L80" s="223" t="s">
        <v>586</v>
      </c>
      <c r="M80" s="8"/>
      <c r="O80" s="813">
        <f t="shared" ref="O80:O87" si="7">IF(I80="",0,1)</f>
        <v>0</v>
      </c>
      <c r="P80" s="825" t="s">
        <v>587</v>
      </c>
      <c r="Q80" s="814"/>
    </row>
    <row r="81" spans="1:41" ht="22.5" x14ac:dyDescent="0.2">
      <c r="A81" s="1"/>
      <c r="B81" s="5"/>
      <c r="C81" s="1116"/>
      <c r="D81" s="905" t="str">
        <f>VLOOKUP($P81,TOV!$A$4:$E$65536,2,FALSE)</f>
        <v>Pumping costs for water, includes hire of pumps, labour to manage pumping and fuel</v>
      </c>
      <c r="E81" s="293" t="s">
        <v>296</v>
      </c>
      <c r="F81" s="77"/>
      <c r="G81" s="199" t="s">
        <v>835</v>
      </c>
      <c r="H81" s="73">
        <f>VLOOKUP($P81,TOV!$A$4:$E$65536,4,FALSE)</f>
        <v>126.50808726</v>
      </c>
      <c r="I81" s="197"/>
      <c r="J81" s="75">
        <f>IF($E81="Y",IF(I81=0,F81*H81,F81*I81),"")</f>
        <v>0</v>
      </c>
      <c r="K81" s="632"/>
      <c r="L81" s="141" t="s">
        <v>836</v>
      </c>
      <c r="M81" s="221"/>
      <c r="N81" s="42"/>
      <c r="O81" s="745">
        <f>IF(I81="",0,1)</f>
        <v>0</v>
      </c>
      <c r="P81" s="1008" t="s">
        <v>833</v>
      </c>
      <c r="Q81" s="819"/>
    </row>
    <row r="82" spans="1:41" ht="22.5" x14ac:dyDescent="0.2">
      <c r="A82" s="1"/>
      <c r="B82" s="5"/>
      <c r="C82" s="1116"/>
      <c r="D82" s="905" t="str">
        <f>VLOOKUP($P82,TOV!$A$4:$E$65536,2,FALSE)</f>
        <v>Removal of plastic pond liners for offsite disposal</v>
      </c>
      <c r="E82" s="293" t="s">
        <v>296</v>
      </c>
      <c r="F82" s="77"/>
      <c r="G82" s="199" t="s">
        <v>363</v>
      </c>
      <c r="H82" s="73">
        <f>VLOOKUP($P82,TOV!$A$4:$E$65536,4,FALSE)</f>
        <v>4785.3059094</v>
      </c>
      <c r="I82" s="197"/>
      <c r="J82" s="75">
        <f>IF($E82="Y",IF(I82=0,F82*H82,F82*I82),"")</f>
        <v>0</v>
      </c>
      <c r="K82" s="632"/>
      <c r="L82" s="141" t="s">
        <v>832</v>
      </c>
      <c r="M82" s="221"/>
      <c r="N82" s="42"/>
      <c r="O82" s="745">
        <f>IF(I82="",0,1)</f>
        <v>0</v>
      </c>
      <c r="P82" s="1008" t="s">
        <v>830</v>
      </c>
      <c r="Q82" s="819"/>
    </row>
    <row r="83" spans="1:41" ht="23.25" thickBot="1" x14ac:dyDescent="0.25">
      <c r="A83" s="68"/>
      <c r="B83" s="69"/>
      <c r="C83" s="1116"/>
      <c r="D83" s="955" t="str">
        <f>VLOOKUP($P83,TOV!$A$4:$E$65536,2,FALSE)</f>
        <v>OR Backfill dams and reinstate to natural surface.  (Push only)</v>
      </c>
      <c r="E83" s="294" t="s">
        <v>296</v>
      </c>
      <c r="F83" s="94"/>
      <c r="G83" s="250" t="s">
        <v>440</v>
      </c>
      <c r="H83" s="547">
        <f>VLOOKUP($P83,TOV!$A$4:$E$65536,4,FALSE)</f>
        <v>0.95032197418386777</v>
      </c>
      <c r="I83" s="252"/>
      <c r="J83" s="953">
        <f>IF($E83="Y",IF(I83=0,F83*H83,F83*I83),"")</f>
        <v>0</v>
      </c>
      <c r="K83" s="632"/>
      <c r="L83" s="952" t="s">
        <v>589</v>
      </c>
      <c r="M83" s="221"/>
      <c r="N83" s="42"/>
      <c r="O83" s="745">
        <f t="shared" si="7"/>
        <v>0</v>
      </c>
      <c r="P83" s="746" t="s">
        <v>521</v>
      </c>
      <c r="Q83" s="932"/>
      <c r="R83" s="740"/>
      <c r="S83" s="722"/>
      <c r="T83" s="722"/>
      <c r="U83" s="722"/>
      <c r="V83" s="722"/>
      <c r="W83" s="722"/>
      <c r="X83" s="722"/>
      <c r="Y83" s="722"/>
      <c r="Z83" s="722"/>
      <c r="AA83" s="722"/>
      <c r="AB83" s="722"/>
      <c r="AC83" s="722"/>
      <c r="AD83" s="722"/>
      <c r="AE83" s="722"/>
      <c r="AF83" s="722"/>
      <c r="AG83" s="722"/>
      <c r="AH83" s="722"/>
      <c r="AI83" s="722"/>
      <c r="AJ83" s="722"/>
      <c r="AK83" s="722"/>
      <c r="AL83" s="722"/>
      <c r="AM83" s="722"/>
      <c r="AN83" s="722"/>
      <c r="AO83" s="722"/>
    </row>
    <row r="84" spans="1:41" ht="13.5" thickBot="1" x14ac:dyDescent="0.25">
      <c r="A84" s="1"/>
      <c r="B84" s="5"/>
      <c r="C84" s="83"/>
      <c r="D84" s="85"/>
      <c r="E84" s="85"/>
      <c r="F84" s="304" t="s">
        <v>461</v>
      </c>
      <c r="G84" s="338"/>
      <c r="H84" s="100"/>
      <c r="I84" s="100"/>
      <c r="J84" s="87">
        <f>SUM(J80:J83)</f>
        <v>0</v>
      </c>
      <c r="K84" s="87"/>
      <c r="L84" s="229"/>
      <c r="M84" s="8"/>
      <c r="O84" s="1410"/>
      <c r="P84" s="1411"/>
      <c r="Q84" s="1412"/>
    </row>
    <row r="85" spans="1:41" x14ac:dyDescent="0.2">
      <c r="A85" s="1"/>
      <c r="B85" s="5"/>
      <c r="C85" s="1314" t="s">
        <v>590</v>
      </c>
      <c r="D85" s="171" t="s">
        <v>411</v>
      </c>
      <c r="E85" s="246"/>
      <c r="F85" s="247"/>
      <c r="G85" s="173"/>
      <c r="H85" s="1270"/>
      <c r="I85" s="209"/>
      <c r="J85" s="193">
        <f>I85*F85</f>
        <v>0</v>
      </c>
      <c r="K85" s="207"/>
      <c r="L85" s="248" t="s">
        <v>412</v>
      </c>
      <c r="M85" s="8"/>
      <c r="O85" s="813">
        <f t="shared" si="7"/>
        <v>0</v>
      </c>
      <c r="P85" s="810"/>
      <c r="Q85" s="814"/>
    </row>
    <row r="86" spans="1:41" x14ac:dyDescent="0.2">
      <c r="A86" s="1"/>
      <c r="B86" s="5"/>
      <c r="C86" s="1314"/>
      <c r="D86" s="70" t="s">
        <v>413</v>
      </c>
      <c r="E86" s="199"/>
      <c r="F86" s="249"/>
      <c r="G86" s="90"/>
      <c r="H86" s="1271"/>
      <c r="I86" s="197"/>
      <c r="J86" s="193">
        <f>I86*F86</f>
        <v>0</v>
      </c>
      <c r="K86" s="210"/>
      <c r="L86" s="144" t="s">
        <v>412</v>
      </c>
      <c r="M86" s="8"/>
      <c r="O86" s="815">
        <f t="shared" si="7"/>
        <v>0</v>
      </c>
      <c r="P86" s="811"/>
      <c r="Q86" s="816"/>
    </row>
    <row r="87" spans="1:41" ht="13.5" thickBot="1" x14ac:dyDescent="0.25">
      <c r="A87" s="1"/>
      <c r="B87" s="5"/>
      <c r="C87" s="1314"/>
      <c r="D87" s="178" t="s">
        <v>414</v>
      </c>
      <c r="E87" s="303"/>
      <c r="F87" s="329"/>
      <c r="G87" s="179"/>
      <c r="H87" s="1272"/>
      <c r="I87" s="302"/>
      <c r="J87" s="193">
        <f>I87*F87</f>
        <v>0</v>
      </c>
      <c r="K87" s="344"/>
      <c r="L87" s="331" t="s">
        <v>412</v>
      </c>
      <c r="M87" s="8"/>
      <c r="O87" s="817">
        <f t="shared" si="7"/>
        <v>0</v>
      </c>
      <c r="P87" s="812"/>
      <c r="Q87" s="818"/>
    </row>
    <row r="88" spans="1:41" ht="13.5" thickBot="1" x14ac:dyDescent="0.25">
      <c r="A88" s="1"/>
      <c r="B88" s="5"/>
      <c r="C88" s="298"/>
      <c r="D88" s="96"/>
      <c r="E88" s="85"/>
      <c r="F88" s="304" t="s">
        <v>461</v>
      </c>
      <c r="G88" s="338"/>
      <c r="H88" s="100"/>
      <c r="I88" s="100"/>
      <c r="J88" s="87">
        <f>SUM(J85:J87)</f>
        <v>0</v>
      </c>
      <c r="K88" s="87"/>
      <c r="L88" s="652"/>
      <c r="M88" s="8"/>
      <c r="O88" s="1425"/>
      <c r="P88" s="1426"/>
      <c r="Q88" s="1427"/>
    </row>
    <row r="89" spans="1:41" x14ac:dyDescent="0.2">
      <c r="A89" s="1"/>
      <c r="B89" s="5"/>
      <c r="C89" s="126"/>
      <c r="D89" s="126"/>
      <c r="E89" s="126"/>
      <c r="F89" s="126"/>
      <c r="G89" s="126"/>
      <c r="H89" s="126"/>
      <c r="I89" s="126"/>
      <c r="J89" s="126"/>
      <c r="K89" s="126"/>
      <c r="L89" s="653"/>
      <c r="M89" s="8"/>
      <c r="O89" s="1"/>
      <c r="P89" s="623"/>
      <c r="Q89" s="1"/>
    </row>
    <row r="90" spans="1:41" ht="15.75" x14ac:dyDescent="0.2">
      <c r="A90" s="1"/>
      <c r="B90" s="5"/>
      <c r="C90" s="260" t="s">
        <v>591</v>
      </c>
      <c r="D90" s="1123" t="s">
        <v>470</v>
      </c>
      <c r="E90" s="1123"/>
      <c r="F90" s="1319"/>
      <c r="G90" s="1319"/>
      <c r="H90" s="1319"/>
      <c r="I90" s="261"/>
      <c r="J90" s="318">
        <f>SUM(J37,J47,J55,J60,J65,J79,J84,J88)</f>
        <v>3787.5958840527392</v>
      </c>
      <c r="K90" s="318"/>
      <c r="L90" s="653"/>
      <c r="M90" s="8"/>
      <c r="O90" s="1"/>
      <c r="P90" s="623"/>
      <c r="Q90" s="1"/>
    </row>
    <row r="91" spans="1:41" ht="12.75" customHeight="1" x14ac:dyDescent="0.2">
      <c r="A91" s="1"/>
      <c r="B91" s="17"/>
      <c r="C91" s="468"/>
      <c r="D91" s="510"/>
      <c r="E91" s="510"/>
      <c r="F91" s="469"/>
      <c r="G91" s="469"/>
      <c r="H91" s="469"/>
      <c r="I91" s="469"/>
      <c r="J91" s="470"/>
      <c r="K91" s="470"/>
      <c r="L91" s="657"/>
      <c r="M91" s="19"/>
      <c r="O91" s="1"/>
      <c r="P91" s="623"/>
      <c r="Q91" s="1"/>
    </row>
    <row r="92" spans="1:41" x14ac:dyDescent="0.2">
      <c r="A92" s="1"/>
      <c r="B92" s="1"/>
      <c r="C92" s="1"/>
      <c r="D92" s="1"/>
      <c r="E92" s="1"/>
      <c r="F92" s="1"/>
      <c r="G92" s="1"/>
      <c r="H92" s="1"/>
      <c r="I92" s="1"/>
      <c r="J92" s="1"/>
      <c r="K92" s="1"/>
      <c r="L92" s="668"/>
      <c r="M92" s="1"/>
      <c r="O92" s="1"/>
      <c r="P92" s="623"/>
      <c r="Q92" s="1"/>
    </row>
  </sheetData>
  <customSheetViews>
    <customSheetView guid="{41A8ADCC-2507-4752-A3EE-F762BBC19AE1}" showPageBreaks="1" hiddenRows="1" hiddenColumns="1" view="pageBreakPreview" showRuler="0" topLeftCell="E67">
      <selection activeCell="L74" sqref="L74"/>
      <rowBreaks count="3" manualBreakCount="3">
        <brk id="35" max="14" man="1"/>
        <brk id="48" max="16383" man="1"/>
        <brk id="75" max="14" man="1"/>
      </rowBreaks>
      <pageMargins left="0.75" right="0.75" top="1" bottom="1" header="0.5" footer="0.5"/>
      <pageSetup paperSize="8" scale="67" orientation="portrait" r:id="rId1"/>
      <headerFooter alignWithMargins="0"/>
    </customSheetView>
    <customSheetView guid="{B9B8C2DC-3363-4EAD-9396-44349DABBC4D}" showPageBreaks="1" hiddenRows="1" hiddenColumns="1" view="pageBreakPreview" showRuler="0">
      <selection activeCell="E18" sqref="E18"/>
      <rowBreaks count="3" manualBreakCount="3">
        <brk id="35" max="14" man="1"/>
        <brk id="48" max="16383" man="1"/>
        <brk id="75" max="14" man="1"/>
      </rowBreaks>
      <pageMargins left="0.75" right="0.75" top="1" bottom="1" header="0.5" footer="0.5"/>
      <pageSetup paperSize="8" scale="67" orientation="portrait" r:id="rId2"/>
      <headerFooter alignWithMargins="0"/>
    </customSheetView>
    <customSheetView guid="{61CD6FD2-F6DE-422C-B544-3D388865927F}" showPageBreaks="1" hiddenRows="1" hiddenColumns="1" view="pageBreakPreview" showRuler="0" topLeftCell="E1">
      <selection activeCell="E18" sqref="E18"/>
      <rowBreaks count="3" manualBreakCount="3">
        <brk id="35" max="14" man="1"/>
        <brk id="48" max="16383" man="1"/>
        <brk id="75" max="14" man="1"/>
      </rowBreaks>
      <pageMargins left="0.75" right="0.75" top="1" bottom="1" header="0.5" footer="0.5"/>
      <pageSetup paperSize="8" scale="67" orientation="portrait" r:id="rId3"/>
      <headerFooter alignWithMargins="0"/>
    </customSheetView>
    <customSheetView guid="{2FACC61F-0CCB-4F9A-9FC4-FB98AB602DA6}" showPageBreaks="1" hiddenRows="1" hiddenColumns="1" view="pageBreakPreview" showRuler="0" topLeftCell="E67">
      <selection activeCell="L74" sqref="L74"/>
      <rowBreaks count="3" manualBreakCount="3">
        <brk id="35" max="14" man="1"/>
        <brk id="48" max="16383" man="1"/>
        <brk id="75" max="14" man="1"/>
      </rowBreaks>
      <pageMargins left="0.75" right="0.75" top="1" bottom="1" header="0.5" footer="0.5"/>
      <pageSetup paperSize="8" scale="67" orientation="portrait" r:id="rId4"/>
      <headerFooter alignWithMargins="0"/>
    </customSheetView>
    <customSheetView guid="{4CDCC75F-9EF8-4C61-98C8-402ABB879AE7}" showPageBreaks="1" hiddenRows="1" hiddenColumns="1" view="pageBreakPreview" showRuler="0" topLeftCell="E67">
      <selection activeCell="L74" sqref="L74"/>
      <rowBreaks count="3" manualBreakCount="3">
        <brk id="35" max="14" man="1"/>
        <brk id="48" max="16383" man="1"/>
        <brk id="75" max="14" man="1"/>
      </rowBreaks>
      <pageMargins left="0.75" right="0.75" top="1" bottom="1" header="0.5" footer="0.5"/>
      <pageSetup paperSize="8" scale="67" orientation="portrait" r:id="rId5"/>
      <headerFooter alignWithMargins="0"/>
    </customSheetView>
  </customSheetViews>
  <mergeCells count="78">
    <mergeCell ref="J10:K10"/>
    <mergeCell ref="F11:I11"/>
    <mergeCell ref="J11:K11"/>
    <mergeCell ref="F8:I8"/>
    <mergeCell ref="J8:K8"/>
    <mergeCell ref="F9:I9"/>
    <mergeCell ref="J9:K9"/>
    <mergeCell ref="D90:H90"/>
    <mergeCell ref="C66:C78"/>
    <mergeCell ref="C56:C59"/>
    <mergeCell ref="C85:C87"/>
    <mergeCell ref="H85:H87"/>
    <mergeCell ref="C61:C64"/>
    <mergeCell ref="D61:D62"/>
    <mergeCell ref="E61:E62"/>
    <mergeCell ref="F61:F62"/>
    <mergeCell ref="G61:G62"/>
    <mergeCell ref="D72:D73"/>
    <mergeCell ref="E72:E73"/>
    <mergeCell ref="F72:F73"/>
    <mergeCell ref="G72:G73"/>
    <mergeCell ref="O55:Q55"/>
    <mergeCell ref="O60:Q60"/>
    <mergeCell ref="O65:Q65"/>
    <mergeCell ref="O79:Q79"/>
    <mergeCell ref="C3:L3"/>
    <mergeCell ref="C48:C54"/>
    <mergeCell ref="C38:C46"/>
    <mergeCell ref="C15:C36"/>
    <mergeCell ref="L33:L34"/>
    <mergeCell ref="D42:D43"/>
    <mergeCell ref="E42:E43"/>
    <mergeCell ref="F42:F43"/>
    <mergeCell ref="G42:G43"/>
    <mergeCell ref="H42:H43"/>
    <mergeCell ref="C8:D12"/>
    <mergeCell ref="F10:I10"/>
    <mergeCell ref="O88:Q88"/>
    <mergeCell ref="C80:C83"/>
    <mergeCell ref="D33:D34"/>
    <mergeCell ref="E33:E34"/>
    <mergeCell ref="F33:F34"/>
    <mergeCell ref="G33:G34"/>
    <mergeCell ref="H33:H34"/>
    <mergeCell ref="I33:I34"/>
    <mergeCell ref="J33:J34"/>
    <mergeCell ref="M33:M34"/>
    <mergeCell ref="O47:Q47"/>
    <mergeCell ref="P33:P34"/>
    <mergeCell ref="Q33:Q34"/>
    <mergeCell ref="Q42:Q43"/>
    <mergeCell ref="P42:P43"/>
    <mergeCell ref="O84:Q84"/>
    <mergeCell ref="N33:N34"/>
    <mergeCell ref="O33:O34"/>
    <mergeCell ref="I42:I43"/>
    <mergeCell ref="J42:J43"/>
    <mergeCell ref="L42:L43"/>
    <mergeCell ref="M42:M43"/>
    <mergeCell ref="N42:N43"/>
    <mergeCell ref="O42:O43"/>
    <mergeCell ref="O37:Q37"/>
    <mergeCell ref="Q61:Q62"/>
    <mergeCell ref="Q72:Q73"/>
    <mergeCell ref="P61:P62"/>
    <mergeCell ref="P72:P73"/>
    <mergeCell ref="O72:O73"/>
    <mergeCell ref="O61:O62"/>
    <mergeCell ref="N61:N62"/>
    <mergeCell ref="H72:H73"/>
    <mergeCell ref="I72:I73"/>
    <mergeCell ref="J72:J73"/>
    <mergeCell ref="L72:L73"/>
    <mergeCell ref="H61:H62"/>
    <mergeCell ref="I61:I62"/>
    <mergeCell ref="J61:J62"/>
    <mergeCell ref="L61:L62"/>
    <mergeCell ref="M61:M62"/>
  </mergeCells>
  <phoneticPr fontId="6" type="noConversion"/>
  <conditionalFormatting sqref="F39:F43 F49 F58:F59 F31:F36 F61:F64 F66:F68 F80 F29 F45:F46 F51:F54 F70:F73 F75:F78 F83 F16:F23">
    <cfRule type="expression" dxfId="355" priority="27" stopIfTrue="1">
      <formula>$E16="N"</formula>
    </cfRule>
    <cfRule type="expression" dxfId="354" priority="28" stopIfTrue="1">
      <formula>$E16="Y"</formula>
    </cfRule>
  </conditionalFormatting>
  <conditionalFormatting sqref="J48:J49 J56 J38:J43 J61:J64 J66:J68 J80 J29:J36 J45:J46 J51:J54 J58:J59 J70:J73 J75:J78 J83 J15:J23">
    <cfRule type="expression" dxfId="353" priority="29" stopIfTrue="1">
      <formula>$O15=1</formula>
    </cfRule>
  </conditionalFormatting>
  <conditionalFormatting sqref="K15:K23 K38:K43 K48:K49 K56 K66:K68 K61:K64 K80 K29:K36 K45:K46 K51:K54 K58:K59 K70:K73 K75:K78 K83">
    <cfRule type="expression" dxfId="352" priority="30" stopIfTrue="1">
      <formula>$O15=1</formula>
    </cfRule>
  </conditionalFormatting>
  <conditionalFormatting sqref="F38">
    <cfRule type="expression" dxfId="351" priority="31" stopIfTrue="1">
      <formula>$E38="Y"</formula>
    </cfRule>
    <cfRule type="expression" dxfId="350" priority="32" stopIfTrue="1">
      <formula>$E38="N"</formula>
    </cfRule>
  </conditionalFormatting>
  <conditionalFormatting sqref="J24:J28">
    <cfRule type="expression" dxfId="349" priority="25" stopIfTrue="1">
      <formula>$O24=1</formula>
    </cfRule>
  </conditionalFormatting>
  <conditionalFormatting sqref="K24:K28">
    <cfRule type="expression" dxfId="348" priority="26" stopIfTrue="1">
      <formula>$O24=1</formula>
    </cfRule>
  </conditionalFormatting>
  <conditionalFormatting sqref="J44">
    <cfRule type="expression" dxfId="347" priority="21" stopIfTrue="1">
      <formula>$O44=1</formula>
    </cfRule>
  </conditionalFormatting>
  <conditionalFormatting sqref="F44">
    <cfRule type="expression" dxfId="346" priority="22" stopIfTrue="1">
      <formula>$E44="N"</formula>
    </cfRule>
    <cfRule type="expression" dxfId="345" priority="23" stopIfTrue="1">
      <formula>$E44="Y"</formula>
    </cfRule>
  </conditionalFormatting>
  <conditionalFormatting sqref="K44">
    <cfRule type="expression" dxfId="344" priority="24" stopIfTrue="1">
      <formula>$O44=1</formula>
    </cfRule>
  </conditionalFormatting>
  <conditionalFormatting sqref="J50">
    <cfRule type="expression" dxfId="343" priority="17" stopIfTrue="1">
      <formula>$O50=1</formula>
    </cfRule>
  </conditionalFormatting>
  <conditionalFormatting sqref="F50">
    <cfRule type="expression" dxfId="342" priority="18" stopIfTrue="1">
      <formula>$E50="N"</formula>
    </cfRule>
    <cfRule type="expression" dxfId="341" priority="19" stopIfTrue="1">
      <formula>$E50="Y"</formula>
    </cfRule>
  </conditionalFormatting>
  <conditionalFormatting sqref="K50">
    <cfRule type="expression" dxfId="340" priority="20" stopIfTrue="1">
      <formula>$O50=1</formula>
    </cfRule>
  </conditionalFormatting>
  <conditionalFormatting sqref="J57">
    <cfRule type="expression" dxfId="339" priority="13" stopIfTrue="1">
      <formula>$O57=1</formula>
    </cfRule>
  </conditionalFormatting>
  <conditionalFormatting sqref="F57">
    <cfRule type="expression" dxfId="338" priority="14" stopIfTrue="1">
      <formula>$E57="N"</formula>
    </cfRule>
    <cfRule type="expression" dxfId="337" priority="15" stopIfTrue="1">
      <formula>$E57="Y"</formula>
    </cfRule>
  </conditionalFormatting>
  <conditionalFormatting sqref="K57">
    <cfRule type="expression" dxfId="336" priority="16" stopIfTrue="1">
      <formula>$O57=1</formula>
    </cfRule>
  </conditionalFormatting>
  <conditionalFormatting sqref="J69">
    <cfRule type="expression" dxfId="335" priority="9" stopIfTrue="1">
      <formula>$O69=1</formula>
    </cfRule>
  </conditionalFormatting>
  <conditionalFormatting sqref="F69">
    <cfRule type="expression" dxfId="334" priority="10" stopIfTrue="1">
      <formula>$E69="N"</formula>
    </cfRule>
    <cfRule type="expression" dxfId="333" priority="11" stopIfTrue="1">
      <formula>$E69="Y"</formula>
    </cfRule>
  </conditionalFormatting>
  <conditionalFormatting sqref="K69">
    <cfRule type="expression" dxfId="332" priority="12" stopIfTrue="1">
      <formula>$O69=1</formula>
    </cfRule>
  </conditionalFormatting>
  <conditionalFormatting sqref="J74">
    <cfRule type="expression" dxfId="331" priority="5" stopIfTrue="1">
      <formula>$O74=1</formula>
    </cfRule>
  </conditionalFormatting>
  <conditionalFormatting sqref="F74">
    <cfRule type="expression" dxfId="330" priority="6" stopIfTrue="1">
      <formula>$E74="N"</formula>
    </cfRule>
    <cfRule type="expression" dxfId="329" priority="7" stopIfTrue="1">
      <formula>$E74="Y"</formula>
    </cfRule>
  </conditionalFormatting>
  <conditionalFormatting sqref="K74">
    <cfRule type="expression" dxfId="328" priority="8" stopIfTrue="1">
      <formula>$O74=1</formula>
    </cfRule>
  </conditionalFormatting>
  <conditionalFormatting sqref="J81:J82">
    <cfRule type="expression" dxfId="327" priority="1" stopIfTrue="1">
      <formula>$O81=1</formula>
    </cfRule>
  </conditionalFormatting>
  <conditionalFormatting sqref="F81:F82">
    <cfRule type="expression" dxfId="326" priority="2" stopIfTrue="1">
      <formula>$E81="N"</formula>
    </cfRule>
    <cfRule type="expression" dxfId="325" priority="3" stopIfTrue="1">
      <formula>$E81="Y"</formula>
    </cfRule>
  </conditionalFormatting>
  <conditionalFormatting sqref="K81:K82">
    <cfRule type="expression" dxfId="324" priority="4" stopIfTrue="1">
      <formula>$O81=1</formula>
    </cfRule>
  </conditionalFormatting>
  <dataValidations count="4">
    <dataValidation type="list" allowBlank="1" showInputMessage="1" showErrorMessage="1" sqref="K61 K72" xr:uid="{00000000-0002-0000-0F00-000000000000}">
      <formula1>Select_Haul_Distance</formula1>
    </dataValidation>
    <dataValidation type="list" allowBlank="1" showInputMessage="1" showErrorMessage="1" sqref="E56:E59 E66:E78 E15:E36 E38:E46 E48:E54 E61:E64 E80:E83" xr:uid="{00000000-0002-0000-0F00-000001000000}">
      <formula1>Y_N</formula1>
    </dataValidation>
    <dataValidation type="list" allowBlank="1" showInputMessage="1" showErrorMessage="1" sqref="K33" xr:uid="{00000000-0002-0000-0F00-000002000000}">
      <formula1>Select_Size</formula1>
    </dataValidation>
    <dataValidation type="list" allowBlank="1" showInputMessage="1" showErrorMessage="1" sqref="K42" xr:uid="{00000000-0002-0000-0F00-000003000000}">
      <formula1>Select_Volume</formula1>
    </dataValidation>
  </dataValidations>
  <printOptions horizontalCentered="1"/>
  <pageMargins left="0.59055118110236227" right="0.59055118110236227" top="0.59055118110236227" bottom="0.59055118110236227" header="0.39370078740157483" footer="0.39370078740157483"/>
  <pageSetup paperSize="8" orientation="landscape" r:id="rId6"/>
  <headerFooter alignWithMargins="0">
    <oddFooter>&amp;C_x000D_&amp;1#&amp;"Calibri"&amp;12&amp;K000000 OFFICIAL</oddFooter>
  </headerFooter>
  <drawing r:id="rId7"/>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dimension ref="A1:AO60"/>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style="648" customWidth="1"/>
    <col min="13" max="13" width="2.140625" customWidth="1"/>
    <col min="14" max="14" width="2.42578125" style="1" customWidth="1"/>
    <col min="15" max="17" width="4.5703125" customWidth="1"/>
    <col min="18" max="18" width="2.42578125" style="1" customWidth="1"/>
    <col min="19" max="16384" width="8.85546875" hidden="1"/>
  </cols>
  <sheetData>
    <row r="1" spans="1:18" x14ac:dyDescent="0.2">
      <c r="A1" s="1"/>
      <c r="B1" s="1"/>
      <c r="C1" s="1"/>
      <c r="D1" s="1"/>
      <c r="E1" s="1"/>
      <c r="F1" s="1"/>
      <c r="G1" s="1"/>
      <c r="H1" s="1"/>
      <c r="I1" s="1"/>
      <c r="J1" s="1"/>
      <c r="K1" s="1"/>
      <c r="L1" s="668"/>
      <c r="M1" s="1"/>
      <c r="O1" s="1"/>
      <c r="P1" s="1"/>
      <c r="Q1" s="1"/>
    </row>
    <row r="2" spans="1:18" x14ac:dyDescent="0.2">
      <c r="A2" s="1"/>
      <c r="B2" s="2"/>
      <c r="C2" s="3"/>
      <c r="D2" s="3"/>
      <c r="E2" s="3"/>
      <c r="F2" s="3"/>
      <c r="G2" s="3"/>
      <c r="H2" s="3"/>
      <c r="I2" s="3"/>
      <c r="J2" s="3"/>
      <c r="K2" s="3"/>
      <c r="L2" s="669"/>
      <c r="M2" s="4"/>
      <c r="O2" s="1"/>
      <c r="P2" s="1"/>
      <c r="Q2" s="1"/>
    </row>
    <row r="3" spans="1:18" ht="23.25" thickBot="1" x14ac:dyDescent="0.25">
      <c r="A3" s="1"/>
      <c r="B3" s="5"/>
      <c r="C3" s="1263" t="s">
        <v>427</v>
      </c>
      <c r="D3" s="1263"/>
      <c r="E3" s="1263"/>
      <c r="F3" s="1263"/>
      <c r="G3" s="1263"/>
      <c r="H3" s="1263"/>
      <c r="I3" s="1263"/>
      <c r="J3" s="1263"/>
      <c r="K3" s="1263"/>
      <c r="L3" s="1263"/>
      <c r="M3" s="8"/>
      <c r="O3" s="1"/>
      <c r="P3" s="1"/>
      <c r="Q3" s="1"/>
    </row>
    <row r="4" spans="1:18" ht="22.5" x14ac:dyDescent="0.2">
      <c r="A4" s="1"/>
      <c r="B4" s="5"/>
      <c r="C4" s="158" t="s">
        <v>488</v>
      </c>
      <c r="D4" s="405"/>
      <c r="E4" s="405"/>
      <c r="F4" s="406"/>
      <c r="G4" s="406"/>
      <c r="H4" s="402"/>
      <c r="I4" s="402"/>
      <c r="J4" s="402"/>
      <c r="K4" s="886" t="s">
        <v>464</v>
      </c>
      <c r="L4" s="884">
        <f>Total_Liability</f>
        <v>0</v>
      </c>
      <c r="M4" s="8"/>
      <c r="O4" s="1"/>
      <c r="P4" s="1"/>
      <c r="Q4" s="1"/>
    </row>
    <row r="5" spans="1:18" s="196" customFormat="1" ht="12.75" customHeight="1" x14ac:dyDescent="0.2">
      <c r="A5" s="62"/>
      <c r="B5" s="63"/>
      <c r="C5" s="289"/>
      <c r="D5" s="270"/>
      <c r="E5" s="270"/>
      <c r="F5" s="271"/>
      <c r="G5" s="271"/>
      <c r="H5" s="272"/>
      <c r="I5" s="272"/>
      <c r="J5" s="272"/>
      <c r="K5" s="791" t="s">
        <v>289</v>
      </c>
      <c r="L5" s="792">
        <f>J56</f>
        <v>0</v>
      </c>
      <c r="M5" s="195"/>
      <c r="N5" s="62"/>
      <c r="O5" s="62"/>
      <c r="P5" s="62"/>
      <c r="Q5" s="62"/>
      <c r="R5" s="62"/>
    </row>
    <row r="6" spans="1:18" ht="12.75" customHeight="1" x14ac:dyDescent="0.2">
      <c r="A6" s="1"/>
      <c r="B6" s="5"/>
      <c r="C6" s="368" t="s">
        <v>228</v>
      </c>
      <c r="D6" s="407"/>
      <c r="E6" s="407"/>
      <c r="G6" s="44"/>
      <c r="H6" s="44"/>
      <c r="J6" s="422"/>
      <c r="K6" s="1"/>
      <c r="L6" s="1"/>
      <c r="M6" s="8"/>
      <c r="O6" s="1"/>
      <c r="P6" s="1"/>
      <c r="Q6" s="1"/>
    </row>
    <row r="7" spans="1:18" ht="12.75" customHeight="1" thickBot="1" x14ac:dyDescent="0.25">
      <c r="A7" s="1"/>
      <c r="B7" s="5"/>
      <c r="C7" s="558" t="s">
        <v>613</v>
      </c>
      <c r="D7" s="162"/>
      <c r="E7" s="162"/>
      <c r="F7" s="558" t="s">
        <v>197</v>
      </c>
      <c r="G7" s="163"/>
      <c r="H7" s="44"/>
      <c r="I7" s="1"/>
      <c r="J7" s="1"/>
      <c r="K7" s="1"/>
      <c r="L7" s="885" t="s">
        <v>766</v>
      </c>
      <c r="M7" s="8"/>
      <c r="O7" s="1"/>
      <c r="P7" s="1"/>
      <c r="Q7" s="1"/>
    </row>
    <row r="8" spans="1:18" ht="12.75" customHeight="1" x14ac:dyDescent="0.2">
      <c r="A8" s="1"/>
      <c r="B8" s="5"/>
      <c r="C8" s="1397"/>
      <c r="D8" s="1398"/>
      <c r="E8" s="556"/>
      <c r="F8" s="1100" t="s">
        <v>198</v>
      </c>
      <c r="G8" s="1100"/>
      <c r="H8" s="1100"/>
      <c r="I8" s="1342"/>
      <c r="J8" s="1343"/>
      <c r="K8" s="1344"/>
      <c r="L8" s="883" t="s">
        <v>5</v>
      </c>
      <c r="M8" s="8"/>
      <c r="O8" s="1"/>
      <c r="P8" s="1"/>
      <c r="Q8" s="1"/>
    </row>
    <row r="9" spans="1:18" ht="12.75" customHeight="1" x14ac:dyDescent="0.2">
      <c r="A9" s="1"/>
      <c r="B9" s="5"/>
      <c r="C9" s="1399"/>
      <c r="D9" s="1400"/>
      <c r="E9" s="556"/>
      <c r="F9" s="1100" t="s">
        <v>763</v>
      </c>
      <c r="G9" s="1100"/>
      <c r="H9" s="1100"/>
      <c r="I9" s="1342"/>
      <c r="J9" s="1345"/>
      <c r="K9" s="1346"/>
      <c r="L9" s="456" t="s">
        <v>767</v>
      </c>
      <c r="M9" s="8"/>
      <c r="O9" s="1"/>
      <c r="P9" s="1"/>
      <c r="Q9" s="1"/>
    </row>
    <row r="10" spans="1:18" ht="12.75" customHeight="1" x14ac:dyDescent="0.2">
      <c r="A10" s="1"/>
      <c r="B10" s="5"/>
      <c r="C10" s="1399"/>
      <c r="D10" s="1400"/>
      <c r="E10" s="556"/>
      <c r="F10" s="1100" t="s">
        <v>229</v>
      </c>
      <c r="G10" s="1100"/>
      <c r="H10" s="1100"/>
      <c r="I10" s="1342"/>
      <c r="J10" s="1345"/>
      <c r="K10" s="1346"/>
      <c r="L10" s="404" t="s">
        <v>6</v>
      </c>
      <c r="M10" s="8"/>
      <c r="O10" s="1"/>
      <c r="P10" s="1"/>
      <c r="Q10" s="1"/>
    </row>
    <row r="11" spans="1:18" ht="12.75" customHeight="1" x14ac:dyDescent="0.2">
      <c r="A11" s="1"/>
      <c r="B11" s="5"/>
      <c r="C11" s="1399"/>
      <c r="D11" s="1400"/>
      <c r="E11" s="556"/>
      <c r="F11" s="1100" t="s">
        <v>230</v>
      </c>
      <c r="G11" s="1100"/>
      <c r="H11" s="1100"/>
      <c r="I11" s="1342"/>
      <c r="J11" s="1345"/>
      <c r="K11" s="1346"/>
      <c r="L11" s="367" t="s">
        <v>7</v>
      </c>
      <c r="M11" s="8"/>
      <c r="O11" s="1"/>
      <c r="P11" s="1"/>
      <c r="Q11" s="1"/>
    </row>
    <row r="12" spans="1:18" ht="12.75" customHeight="1" x14ac:dyDescent="0.2">
      <c r="A12" s="1"/>
      <c r="B12" s="5"/>
      <c r="C12" s="1399"/>
      <c r="D12" s="1400"/>
      <c r="E12" s="162"/>
      <c r="F12" s="1100" t="s">
        <v>199</v>
      </c>
      <c r="G12" s="1100"/>
      <c r="H12" s="1100"/>
      <c r="I12" s="1342"/>
      <c r="J12" s="1345"/>
      <c r="K12" s="1346"/>
      <c r="L12" s="44"/>
      <c r="M12" s="8"/>
      <c r="O12" s="1"/>
      <c r="P12" s="1"/>
      <c r="Q12" s="1"/>
    </row>
    <row r="13" spans="1:18" ht="12.75" customHeight="1" x14ac:dyDescent="0.2">
      <c r="A13" s="1"/>
      <c r="B13" s="5"/>
      <c r="C13" s="1399"/>
      <c r="D13" s="1400"/>
      <c r="E13" s="162"/>
      <c r="F13" s="1100" t="s">
        <v>231</v>
      </c>
      <c r="G13" s="1100"/>
      <c r="H13" s="1100"/>
      <c r="I13" s="1342"/>
      <c r="J13" s="1345"/>
      <c r="K13" s="1346"/>
      <c r="L13" s="44"/>
      <c r="M13" s="8"/>
      <c r="O13" s="1"/>
      <c r="P13" s="1"/>
      <c r="Q13" s="1"/>
    </row>
    <row r="14" spans="1:18" ht="12.75" customHeight="1" x14ac:dyDescent="0.2">
      <c r="A14" s="1"/>
      <c r="B14" s="5"/>
      <c r="C14" s="1399"/>
      <c r="D14" s="1400"/>
      <c r="E14" s="557"/>
      <c r="F14" s="1100" t="s">
        <v>232</v>
      </c>
      <c r="G14" s="1100"/>
      <c r="H14" s="1100"/>
      <c r="I14" s="1342"/>
      <c r="J14" s="1345"/>
      <c r="K14" s="1346"/>
      <c r="L14" s="44"/>
      <c r="M14" s="8"/>
      <c r="O14" s="1"/>
      <c r="P14" s="1"/>
      <c r="Q14" s="1"/>
    </row>
    <row r="15" spans="1:18" ht="12.75" customHeight="1" x14ac:dyDescent="0.2">
      <c r="A15" s="1"/>
      <c r="B15" s="5"/>
      <c r="C15" s="1399"/>
      <c r="D15" s="1400"/>
      <c r="E15" s="162"/>
      <c r="F15" s="1100" t="s">
        <v>764</v>
      </c>
      <c r="G15" s="1100"/>
      <c r="H15" s="1100"/>
      <c r="I15" s="1342"/>
      <c r="J15" s="1347"/>
      <c r="K15" s="1348"/>
      <c r="L15" s="44" t="s">
        <v>765</v>
      </c>
      <c r="M15" s="8"/>
      <c r="O15" s="1"/>
      <c r="P15" s="1"/>
      <c r="Q15" s="1"/>
    </row>
    <row r="16" spans="1:18" ht="12.75" customHeight="1" x14ac:dyDescent="0.2">
      <c r="A16" s="1"/>
      <c r="B16" s="5"/>
      <c r="C16" s="1399"/>
      <c r="D16" s="1400"/>
      <c r="E16" s="558"/>
      <c r="F16" s="1100"/>
      <c r="G16" s="1100"/>
      <c r="H16" s="1100"/>
      <c r="I16" s="1342"/>
      <c r="J16" s="1349"/>
      <c r="K16" s="1350"/>
      <c r="L16" s="44"/>
      <c r="M16" s="8"/>
      <c r="O16" s="1"/>
      <c r="P16" s="1"/>
      <c r="Q16" s="1"/>
    </row>
    <row r="17" spans="1:17" ht="12.75" customHeight="1" thickBot="1" x14ac:dyDescent="0.25">
      <c r="A17" s="1"/>
      <c r="B17" s="5"/>
      <c r="C17" s="1401"/>
      <c r="D17" s="1402"/>
      <c r="E17" s="558"/>
      <c r="F17" s="1100"/>
      <c r="G17" s="1100"/>
      <c r="H17" s="1100"/>
      <c r="I17" s="1342"/>
      <c r="J17" s="1351"/>
      <c r="K17" s="1352"/>
      <c r="L17" s="44"/>
      <c r="M17" s="8"/>
      <c r="O17" s="1"/>
      <c r="P17" s="1"/>
      <c r="Q17" s="1"/>
    </row>
    <row r="18" spans="1:17" ht="12.75" customHeight="1" thickBot="1" x14ac:dyDescent="0.25">
      <c r="A18" s="1"/>
      <c r="B18" s="5"/>
      <c r="C18" s="362"/>
      <c r="D18" s="40"/>
      <c r="E18" s="40"/>
      <c r="F18" s="1"/>
      <c r="G18" s="1341"/>
      <c r="H18" s="1341"/>
      <c r="I18" s="1341"/>
      <c r="J18" s="1341"/>
      <c r="K18" s="363"/>
      <c r="L18" s="660"/>
      <c r="M18" s="8"/>
      <c r="O18" s="1"/>
      <c r="P18" s="1"/>
      <c r="Q18" s="1"/>
    </row>
    <row r="19" spans="1:17" ht="23.25" thickBot="1" x14ac:dyDescent="0.25">
      <c r="A19" s="1"/>
      <c r="B19" s="5"/>
      <c r="C19" s="373" t="s">
        <v>285</v>
      </c>
      <c r="D19" s="374" t="s">
        <v>286</v>
      </c>
      <c r="E19" s="375" t="s">
        <v>287</v>
      </c>
      <c r="F19" s="376" t="s">
        <v>288</v>
      </c>
      <c r="G19" s="374" t="s">
        <v>290</v>
      </c>
      <c r="H19" s="377" t="s">
        <v>291</v>
      </c>
      <c r="I19" s="377" t="s">
        <v>292</v>
      </c>
      <c r="J19" s="378" t="s">
        <v>293</v>
      </c>
      <c r="K19" s="567" t="s">
        <v>294</v>
      </c>
      <c r="L19" s="379" t="s">
        <v>295</v>
      </c>
      <c r="M19" s="8"/>
      <c r="O19" s="60" t="s">
        <v>565</v>
      </c>
      <c r="P19" s="60" t="s">
        <v>564</v>
      </c>
      <c r="Q19" s="60" t="s">
        <v>563</v>
      </c>
    </row>
    <row r="20" spans="1:17" x14ac:dyDescent="0.2">
      <c r="A20" s="1"/>
      <c r="B20" s="5"/>
      <c r="C20" s="1268" t="s">
        <v>269</v>
      </c>
      <c r="D20" s="1230" t="str">
        <f>VLOOKUP($P20,TOV!$A$4:$E$65536,2,FALSE)</f>
        <v xml:space="preserve">Source local material (where availiable onsite), cart and spread suitable material to cap the tailings storage (cap thickness determined by approval/licence) </v>
      </c>
      <c r="E20" s="1241" t="s">
        <v>296</v>
      </c>
      <c r="F20" s="1355"/>
      <c r="G20" s="1130" t="s">
        <v>377</v>
      </c>
      <c r="H20" s="1354" t="str">
        <f>VLOOKUP($P20,TOV!$A$4:$E$65536,4,FALSE)</f>
        <v>Select from List</v>
      </c>
      <c r="I20" s="1134"/>
      <c r="J20" s="1233" t="str">
        <f>IF($E20="Y",IF(I20=0,IF(H20="Select From List","",F20*H20),F20*I20),"")</f>
        <v/>
      </c>
      <c r="K20" s="630" t="s">
        <v>378</v>
      </c>
      <c r="L20" s="1245" t="s">
        <v>234</v>
      </c>
      <c r="M20" s="1365"/>
      <c r="N20" s="1416"/>
      <c r="O20" s="1421">
        <f>IF(I20="",0,1)</f>
        <v>0</v>
      </c>
      <c r="P20" s="1433" t="str">
        <f>IF(Q20=1,"X205",IF(Q20=2,"X206",IF(Q20=3,"X207",IF(Q20=4,"X208",IF(Q20=5,"X209","X205")))))</f>
        <v>X205</v>
      </c>
      <c r="Q20" s="1359">
        <f>VLOOKUP(K20,Select_Haul_Distance_Index,2,FALSE)</f>
        <v>1</v>
      </c>
    </row>
    <row r="21" spans="1:17" ht="27" customHeight="1" x14ac:dyDescent="0.2">
      <c r="A21" s="1"/>
      <c r="B21" s="5"/>
      <c r="C21" s="1269"/>
      <c r="D21" s="1231"/>
      <c r="E21" s="1242"/>
      <c r="F21" s="1244"/>
      <c r="G21" s="1131"/>
      <c r="H21" s="1262"/>
      <c r="I21" s="1284"/>
      <c r="J21" s="1103"/>
      <c r="K21" s="631"/>
      <c r="L21" s="1246"/>
      <c r="M21" s="1365"/>
      <c r="N21" s="1416"/>
      <c r="O21" s="1392"/>
      <c r="P21" s="1434"/>
      <c r="Q21" s="1364"/>
    </row>
    <row r="22" spans="1:17" ht="27" customHeight="1" x14ac:dyDescent="0.2">
      <c r="A22" s="1"/>
      <c r="B22" s="5"/>
      <c r="C22" s="1269"/>
      <c r="D22" s="70" t="str">
        <f>VLOOKUP($P22,TOV!$A$4:$E$65536,2,FALSE)</f>
        <v>Purchase of capping material where there is a shortage on site</v>
      </c>
      <c r="E22" s="293" t="s">
        <v>296</v>
      </c>
      <c r="F22" s="72"/>
      <c r="G22" s="90" t="s">
        <v>440</v>
      </c>
      <c r="H22" s="73">
        <f>VLOOKUP($P22,TOV!$A$4:$E$65536,4,FALSE)</f>
        <v>36.137310143400001</v>
      </c>
      <c r="I22" s="197"/>
      <c r="J22" s="75">
        <f>IF($E22="Y",IF(I22=0,IF(H22="Use 1st principles to build a rate","",F22*H22),F22*I22),"")</f>
        <v>0</v>
      </c>
      <c r="K22" s="631"/>
      <c r="L22" s="212" t="s">
        <v>850</v>
      </c>
      <c r="M22" s="176"/>
      <c r="N22" s="130"/>
      <c r="O22" s="776">
        <f t="shared" ref="O22" si="0">IF(I22="",0,1)</f>
        <v>0</v>
      </c>
      <c r="P22" s="795" t="s">
        <v>847</v>
      </c>
      <c r="Q22" s="1010"/>
    </row>
    <row r="23" spans="1:17" ht="67.5" x14ac:dyDescent="0.2">
      <c r="A23" s="1"/>
      <c r="B23" s="5"/>
      <c r="C23" s="1269"/>
      <c r="D23" s="551" t="str">
        <f>VLOOKUP($P23,TOV!$A$4:$E$65536,2,FALSE)</f>
        <v xml:space="preserve">(Only if specifically required): Apply engineered treatment as required (i.e. additional compaction, capillary breaks, etc) - design in accordance with the approval/permit commitments. Generic rate assumes cap thickness of approximately 1-1.5m.  </v>
      </c>
      <c r="E23" s="552" t="s">
        <v>296</v>
      </c>
      <c r="F23" s="569"/>
      <c r="G23" s="303" t="s">
        <v>363</v>
      </c>
      <c r="H23" s="553" t="str">
        <f>VLOOKUP($P23,TOV!$A$4:$E$65536,4,FALSE)</f>
        <v>Use 1st principles to build a rate</v>
      </c>
      <c r="I23" s="302"/>
      <c r="J23" s="554" t="str">
        <f>IF($E23="Y",IF(I23=0,IF(H23="Use 1st principles to build a rate","",F23*H23),F23*I23),"")</f>
        <v/>
      </c>
      <c r="K23" s="665"/>
      <c r="L23" s="143" t="s">
        <v>235</v>
      </c>
      <c r="M23" s="8"/>
      <c r="O23" s="815">
        <f>IF(I23="",0,1)</f>
        <v>0</v>
      </c>
      <c r="P23" s="826" t="s">
        <v>600</v>
      </c>
      <c r="Q23" s="816"/>
    </row>
    <row r="24" spans="1:17" ht="27.75" thickBot="1" x14ac:dyDescent="0.25">
      <c r="A24" s="1"/>
      <c r="B24" s="5"/>
      <c r="C24" s="1436"/>
      <c r="D24" s="198" t="str">
        <f>VLOOKUP($P24,TOV!$A$4:$E$65536,2,FALSE)</f>
        <v xml:space="preserve">Reshaping (earthworks only) of the walls &amp; surrounds of the tailings storage </v>
      </c>
      <c r="E24" s="294" t="s">
        <v>296</v>
      </c>
      <c r="F24" s="94"/>
      <c r="G24" s="250" t="s">
        <v>363</v>
      </c>
      <c r="H24" s="547">
        <f>VLOOKUP($P24,TOV!$A$4:$E$65536,4,FALSE)</f>
        <v>5008.4536477257889</v>
      </c>
      <c r="I24" s="252"/>
      <c r="J24" s="81">
        <f>IF($E24="Y",IF(I24=0,F24*H24,F24*I24),"")</f>
        <v>0</v>
      </c>
      <c r="K24" s="637"/>
      <c r="L24" s="245" t="s">
        <v>454</v>
      </c>
      <c r="M24" s="8"/>
      <c r="O24" s="817">
        <f>IF(I24="",0,1)</f>
        <v>0</v>
      </c>
      <c r="P24" s="805" t="s">
        <v>146</v>
      </c>
      <c r="Q24" s="818"/>
    </row>
    <row r="25" spans="1:17" ht="13.5" thickBot="1" x14ac:dyDescent="0.25">
      <c r="A25" s="1"/>
      <c r="B25" s="5"/>
      <c r="C25" s="486"/>
      <c r="D25" s="491"/>
      <c r="E25" s="491"/>
      <c r="F25" s="492" t="s">
        <v>461</v>
      </c>
      <c r="G25" s="488"/>
      <c r="H25" s="480"/>
      <c r="I25" s="480"/>
      <c r="J25" s="490">
        <f>SUM(J20:J24)</f>
        <v>0</v>
      </c>
      <c r="K25" s="634"/>
      <c r="L25" s="671"/>
      <c r="M25" s="8"/>
      <c r="O25" s="1410"/>
      <c r="P25" s="1411"/>
      <c r="Q25" s="1412"/>
    </row>
    <row r="26" spans="1:17" x14ac:dyDescent="0.2">
      <c r="A26" s="1"/>
      <c r="B26" s="5"/>
      <c r="C26" s="1269" t="s">
        <v>270</v>
      </c>
      <c r="D26" s="1230" t="str">
        <f>VLOOKUP($P26,TOV!$A$4:$E$65536,2,FALSE)</f>
        <v xml:space="preserve">Source local material (where availiable onsite), cart and spread suitable material to cap the tailings storage (cap thickness determined by approval/licence) </v>
      </c>
      <c r="E26" s="1241" t="s">
        <v>296</v>
      </c>
      <c r="F26" s="1355"/>
      <c r="G26" s="1130" t="s">
        <v>377</v>
      </c>
      <c r="H26" s="1354" t="str">
        <f>VLOOKUP($P26,TOV!$A$4:$E$65536,4,FALSE)</f>
        <v>Select from List</v>
      </c>
      <c r="I26" s="1134"/>
      <c r="J26" s="1233" t="str">
        <f>IF($E26="Y",IF(I26=0,IF(H26="Select From List","",F26*H26),F26*I26),"")</f>
        <v/>
      </c>
      <c r="K26" s="630" t="s">
        <v>378</v>
      </c>
      <c r="L26" s="1245" t="s">
        <v>234</v>
      </c>
      <c r="M26" s="1365"/>
      <c r="N26" s="1416"/>
      <c r="O26" s="1435">
        <f>IF(I26="",0,1)</f>
        <v>0</v>
      </c>
      <c r="P26" s="1430" t="str">
        <f>IF(Q26=1,"X205",IF(Q26=2,"X206",IF(Q26=3,"X207",IF(Q26=4,"X208",IF(Q26=5,"X209","X205")))))</f>
        <v>X205</v>
      </c>
      <c r="Q26" s="1428">
        <f>VLOOKUP(K26,Select_Haul_Distance_Index,2,FALSE)</f>
        <v>1</v>
      </c>
    </row>
    <row r="27" spans="1:17" ht="27" customHeight="1" x14ac:dyDescent="0.2">
      <c r="A27" s="1"/>
      <c r="B27" s="5"/>
      <c r="C27" s="1269"/>
      <c r="D27" s="1231"/>
      <c r="E27" s="1242"/>
      <c r="F27" s="1244"/>
      <c r="G27" s="1131"/>
      <c r="H27" s="1262"/>
      <c r="I27" s="1284"/>
      <c r="J27" s="1103"/>
      <c r="K27" s="631"/>
      <c r="L27" s="1246"/>
      <c r="M27" s="1365"/>
      <c r="N27" s="1416"/>
      <c r="O27" s="1392"/>
      <c r="P27" s="1431"/>
      <c r="Q27" s="1364"/>
    </row>
    <row r="28" spans="1:17" ht="27" customHeight="1" x14ac:dyDescent="0.2">
      <c r="A28" s="1"/>
      <c r="B28" s="5"/>
      <c r="C28" s="1269"/>
      <c r="D28" s="70" t="str">
        <f>VLOOKUP($P28,TOV!$A$4:$E$65536,2,FALSE)</f>
        <v>Purchase of capping material where there is a shortage on site</v>
      </c>
      <c r="E28" s="293" t="s">
        <v>296</v>
      </c>
      <c r="F28" s="72"/>
      <c r="G28" s="90" t="s">
        <v>440</v>
      </c>
      <c r="H28" s="73">
        <f>VLOOKUP($P28,TOV!$A$4:$E$65536,4,FALSE)</f>
        <v>36.137310143400001</v>
      </c>
      <c r="I28" s="197"/>
      <c r="J28" s="75">
        <f>IF($E28="Y",IF(I28=0,IF(H28="Use 1st principles to build a rate","",F28*H28),F28*I28),"")</f>
        <v>0</v>
      </c>
      <c r="K28" s="631"/>
      <c r="L28" s="212" t="s">
        <v>850</v>
      </c>
      <c r="M28" s="176"/>
      <c r="N28" s="130"/>
      <c r="O28" s="776">
        <f t="shared" ref="O28" si="1">IF(I28="",0,1)</f>
        <v>0</v>
      </c>
      <c r="P28" s="795" t="s">
        <v>847</v>
      </c>
      <c r="Q28" s="1010"/>
    </row>
    <row r="29" spans="1:17" ht="67.5" x14ac:dyDescent="0.2">
      <c r="A29" s="1"/>
      <c r="B29" s="5"/>
      <c r="C29" s="1269"/>
      <c r="D29" s="171" t="str">
        <f>VLOOKUP($P29,TOV!$A$4:$E$65536,2,FALSE)</f>
        <v xml:space="preserve">(Only if specifically required): Apply engineered treatment as required (i.e. additional compaction, capillary breaks, etc) - design in accordance with the approval/permit commitments. Generic rate assumes cap thickness of approximately 1-1.5m.  </v>
      </c>
      <c r="E29" s="293" t="s">
        <v>296</v>
      </c>
      <c r="F29" s="72"/>
      <c r="G29" s="199" t="s">
        <v>363</v>
      </c>
      <c r="H29" s="174" t="str">
        <f>VLOOKUP($P29,TOV!$A$4:$E$65536,4,FALSE)</f>
        <v>Use 1st principles to build a rate</v>
      </c>
      <c r="I29" s="197"/>
      <c r="J29" s="75" t="str">
        <f>IF($E29="Y",IF(I29=0,IF(H29="Use 1st principles to build a rate","",F29*H29),F29*I29),"")</f>
        <v/>
      </c>
      <c r="K29" s="631"/>
      <c r="L29" s="142" t="s">
        <v>235</v>
      </c>
      <c r="M29" s="8"/>
      <c r="O29" s="815">
        <f>IF(I29="",0,1)</f>
        <v>0</v>
      </c>
      <c r="P29" s="785" t="s">
        <v>600</v>
      </c>
      <c r="Q29" s="816"/>
    </row>
    <row r="30" spans="1:17" ht="27.75" thickBot="1" x14ac:dyDescent="0.25">
      <c r="A30" s="1"/>
      <c r="B30" s="5"/>
      <c r="C30" s="1269"/>
      <c r="D30" s="551" t="str">
        <f>VLOOKUP($P30,TOV!$A$4:$E$65536,2,FALSE)</f>
        <v xml:space="preserve">Reshaping (earthworks only) of the walls &amp; surrounds of the tailings storage </v>
      </c>
      <c r="E30" s="552" t="s">
        <v>296</v>
      </c>
      <c r="F30" s="569"/>
      <c r="G30" s="303" t="s">
        <v>363</v>
      </c>
      <c r="H30" s="553">
        <f>VLOOKUP($P30,TOV!$A$4:$E$65536,4,FALSE)</f>
        <v>5008.4536477257889</v>
      </c>
      <c r="I30" s="302"/>
      <c r="J30" s="554">
        <f t="shared" ref="J30:J49" si="2">IF($E30="Y",IF(I30=0,F30*H30,F30*I30),"")</f>
        <v>0</v>
      </c>
      <c r="K30" s="665"/>
      <c r="L30" s="143" t="s">
        <v>454</v>
      </c>
      <c r="M30" s="8"/>
      <c r="O30" s="817">
        <f>IF(I30="",0,1)</f>
        <v>0</v>
      </c>
      <c r="P30" s="805" t="s">
        <v>146</v>
      </c>
      <c r="Q30" s="818"/>
    </row>
    <row r="31" spans="1:17" ht="13.5" thickBot="1" x14ac:dyDescent="0.25">
      <c r="A31" s="1"/>
      <c r="B31" s="5"/>
      <c r="C31" s="486"/>
      <c r="D31" s="491"/>
      <c r="E31" s="491"/>
      <c r="F31" s="492" t="s">
        <v>461</v>
      </c>
      <c r="G31" s="488"/>
      <c r="H31" s="489"/>
      <c r="I31" s="489"/>
      <c r="J31" s="490">
        <f>SUM(J26:J30)</f>
        <v>0</v>
      </c>
      <c r="K31" s="490"/>
      <c r="L31" s="671"/>
      <c r="M31" s="8"/>
      <c r="O31" s="1422"/>
      <c r="P31" s="1423"/>
      <c r="Q31" s="1424"/>
    </row>
    <row r="32" spans="1:17" ht="33.75" x14ac:dyDescent="0.2">
      <c r="A32" s="1"/>
      <c r="B32" s="5"/>
      <c r="C32" s="1265" t="s">
        <v>457</v>
      </c>
      <c r="D32" s="171" t="str">
        <f>VLOOKUP($P32,TOV!$A$4:$E$65536,2,FALSE)</f>
        <v>Shaping or levelling of minor excavations, batters and stockpiles, final trim, rock rake and deep rip</v>
      </c>
      <c r="E32" s="146" t="s">
        <v>296</v>
      </c>
      <c r="F32" s="72"/>
      <c r="G32" s="246" t="s">
        <v>363</v>
      </c>
      <c r="H32" s="174">
        <f>VLOOKUP($P32,TOV!$A$4:$E$65536,4,FALSE)</f>
        <v>1969.9917681054776</v>
      </c>
      <c r="I32" s="206"/>
      <c r="J32" s="962">
        <f t="shared" si="2"/>
        <v>0</v>
      </c>
      <c r="K32" s="631"/>
      <c r="L32" s="237" t="s">
        <v>193</v>
      </c>
      <c r="M32" s="8"/>
      <c r="O32" s="813">
        <f t="shared" ref="O32:O38" si="3">IF(I32="",0,1)</f>
        <v>0</v>
      </c>
      <c r="P32" s="809" t="s">
        <v>579</v>
      </c>
      <c r="Q32" s="814"/>
    </row>
    <row r="33" spans="1:17" ht="36" x14ac:dyDescent="0.2">
      <c r="A33" s="1"/>
      <c r="B33" s="5"/>
      <c r="C33" s="1265"/>
      <c r="D33" s="171" t="str">
        <f>VLOOKUP($P33,TOV!$A$4:$E$65536,2,FALSE)</f>
        <v>Structural water management works, banks, drains, rock lined waterways, sediment dams</v>
      </c>
      <c r="E33" s="293" t="s">
        <v>296</v>
      </c>
      <c r="F33" s="72"/>
      <c r="G33" s="199" t="s">
        <v>363</v>
      </c>
      <c r="H33" s="174">
        <f>VLOOKUP($P33,TOV!$A$4:$E$65536,4,FALSE)</f>
        <v>3030.7565663161195</v>
      </c>
      <c r="I33" s="197"/>
      <c r="J33" s="636">
        <f t="shared" si="2"/>
        <v>0</v>
      </c>
      <c r="K33" s="632"/>
      <c r="L33" s="212" t="s">
        <v>507</v>
      </c>
      <c r="M33" s="8"/>
      <c r="O33" s="815">
        <f t="shared" si="3"/>
        <v>0</v>
      </c>
      <c r="P33" s="785" t="s">
        <v>580</v>
      </c>
      <c r="Q33" s="816"/>
    </row>
    <row r="34" spans="1:17" ht="20.25" x14ac:dyDescent="0.3">
      <c r="A34" s="1"/>
      <c r="B34" s="5"/>
      <c r="C34" s="1265"/>
      <c r="D34" s="633" t="str">
        <f>VLOOKUP($P34,TOV!$A$4:$E$65536,2,FALSE)</f>
        <v>Clear and grub existing vegetation</v>
      </c>
      <c r="E34" s="293" t="s">
        <v>296</v>
      </c>
      <c r="F34" s="917"/>
      <c r="G34" s="199" t="s">
        <v>363</v>
      </c>
      <c r="H34" s="918">
        <f>VLOOKUP($P34,TOV!$A$4:$E$65536,4,FALSE)</f>
        <v>5060.3234904000001</v>
      </c>
      <c r="I34" s="244"/>
      <c r="J34" s="75">
        <f t="shared" si="2"/>
        <v>0</v>
      </c>
      <c r="K34" s="631"/>
      <c r="L34" s="211" t="s">
        <v>841</v>
      </c>
      <c r="M34" s="243"/>
      <c r="N34" s="719"/>
      <c r="O34" s="745">
        <f t="shared" si="3"/>
        <v>0</v>
      </c>
      <c r="P34" s="1008" t="s">
        <v>840</v>
      </c>
      <c r="Q34" s="816"/>
    </row>
    <row r="35" spans="1:17" ht="22.5" x14ac:dyDescent="0.2">
      <c r="A35" s="1"/>
      <c r="B35" s="5"/>
      <c r="C35" s="1265"/>
      <c r="D35" s="171" t="str">
        <f>VLOOKUP($P35,TOV!$A$4:$E$65536,2,FALSE)</f>
        <v>Reshape, deep rip and ameliorate sealed unsealed roads</v>
      </c>
      <c r="E35" s="293" t="s">
        <v>296</v>
      </c>
      <c r="F35" s="72"/>
      <c r="G35" s="199" t="s">
        <v>363</v>
      </c>
      <c r="H35" s="174">
        <f>VLOOKUP($P35,TOV!$A$4:$E$65536,4,FALSE)</f>
        <v>3788.4457078951482</v>
      </c>
      <c r="I35" s="197"/>
      <c r="J35" s="636">
        <f t="shared" si="2"/>
        <v>0</v>
      </c>
      <c r="K35" s="632"/>
      <c r="L35" s="212" t="s">
        <v>581</v>
      </c>
      <c r="M35" s="8"/>
      <c r="O35" s="815">
        <f t="shared" si="3"/>
        <v>0</v>
      </c>
      <c r="P35" s="785" t="s">
        <v>141</v>
      </c>
      <c r="Q35" s="816"/>
    </row>
    <row r="36" spans="1:17" ht="33.75" x14ac:dyDescent="0.2">
      <c r="A36" s="1"/>
      <c r="B36" s="5"/>
      <c r="C36" s="1265"/>
      <c r="D36" s="171" t="str">
        <f>VLOOKUP($P36,TOV!$A$4:$E$65536,2,FALSE)</f>
        <v>Maintenance of the rehabilitated areas that are intended to be part of the ongoing closure of the site.</v>
      </c>
      <c r="E36" s="293" t="s">
        <v>296</v>
      </c>
      <c r="F36" s="72"/>
      <c r="G36" s="199" t="s">
        <v>363</v>
      </c>
      <c r="H36" s="174">
        <f>VLOOKUP($P36,TOV!$A$4:$E$65536,4,FALSE)</f>
        <v>984.9958840527388</v>
      </c>
      <c r="I36" s="197"/>
      <c r="J36" s="636">
        <f t="shared" si="2"/>
        <v>0</v>
      </c>
      <c r="K36" s="632"/>
      <c r="L36" s="142" t="s">
        <v>868</v>
      </c>
      <c r="M36" s="8"/>
      <c r="O36" s="820">
        <f t="shared" si="3"/>
        <v>0</v>
      </c>
      <c r="P36" s="830" t="s">
        <v>368</v>
      </c>
      <c r="Q36" s="819"/>
    </row>
    <row r="37" spans="1:17" ht="27" x14ac:dyDescent="0.2">
      <c r="A37" s="1"/>
      <c r="B37" s="5"/>
      <c r="C37" s="1265"/>
      <c r="D37" s="171" t="str">
        <f>VLOOKUP($P37,TOV!$A$4:$E$65536,2,FALSE)</f>
        <v>Construct a standard stock fence around the site</v>
      </c>
      <c r="E37" s="293" t="s">
        <v>296</v>
      </c>
      <c r="F37" s="72"/>
      <c r="G37" s="199" t="s">
        <v>388</v>
      </c>
      <c r="H37" s="174">
        <f>VLOOKUP($P37,TOV!$A$4:$E$65536,4,FALSE)</f>
        <v>12.123026265264475</v>
      </c>
      <c r="I37" s="197"/>
      <c r="J37" s="636">
        <f t="shared" si="2"/>
        <v>0</v>
      </c>
      <c r="K37" s="632"/>
      <c r="L37" s="144" t="s">
        <v>242</v>
      </c>
      <c r="M37" s="8"/>
      <c r="O37" s="815">
        <f t="shared" si="3"/>
        <v>0</v>
      </c>
      <c r="P37" s="785" t="s">
        <v>583</v>
      </c>
      <c r="Q37" s="816"/>
    </row>
    <row r="38" spans="1:17" x14ac:dyDescent="0.2">
      <c r="A38" s="1"/>
      <c r="B38" s="5"/>
      <c r="C38" s="1265"/>
      <c r="D38" s="1331" t="str">
        <f>VLOOKUP($P38,TOV!$A$4:$E$65536,2,FALSE)</f>
        <v>Source (where availiable onsite), cart, spread and lightly rip topsoil</v>
      </c>
      <c r="E38" s="1267" t="s">
        <v>296</v>
      </c>
      <c r="F38" s="1243"/>
      <c r="G38" s="1256" t="s">
        <v>377</v>
      </c>
      <c r="H38" s="1261" t="str">
        <f>VLOOKUP($P38,TOV!$A$4:$E$65536,4,FALSE)</f>
        <v>Select from List</v>
      </c>
      <c r="I38" s="1283"/>
      <c r="J38" s="1102" t="str">
        <f>IF($E38="Y",IF(I38=0,IF(H38="Select From List","",F38*H38),F38*I38),"")</f>
        <v/>
      </c>
      <c r="K38" s="632" t="s">
        <v>378</v>
      </c>
      <c r="L38" s="1288" t="s">
        <v>584</v>
      </c>
      <c r="M38" s="1365"/>
      <c r="N38" s="1416"/>
      <c r="O38" s="1391">
        <f t="shared" si="3"/>
        <v>0</v>
      </c>
      <c r="P38" s="1432" t="str">
        <f>IF(Q38=1,"X044",IF(Q38=2,"X045",IF(Q38=3,"X046",IF(Q38=4,"x047",IF(Q38=5,"X048","X044")))))</f>
        <v>X044</v>
      </c>
      <c r="Q38" s="1364">
        <f>VLOOKUP(K38,Select_Haul_Distance_Index,2,FALSE)</f>
        <v>1</v>
      </c>
    </row>
    <row r="39" spans="1:17" ht="27" customHeight="1" x14ac:dyDescent="0.2">
      <c r="A39" s="1"/>
      <c r="B39" s="5"/>
      <c r="C39" s="1265"/>
      <c r="D39" s="1231"/>
      <c r="E39" s="1242"/>
      <c r="F39" s="1244"/>
      <c r="G39" s="1131"/>
      <c r="H39" s="1262"/>
      <c r="I39" s="1284"/>
      <c r="J39" s="1103"/>
      <c r="K39" s="631"/>
      <c r="L39" s="1246"/>
      <c r="M39" s="1365"/>
      <c r="N39" s="1416"/>
      <c r="O39" s="1392"/>
      <c r="P39" s="1431"/>
      <c r="Q39" s="1429"/>
    </row>
    <row r="40" spans="1:17" ht="27" customHeight="1" x14ac:dyDescent="0.2">
      <c r="A40" s="1"/>
      <c r="B40" s="5"/>
      <c r="C40" s="1265"/>
      <c r="D40" s="633" t="str">
        <f>VLOOKUP($P40,TOV!$A$4:$E$65536,2,FALSE)</f>
        <v>Purchase of topsoil where there is a shortage on site</v>
      </c>
      <c r="E40" s="293" t="s">
        <v>296</v>
      </c>
      <c r="F40" s="917"/>
      <c r="G40" s="199" t="s">
        <v>440</v>
      </c>
      <c r="H40" s="918">
        <f>VLOOKUP($P40,TOV!$A$4:$E$65536,4,FALSE)</f>
        <v>51.34028202108</v>
      </c>
      <c r="I40" s="244"/>
      <c r="J40" s="75">
        <f t="shared" ref="J40" si="4">IF($E40="Y",IF(I40=0,F40*H40,F40*I40),"")</f>
        <v>0</v>
      </c>
      <c r="K40" s="631"/>
      <c r="L40" s="212" t="s">
        <v>812</v>
      </c>
      <c r="M40" s="195"/>
      <c r="N40" s="24"/>
      <c r="O40" s="745">
        <f t="shared" ref="O40" si="5">IF(I40="",0,1)</f>
        <v>0</v>
      </c>
      <c r="P40" s="1008" t="s">
        <v>837</v>
      </c>
      <c r="Q40" s="1011"/>
    </row>
    <row r="41" spans="1:17" ht="27" x14ac:dyDescent="0.2">
      <c r="A41" s="1"/>
      <c r="B41" s="5"/>
      <c r="C41" s="1265"/>
      <c r="D41" s="171" t="str">
        <f>VLOOKUP($P41,TOV!$A$4:$E$65536,2,FALSE)</f>
        <v>Soil amelioration (adding gypsum, lime, etc)</v>
      </c>
      <c r="E41" s="293" t="s">
        <v>296</v>
      </c>
      <c r="F41" s="72"/>
      <c r="G41" s="199" t="s">
        <v>363</v>
      </c>
      <c r="H41" s="174">
        <f>VLOOKUP($P41,TOV!$A$4:$E$65536,4,FALSE)</f>
        <v>757.68914157902987</v>
      </c>
      <c r="I41" s="197"/>
      <c r="J41" s="636">
        <f t="shared" si="2"/>
        <v>0</v>
      </c>
      <c r="K41" s="632"/>
      <c r="L41" s="144" t="s">
        <v>585</v>
      </c>
      <c r="M41" s="8"/>
      <c r="O41" s="815">
        <f>IF(I41="",0,1)</f>
        <v>0</v>
      </c>
      <c r="P41" s="785" t="s">
        <v>399</v>
      </c>
      <c r="Q41" s="816"/>
    </row>
    <row r="42" spans="1:17" ht="63" x14ac:dyDescent="0.2">
      <c r="A42" s="1"/>
      <c r="B42" s="5"/>
      <c r="C42" s="1265"/>
      <c r="D42" s="171" t="str">
        <f>VLOOKUP($P42,TOV!$A$4:$E$65536,2,FALSE)</f>
        <v>Direct seeding (native tree species OR using native grasses), with single application of fertiliser</v>
      </c>
      <c r="E42" s="293" t="s">
        <v>296</v>
      </c>
      <c r="F42" s="72"/>
      <c r="G42" s="199" t="s">
        <v>363</v>
      </c>
      <c r="H42" s="174">
        <f>VLOOKUP($P42,TOV!$A$4:$E$65536,4,FALSE)</f>
        <v>5303.8239910532093</v>
      </c>
      <c r="I42" s="197"/>
      <c r="J42" s="636">
        <f t="shared" si="2"/>
        <v>0</v>
      </c>
      <c r="K42" s="632"/>
      <c r="L42" s="212" t="s">
        <v>0</v>
      </c>
      <c r="M42" s="8"/>
      <c r="O42" s="815">
        <f>IF(I42="",0,1)</f>
        <v>0</v>
      </c>
      <c r="P42" s="785" t="s">
        <v>400</v>
      </c>
      <c r="Q42" s="816"/>
    </row>
    <row r="43" spans="1:17" ht="63" x14ac:dyDescent="0.2">
      <c r="A43" s="1"/>
      <c r="B43" s="5"/>
      <c r="C43" s="1265"/>
      <c r="D43" s="171" t="str">
        <f>VLOOKUP($P43,TOV!$A$4:$E$65536,2,FALSE)</f>
        <v>Direct seeding (pasture grass species), with single application of fertiliser</v>
      </c>
      <c r="E43" s="293" t="s">
        <v>296</v>
      </c>
      <c r="F43" s="72"/>
      <c r="G43" s="199" t="s">
        <v>363</v>
      </c>
      <c r="H43" s="174">
        <f>VLOOKUP($P43,TOV!$A$4:$E$65536,4,FALSE)</f>
        <v>1363.8404548422536</v>
      </c>
      <c r="I43" s="197"/>
      <c r="J43" s="636">
        <f t="shared" si="2"/>
        <v>0</v>
      </c>
      <c r="K43" s="632"/>
      <c r="L43" s="212" t="s">
        <v>2</v>
      </c>
      <c r="M43" s="8"/>
      <c r="O43" s="815">
        <f>IF(I43="",0,1)</f>
        <v>0</v>
      </c>
      <c r="P43" s="785" t="s">
        <v>401</v>
      </c>
      <c r="Q43" s="816"/>
    </row>
    <row r="44" spans="1:17" ht="18.75" thickBot="1" x14ac:dyDescent="0.25">
      <c r="A44" s="1"/>
      <c r="B44" s="5"/>
      <c r="C44" s="1265"/>
      <c r="D44" s="171" t="str">
        <f>VLOOKUP($P44,TOV!$A$4:$E$65536,2,FALSE)</f>
        <v>Planting tubestock (&lt; 15cm)</v>
      </c>
      <c r="E44" s="293" t="s">
        <v>296</v>
      </c>
      <c r="F44" s="72"/>
      <c r="G44" s="199" t="s">
        <v>371</v>
      </c>
      <c r="H44" s="174">
        <f>VLOOKUP($P44,TOV!$A$4:$E$65536,4,FALSE)</f>
        <v>12.842188840322539</v>
      </c>
      <c r="I44" s="197"/>
      <c r="J44" s="636">
        <f t="shared" si="2"/>
        <v>0</v>
      </c>
      <c r="K44" s="632"/>
      <c r="L44" s="212" t="s">
        <v>453</v>
      </c>
      <c r="M44" s="8"/>
      <c r="O44" s="815">
        <f>IF(I44="",0,1)</f>
        <v>0</v>
      </c>
      <c r="P44" s="785" t="s">
        <v>404</v>
      </c>
      <c r="Q44" s="816"/>
    </row>
    <row r="45" spans="1:17" ht="13.5" thickBot="1" x14ac:dyDescent="0.25">
      <c r="A45" s="1"/>
      <c r="B45" s="5"/>
      <c r="C45" s="83"/>
      <c r="D45" s="299"/>
      <c r="E45" s="85"/>
      <c r="F45" s="304" t="s">
        <v>461</v>
      </c>
      <c r="G45" s="304"/>
      <c r="H45" s="304"/>
      <c r="I45" s="86"/>
      <c r="J45" s="87">
        <f>SUM(J32:J44)</f>
        <v>0</v>
      </c>
      <c r="K45" s="332"/>
      <c r="L45" s="305"/>
      <c r="M45" s="8"/>
      <c r="O45" s="1422"/>
      <c r="P45" s="1423"/>
      <c r="Q45" s="1424"/>
    </row>
    <row r="46" spans="1:17" ht="56.25" x14ac:dyDescent="0.2">
      <c r="A46" s="1"/>
      <c r="B46" s="5"/>
      <c r="C46" s="1273" t="s">
        <v>727</v>
      </c>
      <c r="D46" s="171" t="str">
        <f>VLOOKUP($P46,TOV!$A$4:$E$65536,2,FALSE)</f>
        <v>Clean small surface water management dams (include all structures) to be retained after mine closure  - make safe and minor earthworks to stabilise the water management structure. ( &lt; 5 ML)</v>
      </c>
      <c r="E46" s="293" t="s">
        <v>296</v>
      </c>
      <c r="F46" s="72"/>
      <c r="G46" s="239" t="s">
        <v>371</v>
      </c>
      <c r="H46" s="174">
        <f>VLOOKUP($P46,TOV!$A$4:$E$65536,4,FALSE)</f>
        <v>3030.7565663161195</v>
      </c>
      <c r="I46" s="192"/>
      <c r="J46" s="75">
        <f t="shared" si="2"/>
        <v>0</v>
      </c>
      <c r="K46" s="630"/>
      <c r="L46" s="194" t="s">
        <v>586</v>
      </c>
      <c r="M46" s="8"/>
      <c r="O46" s="813">
        <f>IF(I46="",0,1)</f>
        <v>0</v>
      </c>
      <c r="P46" s="809" t="s">
        <v>587</v>
      </c>
      <c r="Q46" s="814"/>
    </row>
    <row r="47" spans="1:17" ht="22.5" x14ac:dyDescent="0.2">
      <c r="A47" s="1"/>
      <c r="B47" s="5"/>
      <c r="C47" s="1116"/>
      <c r="D47" s="905" t="str">
        <f>VLOOKUP($P47,TOV!$A$4:$E$65536,2,FALSE)</f>
        <v>Pumping costs for water, includes hire of pumps, labour to manage pumping and fuel</v>
      </c>
      <c r="E47" s="293" t="s">
        <v>296</v>
      </c>
      <c r="F47" s="77"/>
      <c r="G47" s="199" t="s">
        <v>835</v>
      </c>
      <c r="H47" s="73">
        <f>VLOOKUP($P47,TOV!$A$4:$E$65536,4,FALSE)</f>
        <v>126.50808726</v>
      </c>
      <c r="I47" s="197"/>
      <c r="J47" s="75">
        <f>IF($E47="Y",IF(I47=0,F47*H47,F47*I47),"")</f>
        <v>0</v>
      </c>
      <c r="K47" s="632"/>
      <c r="L47" s="141" t="s">
        <v>836</v>
      </c>
      <c r="M47" s="221"/>
      <c r="N47" s="42"/>
      <c r="O47" s="745">
        <f>IF(I47="",0,1)</f>
        <v>0</v>
      </c>
      <c r="P47" s="1008" t="s">
        <v>833</v>
      </c>
      <c r="Q47" s="819"/>
    </row>
    <row r="48" spans="1:17" ht="22.5" x14ac:dyDescent="0.2">
      <c r="A48" s="1"/>
      <c r="B48" s="5"/>
      <c r="C48" s="1116"/>
      <c r="D48" s="905" t="str">
        <f>VLOOKUP($P48,TOV!$A$4:$E$65536,2,FALSE)</f>
        <v>Removal of plastic pond liners for offsite disposal</v>
      </c>
      <c r="E48" s="293" t="s">
        <v>296</v>
      </c>
      <c r="F48" s="77"/>
      <c r="G48" s="199" t="s">
        <v>363</v>
      </c>
      <c r="H48" s="73">
        <f>VLOOKUP($P48,TOV!$A$4:$E$65536,4,FALSE)</f>
        <v>4785.3059094</v>
      </c>
      <c r="I48" s="197"/>
      <c r="J48" s="75">
        <f>IF($E48="Y",IF(I48=0,F48*H48,F48*I48),"")</f>
        <v>0</v>
      </c>
      <c r="K48" s="632"/>
      <c r="L48" s="141" t="s">
        <v>832</v>
      </c>
      <c r="M48" s="221"/>
      <c r="N48" s="42"/>
      <c r="O48" s="745">
        <f>IF(I48="",0,1)</f>
        <v>0</v>
      </c>
      <c r="P48" s="1008" t="s">
        <v>830</v>
      </c>
      <c r="Q48" s="819"/>
    </row>
    <row r="49" spans="1:41" ht="23.25" thickBot="1" x14ac:dyDescent="0.25">
      <c r="A49" s="68"/>
      <c r="B49" s="69"/>
      <c r="C49" s="1116"/>
      <c r="D49" s="955" t="str">
        <f>VLOOKUP($P49,TOV!$A$4:$E$65536,2,FALSE)</f>
        <v>OR Backfill dams and reinstate to natural surface.  (Push only)</v>
      </c>
      <c r="E49" s="294" t="s">
        <v>296</v>
      </c>
      <c r="F49" s="94"/>
      <c r="G49" s="250" t="s">
        <v>440</v>
      </c>
      <c r="H49" s="547">
        <f>VLOOKUP($P49,TOV!$A$4:$E$65536,4,FALSE)</f>
        <v>0.95032197418386777</v>
      </c>
      <c r="I49" s="252"/>
      <c r="J49" s="953">
        <f t="shared" si="2"/>
        <v>0</v>
      </c>
      <c r="K49" s="632"/>
      <c r="L49" s="952" t="s">
        <v>589</v>
      </c>
      <c r="M49" s="221"/>
      <c r="N49" s="42"/>
      <c r="O49" s="745">
        <f>IF(I49="",0,1)</f>
        <v>0</v>
      </c>
      <c r="P49" s="746" t="s">
        <v>521</v>
      </c>
      <c r="Q49" s="932"/>
      <c r="R49" s="740"/>
      <c r="S49" s="722"/>
      <c r="T49" s="722"/>
      <c r="U49" s="722"/>
      <c r="V49" s="722"/>
      <c r="W49" s="722"/>
      <c r="X49" s="722"/>
      <c r="Y49" s="722"/>
      <c r="Z49" s="722"/>
      <c r="AA49" s="722"/>
      <c r="AB49" s="722"/>
      <c r="AC49" s="722"/>
      <c r="AD49" s="722"/>
      <c r="AE49" s="722"/>
      <c r="AF49" s="722"/>
      <c r="AG49" s="722"/>
      <c r="AH49" s="722"/>
      <c r="AI49" s="722"/>
      <c r="AJ49" s="722"/>
      <c r="AK49" s="722"/>
      <c r="AL49" s="722"/>
      <c r="AM49" s="722"/>
      <c r="AN49" s="722"/>
      <c r="AO49" s="722"/>
    </row>
    <row r="50" spans="1:41" ht="13.5" thickBot="1" x14ac:dyDescent="0.25">
      <c r="A50" s="1"/>
      <c r="B50" s="5"/>
      <c r="C50" s="83"/>
      <c r="D50" s="85"/>
      <c r="E50" s="85"/>
      <c r="F50" s="304" t="s">
        <v>461</v>
      </c>
      <c r="G50" s="338"/>
      <c r="H50" s="100"/>
      <c r="I50" s="100"/>
      <c r="J50" s="87">
        <f>SUM(J46:J49)</f>
        <v>0</v>
      </c>
      <c r="K50" s="499"/>
      <c r="L50" s="229"/>
      <c r="M50" s="8"/>
      <c r="O50" s="1422"/>
      <c r="P50" s="1423"/>
      <c r="Q50" s="1424"/>
    </row>
    <row r="51" spans="1:41" x14ac:dyDescent="0.2">
      <c r="A51" s="1"/>
      <c r="B51" s="5"/>
      <c r="C51" s="1437" t="s">
        <v>590</v>
      </c>
      <c r="D51" s="494" t="s">
        <v>411</v>
      </c>
      <c r="E51" s="506"/>
      <c r="F51" s="507"/>
      <c r="G51" s="506"/>
      <c r="H51" s="1439"/>
      <c r="I51" s="65"/>
      <c r="J51" s="193">
        <f>I51*F51</f>
        <v>0</v>
      </c>
      <c r="K51" s="481"/>
      <c r="L51" s="497" t="s">
        <v>412</v>
      </c>
      <c r="M51" s="8"/>
      <c r="O51" s="813">
        <f>IF(I51="",0,1)</f>
        <v>0</v>
      </c>
      <c r="P51" s="810"/>
      <c r="Q51" s="814"/>
    </row>
    <row r="52" spans="1:41" x14ac:dyDescent="0.2">
      <c r="A52" s="1"/>
      <c r="B52" s="5"/>
      <c r="C52" s="1437"/>
      <c r="D52" s="495" t="s">
        <v>413</v>
      </c>
      <c r="E52" s="508"/>
      <c r="F52" s="111"/>
      <c r="G52" s="508"/>
      <c r="H52" s="1440"/>
      <c r="I52" s="79"/>
      <c r="J52" s="193">
        <f>I52*F52</f>
        <v>0</v>
      </c>
      <c r="K52" s="482"/>
      <c r="L52" s="483" t="s">
        <v>412</v>
      </c>
      <c r="M52" s="8"/>
      <c r="O52" s="815">
        <f>IF(I52="",0,1)</f>
        <v>0</v>
      </c>
      <c r="P52" s="811"/>
      <c r="Q52" s="816"/>
    </row>
    <row r="53" spans="1:41" ht="13.5" thickBot="1" x14ac:dyDescent="0.25">
      <c r="A53" s="1"/>
      <c r="B53" s="5"/>
      <c r="C53" s="1438"/>
      <c r="D53" s="496" t="s">
        <v>414</v>
      </c>
      <c r="E53" s="509"/>
      <c r="F53" s="114"/>
      <c r="G53" s="509"/>
      <c r="H53" s="1441"/>
      <c r="I53" s="80"/>
      <c r="J53" s="193">
        <f>I53*F53</f>
        <v>0</v>
      </c>
      <c r="K53" s="484"/>
      <c r="L53" s="485" t="s">
        <v>412</v>
      </c>
      <c r="M53" s="8"/>
      <c r="O53" s="817">
        <f>IF(I53="",0,1)</f>
        <v>0</v>
      </c>
      <c r="P53" s="812"/>
      <c r="Q53" s="818"/>
    </row>
    <row r="54" spans="1:41" ht="13.5" thickBot="1" x14ac:dyDescent="0.25">
      <c r="A54" s="1"/>
      <c r="B54" s="5"/>
      <c r="C54" s="486"/>
      <c r="D54" s="487"/>
      <c r="E54" s="487"/>
      <c r="F54" s="492" t="s">
        <v>461</v>
      </c>
      <c r="G54" s="488"/>
      <c r="H54" s="489"/>
      <c r="I54" s="489"/>
      <c r="J54" s="490">
        <f>SUM(J51:J53)</f>
        <v>0</v>
      </c>
      <c r="K54" s="498"/>
      <c r="L54" s="672"/>
      <c r="M54" s="8"/>
      <c r="O54" s="1425"/>
      <c r="P54" s="1426"/>
      <c r="Q54" s="1427"/>
    </row>
    <row r="55" spans="1:41" x14ac:dyDescent="0.2">
      <c r="A55" s="1"/>
      <c r="B55" s="5"/>
      <c r="C55" s="347"/>
      <c r="D55" s="347"/>
      <c r="E55" s="347"/>
      <c r="F55" s="369"/>
      <c r="G55" s="347"/>
      <c r="H55" s="347"/>
      <c r="I55" s="347"/>
      <c r="J55" s="347"/>
      <c r="K55" s="347"/>
      <c r="L55" s="673"/>
      <c r="M55" s="8"/>
      <c r="O55" s="1"/>
      <c r="P55" s="619"/>
      <c r="Q55" s="1"/>
    </row>
    <row r="56" spans="1:41" ht="15.75" x14ac:dyDescent="0.2">
      <c r="A56" s="1"/>
      <c r="B56" s="5"/>
      <c r="C56" s="260" t="s">
        <v>591</v>
      </c>
      <c r="D56" s="1123" t="s">
        <v>470</v>
      </c>
      <c r="E56" s="1123"/>
      <c r="F56" s="1319"/>
      <c r="G56" s="1319"/>
      <c r="H56" s="1319"/>
      <c r="I56" s="261"/>
      <c r="J56" s="318">
        <f>SUM(J54,J50,J45,J31,J25)</f>
        <v>0</v>
      </c>
      <c r="K56" s="318"/>
      <c r="L56" s="673"/>
      <c r="M56" s="8"/>
      <c r="O56" s="1"/>
      <c r="P56" s="619"/>
      <c r="Q56" s="1"/>
    </row>
    <row r="57" spans="1:41" x14ac:dyDescent="0.2">
      <c r="A57" s="1"/>
      <c r="B57" s="17"/>
      <c r="C57" s="353"/>
      <c r="D57" s="353"/>
      <c r="E57" s="353"/>
      <c r="F57" s="354"/>
      <c r="G57" s="353"/>
      <c r="H57" s="353"/>
      <c r="I57" s="353"/>
      <c r="J57" s="353"/>
      <c r="K57" s="353"/>
      <c r="L57" s="661"/>
      <c r="M57" s="19"/>
      <c r="O57" s="1"/>
      <c r="P57" s="619"/>
      <c r="Q57" s="1"/>
    </row>
    <row r="58" spans="1:41" x14ac:dyDescent="0.2">
      <c r="A58" s="1"/>
      <c r="B58" s="1"/>
      <c r="C58" s="1"/>
      <c r="D58" s="1"/>
      <c r="E58" s="1"/>
      <c r="F58" s="1"/>
      <c r="G58" s="1"/>
      <c r="H58" s="1"/>
      <c r="I58" s="1"/>
      <c r="J58" s="1"/>
      <c r="K58" s="1"/>
      <c r="L58" s="668"/>
      <c r="M58" s="1"/>
      <c r="O58" s="1"/>
      <c r="P58" s="619"/>
      <c r="Q58" s="1"/>
    </row>
    <row r="59" spans="1:41" hidden="1" x14ac:dyDescent="0.2">
      <c r="P59" s="620"/>
    </row>
    <row r="60" spans="1:41" hidden="1" x14ac:dyDescent="0.2">
      <c r="P60" s="620"/>
    </row>
  </sheetData>
  <customSheetViews>
    <customSheetView guid="{41A8ADCC-2507-4752-A3EE-F762BBC19AE1}" showPageBreaks="1" hiddenRows="1" hiddenColumns="1" view="pageBreakPreview" showRuler="0" topLeftCell="E36">
      <selection activeCell="L44" sqref="L44"/>
      <pageMargins left="0.75" right="0.75" top="1" bottom="1" header="0.5" footer="0.5"/>
      <pageSetup paperSize="8" scale="67" orientation="portrait" r:id="rId1"/>
      <headerFooter alignWithMargins="0"/>
    </customSheetView>
    <customSheetView guid="{B9B8C2DC-3363-4EAD-9396-44349DABBC4D}" showPageBreaks="1" hiddenRows="1" hiddenColumns="1" view="pageBreakPreview" showRuler="0">
      <selection activeCell="D11" sqref="D11"/>
      <pageMargins left="0.75" right="0.75" top="1" bottom="1" header="0.5" footer="0.5"/>
      <pageSetup paperSize="8" scale="67" orientation="portrait" r:id="rId2"/>
      <headerFooter alignWithMargins="0"/>
    </customSheetView>
    <customSheetView guid="{61CD6FD2-F6DE-422C-B544-3D388865927F}" showPageBreaks="1" hiddenRows="1" hiddenColumns="1" view="pageBreakPreview" showRuler="0">
      <selection activeCell="D11" sqref="D11"/>
      <pageMargins left="0.75" right="0.75" top="1" bottom="1" header="0.5" footer="0.5"/>
      <pageSetup paperSize="8" scale="67" orientation="portrait" r:id="rId3"/>
      <headerFooter alignWithMargins="0"/>
    </customSheetView>
    <customSheetView guid="{2FACC61F-0CCB-4F9A-9FC4-FB98AB602DA6}" showPageBreaks="1" hiddenRows="1" hiddenColumns="1" view="pageBreakPreview" showRuler="0" topLeftCell="E36">
      <selection activeCell="L44" sqref="L44"/>
      <pageMargins left="0.75" right="0.75" top="1" bottom="1" header="0.5" footer="0.5"/>
      <pageSetup paperSize="8" scale="67" orientation="portrait" r:id="rId4"/>
      <headerFooter alignWithMargins="0"/>
    </customSheetView>
    <customSheetView guid="{4CDCC75F-9EF8-4C61-98C8-402ABB879AE7}" showPageBreaks="1" hiddenRows="1" hiddenColumns="1" view="pageBreakPreview" showRuler="0" topLeftCell="E36">
      <selection activeCell="L44" sqref="L44"/>
      <pageMargins left="0.75" right="0.75" top="1" bottom="1" header="0.5" footer="0.5"/>
      <pageSetup paperSize="8" scale="67" orientation="portrait" r:id="rId5"/>
      <headerFooter alignWithMargins="0"/>
    </customSheetView>
  </customSheetViews>
  <mergeCells count="70">
    <mergeCell ref="D56:H56"/>
    <mergeCell ref="C26:C30"/>
    <mergeCell ref="C32:C44"/>
    <mergeCell ref="C51:C53"/>
    <mergeCell ref="H51:H53"/>
    <mergeCell ref="D38:D39"/>
    <mergeCell ref="E38:E39"/>
    <mergeCell ref="F38:F39"/>
    <mergeCell ref="G38:G39"/>
    <mergeCell ref="H38:H39"/>
    <mergeCell ref="C46:C49"/>
    <mergeCell ref="H26:H27"/>
    <mergeCell ref="F20:F21"/>
    <mergeCell ref="C8:D17"/>
    <mergeCell ref="F12:I12"/>
    <mergeCell ref="I20:I21"/>
    <mergeCell ref="J12:K12"/>
    <mergeCell ref="F15:I17"/>
    <mergeCell ref="J15:K17"/>
    <mergeCell ref="F13:I13"/>
    <mergeCell ref="J13:K13"/>
    <mergeCell ref="F14:I14"/>
    <mergeCell ref="J14:K14"/>
    <mergeCell ref="J20:J21"/>
    <mergeCell ref="G20:G21"/>
    <mergeCell ref="H20:H21"/>
    <mergeCell ref="O45:Q45"/>
    <mergeCell ref="O50:Q50"/>
    <mergeCell ref="O26:O27"/>
    <mergeCell ref="C3:L3"/>
    <mergeCell ref="G18:J18"/>
    <mergeCell ref="F8:I8"/>
    <mergeCell ref="J8:K8"/>
    <mergeCell ref="F9:I9"/>
    <mergeCell ref="J9:K9"/>
    <mergeCell ref="F10:I10"/>
    <mergeCell ref="J10:K10"/>
    <mergeCell ref="F11:I11"/>
    <mergeCell ref="J11:K11"/>
    <mergeCell ref="C20:C24"/>
    <mergeCell ref="D20:D21"/>
    <mergeCell ref="E20:E21"/>
    <mergeCell ref="L20:L21"/>
    <mergeCell ref="M20:M21"/>
    <mergeCell ref="O54:Q54"/>
    <mergeCell ref="Q20:Q21"/>
    <mergeCell ref="Q26:Q27"/>
    <mergeCell ref="Q38:Q39"/>
    <mergeCell ref="P26:P27"/>
    <mergeCell ref="P38:P39"/>
    <mergeCell ref="N20:N21"/>
    <mergeCell ref="O20:O21"/>
    <mergeCell ref="P20:P21"/>
    <mergeCell ref="O38:O39"/>
    <mergeCell ref="O25:Q25"/>
    <mergeCell ref="O31:Q31"/>
    <mergeCell ref="M26:M27"/>
    <mergeCell ref="N26:N27"/>
    <mergeCell ref="I38:I39"/>
    <mergeCell ref="J38:J39"/>
    <mergeCell ref="L38:L39"/>
    <mergeCell ref="M38:M39"/>
    <mergeCell ref="N38:N39"/>
    <mergeCell ref="I26:I27"/>
    <mergeCell ref="L26:L27"/>
    <mergeCell ref="D26:D27"/>
    <mergeCell ref="E26:E27"/>
    <mergeCell ref="F26:F27"/>
    <mergeCell ref="G26:G27"/>
    <mergeCell ref="J26:J27"/>
  </mergeCells>
  <phoneticPr fontId="6" type="noConversion"/>
  <conditionalFormatting sqref="J26:J27 J23:J24 J20 J32:J33 J46 J29:J30 J35:J39 J41:J44 J49">
    <cfRule type="expression" dxfId="323" priority="21" stopIfTrue="1">
      <formula>$O20=1</formula>
    </cfRule>
  </conditionalFormatting>
  <conditionalFormatting sqref="F23:F24 F32:F33 F20 F26 F29:F30 F46 F35:F39 F41:F44 F49">
    <cfRule type="expression" dxfId="322" priority="22" stopIfTrue="1">
      <formula>$E20="N"</formula>
    </cfRule>
    <cfRule type="expression" dxfId="321" priority="23" stopIfTrue="1">
      <formula>$E20="Y"</formula>
    </cfRule>
  </conditionalFormatting>
  <conditionalFormatting sqref="K32:K33 K26:K27 K20:K21 K46 K23:K24 K29:K30 K35:K39 K41:K44 K49">
    <cfRule type="expression" dxfId="320" priority="24" stopIfTrue="1">
      <formula>$O20=1</formula>
    </cfRule>
  </conditionalFormatting>
  <conditionalFormatting sqref="J22">
    <cfRule type="expression" dxfId="319" priority="17" stopIfTrue="1">
      <formula>$O22=1</formula>
    </cfRule>
  </conditionalFormatting>
  <conditionalFormatting sqref="F22">
    <cfRule type="expression" dxfId="318" priority="18" stopIfTrue="1">
      <formula>$E22="N"</formula>
    </cfRule>
    <cfRule type="expression" dxfId="317" priority="19" stopIfTrue="1">
      <formula>$E22="Y"</formula>
    </cfRule>
  </conditionalFormatting>
  <conditionalFormatting sqref="K22">
    <cfRule type="expression" dxfId="316" priority="20" stopIfTrue="1">
      <formula>$O22=1</formula>
    </cfRule>
  </conditionalFormatting>
  <conditionalFormatting sqref="J28">
    <cfRule type="expression" dxfId="315" priority="13" stopIfTrue="1">
      <formula>$O28=1</formula>
    </cfRule>
  </conditionalFormatting>
  <conditionalFormatting sqref="F28">
    <cfRule type="expression" dxfId="314" priority="14" stopIfTrue="1">
      <formula>$E28="N"</formula>
    </cfRule>
    <cfRule type="expression" dxfId="313" priority="15" stopIfTrue="1">
      <formula>$E28="Y"</formula>
    </cfRule>
  </conditionalFormatting>
  <conditionalFormatting sqref="K28">
    <cfRule type="expression" dxfId="312" priority="16" stopIfTrue="1">
      <formula>$O28=1</formula>
    </cfRule>
  </conditionalFormatting>
  <conditionalFormatting sqref="J34">
    <cfRule type="expression" dxfId="311" priority="9" stopIfTrue="1">
      <formula>$O34=1</formula>
    </cfRule>
  </conditionalFormatting>
  <conditionalFormatting sqref="F34">
    <cfRule type="expression" dxfId="310" priority="10" stopIfTrue="1">
      <formula>$E34="N"</formula>
    </cfRule>
    <cfRule type="expression" dxfId="309" priority="11" stopIfTrue="1">
      <formula>$E34="Y"</formula>
    </cfRule>
  </conditionalFormatting>
  <conditionalFormatting sqref="K34">
    <cfRule type="expression" dxfId="308" priority="12" stopIfTrue="1">
      <formula>$O34=1</formula>
    </cfRule>
  </conditionalFormatting>
  <conditionalFormatting sqref="J40">
    <cfRule type="expression" dxfId="307" priority="5" stopIfTrue="1">
      <formula>$O40=1</formula>
    </cfRule>
  </conditionalFormatting>
  <conditionalFormatting sqref="F40">
    <cfRule type="expression" dxfId="306" priority="6" stopIfTrue="1">
      <formula>$E40="N"</formula>
    </cfRule>
    <cfRule type="expression" dxfId="305" priority="7" stopIfTrue="1">
      <formula>$E40="Y"</formula>
    </cfRule>
  </conditionalFormatting>
  <conditionalFormatting sqref="K40">
    <cfRule type="expression" dxfId="304" priority="8" stopIfTrue="1">
      <formula>$O40=1</formula>
    </cfRule>
  </conditionalFormatting>
  <conditionalFormatting sqref="J47:J48">
    <cfRule type="expression" dxfId="303" priority="1" stopIfTrue="1">
      <formula>$O47=1</formula>
    </cfRule>
  </conditionalFormatting>
  <conditionalFormatting sqref="F47:F48">
    <cfRule type="expression" dxfId="302" priority="2" stopIfTrue="1">
      <formula>$E47="N"</formula>
    </cfRule>
    <cfRule type="expression" dxfId="301" priority="3" stopIfTrue="1">
      <formula>$E47="Y"</formula>
    </cfRule>
  </conditionalFormatting>
  <conditionalFormatting sqref="K47:K48">
    <cfRule type="expression" dxfId="300" priority="4" stopIfTrue="1">
      <formula>$O47=1</formula>
    </cfRule>
  </conditionalFormatting>
  <dataValidations count="2">
    <dataValidation type="list" allowBlank="1" showInputMessage="1" showErrorMessage="1" sqref="K38 K20 K26" xr:uid="{00000000-0002-0000-1000-000000000000}">
      <formula1>Select_Haul_Distance</formula1>
    </dataValidation>
    <dataValidation type="list" allowBlank="1" showInputMessage="1" showErrorMessage="1" sqref="E26:E30 E32:E44 E20:E24 E46:E49" xr:uid="{00000000-0002-0000-1000-000001000000}">
      <formula1>Y_N</formula1>
    </dataValidation>
  </dataValidations>
  <printOptions horizontalCentered="1"/>
  <pageMargins left="0.59055118110236227" right="0.59055118110236227" top="0.59055118110236227" bottom="0.59055118110236227" header="0.39370078740157483" footer="0.39370078740157483"/>
  <pageSetup paperSize="8" orientation="landscape" r:id="rId6"/>
  <headerFooter alignWithMargins="0">
    <oddFooter>&amp;C_x000D_&amp;1#&amp;"Calibri"&amp;12&amp;K000000 OFFICIAL</oddFooter>
  </headerFooter>
  <drawing r:id="rId7"/>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6"/>
  <dimension ref="A1:IS68"/>
  <sheetViews>
    <sheetView workbookViewId="0">
      <selection activeCell="K34" sqref="K34"/>
    </sheetView>
  </sheetViews>
  <sheetFormatPr defaultColWidth="0" defaultRowHeight="0" customHeight="1"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style="648" customWidth="1"/>
    <col min="13" max="13" width="2.140625" customWidth="1"/>
    <col min="14" max="14" width="2.42578125" style="1" customWidth="1"/>
    <col min="15" max="16" width="4.5703125" style="1" customWidth="1"/>
    <col min="17" max="17" width="4.5703125" style="638" customWidth="1"/>
    <col min="18" max="18" width="2.42578125" style="1" customWidth="1"/>
    <col min="19" max="16384" width="8.85546875" hidden="1"/>
  </cols>
  <sheetData>
    <row r="1" spans="1:253" ht="12.75" x14ac:dyDescent="0.2">
      <c r="A1" s="126"/>
      <c r="B1" s="126"/>
      <c r="C1" s="126"/>
      <c r="D1" s="126"/>
      <c r="E1" s="126"/>
      <c r="F1" s="395"/>
      <c r="G1" s="126"/>
      <c r="H1" s="126"/>
      <c r="I1" s="126"/>
      <c r="J1" s="157"/>
      <c r="K1" s="157"/>
      <c r="L1" s="655"/>
      <c r="M1" s="126"/>
      <c r="N1" s="24"/>
      <c r="O1" s="126"/>
      <c r="P1" s="126"/>
      <c r="Q1" s="397"/>
    </row>
    <row r="2" spans="1:253" ht="12.75" x14ac:dyDescent="0.2">
      <c r="A2" s="126"/>
      <c r="B2" s="150"/>
      <c r="C2" s="408"/>
      <c r="D2" s="408"/>
      <c r="E2" s="408"/>
      <c r="F2" s="409"/>
      <c r="G2" s="408"/>
      <c r="H2" s="408"/>
      <c r="I2" s="408"/>
      <c r="J2" s="410"/>
      <c r="K2" s="410"/>
      <c r="L2" s="662"/>
      <c r="M2" s="155"/>
      <c r="N2" s="24"/>
      <c r="O2" s="126"/>
      <c r="P2" s="126"/>
      <c r="Q2" s="397"/>
    </row>
    <row r="3" spans="1:253" ht="23.25" thickBot="1" x14ac:dyDescent="0.25">
      <c r="A3" s="126"/>
      <c r="B3" s="127"/>
      <c r="C3" s="1263" t="s">
        <v>427</v>
      </c>
      <c r="D3" s="1263"/>
      <c r="E3" s="1263"/>
      <c r="F3" s="1263"/>
      <c r="G3" s="1263"/>
      <c r="H3" s="1263"/>
      <c r="I3" s="1263"/>
      <c r="J3" s="1263"/>
      <c r="K3" s="1263"/>
      <c r="L3" s="1263"/>
      <c r="M3" s="411"/>
      <c r="N3" s="716"/>
      <c r="O3" s="396"/>
      <c r="P3" s="396"/>
      <c r="Q3" s="677"/>
    </row>
    <row r="4" spans="1:253" ht="22.5" customHeight="1" x14ac:dyDescent="0.2">
      <c r="A4" s="1"/>
      <c r="B4" s="5"/>
      <c r="C4" s="158" t="s">
        <v>272</v>
      </c>
      <c r="D4" s="405"/>
      <c r="E4" s="405"/>
      <c r="F4" s="406"/>
      <c r="G4" s="406"/>
      <c r="H4" s="402"/>
      <c r="I4" s="402"/>
      <c r="J4" s="402"/>
      <c r="K4" s="886" t="s">
        <v>464</v>
      </c>
      <c r="L4" s="884">
        <f>Total_Liability</f>
        <v>0</v>
      </c>
      <c r="M4" s="8"/>
      <c r="Q4" s="1"/>
    </row>
    <row r="5" spans="1:253" ht="12.75" customHeight="1" x14ac:dyDescent="0.2">
      <c r="A5" s="348"/>
      <c r="B5" s="358"/>
      <c r="C5" s="289"/>
      <c r="D5" s="270"/>
      <c r="E5" s="270"/>
      <c r="F5" s="271"/>
      <c r="G5" s="271"/>
      <c r="H5" s="272"/>
      <c r="I5" s="272"/>
      <c r="J5" s="272"/>
      <c r="K5" s="791" t="s">
        <v>289</v>
      </c>
      <c r="L5" s="792">
        <f>J49</f>
        <v>0</v>
      </c>
      <c r="M5" s="365"/>
      <c r="N5" s="62"/>
      <c r="O5" s="348"/>
      <c r="P5" s="348"/>
      <c r="Q5" s="348"/>
    </row>
    <row r="6" spans="1:253" ht="12.75" customHeight="1" x14ac:dyDescent="0.2">
      <c r="A6" s="347"/>
      <c r="B6" s="357"/>
      <c r="C6" s="368"/>
      <c r="D6" s="407"/>
      <c r="E6" s="407"/>
      <c r="G6" s="44"/>
      <c r="H6" s="44"/>
      <c r="J6" s="422"/>
      <c r="K6" s="1"/>
      <c r="L6" s="1"/>
      <c r="M6" s="364"/>
      <c r="N6" s="24"/>
      <c r="O6" s="690"/>
      <c r="P6" s="347"/>
      <c r="Q6" s="690"/>
    </row>
    <row r="7" spans="1:253" ht="12.75" customHeight="1" thickBot="1" x14ac:dyDescent="0.25">
      <c r="A7" s="349"/>
      <c r="B7" s="359"/>
      <c r="C7" s="558" t="s">
        <v>613</v>
      </c>
      <c r="D7" s="162"/>
      <c r="E7" s="162"/>
      <c r="F7" s="558"/>
      <c r="G7" s="163"/>
      <c r="H7" s="44"/>
      <c r="I7" s="1"/>
      <c r="J7" s="1"/>
      <c r="K7" s="1"/>
      <c r="L7" s="885" t="s">
        <v>766</v>
      </c>
      <c r="M7" s="366"/>
      <c r="N7" s="42"/>
      <c r="O7" s="690"/>
      <c r="P7" s="349"/>
      <c r="Q7" s="349"/>
    </row>
    <row r="8" spans="1:253" ht="12.75" customHeight="1" x14ac:dyDescent="0.2">
      <c r="A8" s="350"/>
      <c r="B8" s="360"/>
      <c r="C8" s="1093"/>
      <c r="D8" s="1094"/>
      <c r="E8" s="556"/>
      <c r="F8" s="1100"/>
      <c r="G8" s="1100"/>
      <c r="H8" s="1100"/>
      <c r="I8" s="1100"/>
      <c r="J8" s="1099"/>
      <c r="K8" s="1099"/>
      <c r="L8" s="883" t="s">
        <v>5</v>
      </c>
      <c r="M8" s="361"/>
      <c r="N8" s="24"/>
      <c r="O8" s="348"/>
      <c r="P8" s="350"/>
      <c r="Q8" s="350"/>
    </row>
    <row r="9" spans="1:253" ht="12.75" customHeight="1" x14ac:dyDescent="0.2">
      <c r="A9" s="350"/>
      <c r="B9" s="360"/>
      <c r="C9" s="1095"/>
      <c r="D9" s="1096"/>
      <c r="E9" s="556"/>
      <c r="F9" s="1100"/>
      <c r="G9" s="1100"/>
      <c r="H9" s="1100"/>
      <c r="I9" s="1100"/>
      <c r="J9" s="1101"/>
      <c r="K9" s="1101"/>
      <c r="L9" s="456" t="s">
        <v>767</v>
      </c>
      <c r="M9" s="361"/>
      <c r="N9" s="24"/>
      <c r="O9" s="348"/>
      <c r="P9" s="350"/>
      <c r="Q9" s="350"/>
    </row>
    <row r="10" spans="1:253" ht="12.75" customHeight="1" x14ac:dyDescent="0.2">
      <c r="A10" s="350"/>
      <c r="B10" s="360"/>
      <c r="C10" s="1095"/>
      <c r="D10" s="1096"/>
      <c r="E10" s="556"/>
      <c r="F10" s="1100"/>
      <c r="G10" s="1100"/>
      <c r="H10" s="1100"/>
      <c r="I10" s="1100"/>
      <c r="J10" s="1101"/>
      <c r="K10" s="1101"/>
      <c r="L10" s="404" t="s">
        <v>6</v>
      </c>
      <c r="M10" s="361"/>
      <c r="N10" s="24"/>
      <c r="O10" s="348"/>
      <c r="P10" s="350"/>
      <c r="Q10" s="350"/>
    </row>
    <row r="11" spans="1:253" ht="12.75" customHeight="1" x14ac:dyDescent="0.2">
      <c r="A11" s="350"/>
      <c r="B11" s="360"/>
      <c r="C11" s="1095"/>
      <c r="D11" s="1096"/>
      <c r="E11" s="556"/>
      <c r="F11" s="1100"/>
      <c r="G11" s="1100"/>
      <c r="H11" s="1100"/>
      <c r="I11" s="1100"/>
      <c r="J11" s="1101"/>
      <c r="K11" s="1101"/>
      <c r="L11" s="367" t="s">
        <v>7</v>
      </c>
      <c r="M11" s="361"/>
      <c r="N11" s="42"/>
      <c r="O11" s="348"/>
      <c r="P11" s="350"/>
      <c r="Q11" s="350"/>
    </row>
    <row r="12" spans="1:253" ht="12.75" customHeight="1" thickBot="1" x14ac:dyDescent="0.25">
      <c r="A12" s="44"/>
      <c r="B12" s="161"/>
      <c r="C12" s="1097"/>
      <c r="D12" s="1098"/>
      <c r="E12" s="162"/>
      <c r="F12" s="163"/>
      <c r="G12" s="47"/>
      <c r="H12" s="167"/>
      <c r="I12" s="167"/>
      <c r="J12" s="166"/>
      <c r="K12" s="166"/>
      <c r="L12" s="653"/>
      <c r="M12" s="164"/>
      <c r="N12" s="42"/>
      <c r="O12" s="44"/>
      <c r="P12" s="44"/>
      <c r="Q12" s="44"/>
      <c r="S12" s="722"/>
    </row>
    <row r="13" spans="1:253" ht="12.75" customHeight="1" thickBot="1" x14ac:dyDescent="0.25">
      <c r="A13" s="44"/>
      <c r="B13" s="161"/>
      <c r="C13" s="362"/>
      <c r="D13" s="162"/>
      <c r="E13" s="162"/>
      <c r="F13" s="271"/>
      <c r="G13" s="163"/>
      <c r="H13" s="167"/>
      <c r="I13" s="167"/>
      <c r="J13" s="160"/>
      <c r="K13" s="160"/>
      <c r="L13" s="653"/>
      <c r="M13" s="164"/>
      <c r="N13" s="42"/>
      <c r="O13" s="44"/>
      <c r="P13" s="44"/>
      <c r="Q13" s="44"/>
      <c r="IS13" s="40"/>
    </row>
    <row r="14" spans="1:253" ht="23.25" thickBot="1" x14ac:dyDescent="0.25">
      <c r="A14" s="40"/>
      <c r="B14" s="169"/>
      <c r="C14" s="373" t="s">
        <v>285</v>
      </c>
      <c r="D14" s="374" t="s">
        <v>286</v>
      </c>
      <c r="E14" s="375" t="s">
        <v>287</v>
      </c>
      <c r="F14" s="376" t="s">
        <v>288</v>
      </c>
      <c r="G14" s="374" t="s">
        <v>290</v>
      </c>
      <c r="H14" s="377" t="s">
        <v>291</v>
      </c>
      <c r="I14" s="377" t="s">
        <v>292</v>
      </c>
      <c r="J14" s="378" t="s">
        <v>293</v>
      </c>
      <c r="K14" s="378" t="s">
        <v>294</v>
      </c>
      <c r="L14" s="379" t="s">
        <v>295</v>
      </c>
      <c r="M14" s="170"/>
      <c r="N14" s="42"/>
      <c r="O14" s="60" t="s">
        <v>565</v>
      </c>
      <c r="P14" s="60" t="s">
        <v>564</v>
      </c>
      <c r="Q14" s="60" t="s">
        <v>563</v>
      </c>
    </row>
    <row r="15" spans="1:253" ht="27" customHeight="1" x14ac:dyDescent="0.2">
      <c r="A15" s="126"/>
      <c r="B15" s="127"/>
      <c r="C15" s="1273" t="s">
        <v>238</v>
      </c>
      <c r="D15" s="190" t="str">
        <f>VLOOKUP($P15,TOV!$A$4:$E$65536,2,FALSE)</f>
        <v>Minor pushing, final trim, rock rake &amp; deep rip (minor shaping and landscaping)</v>
      </c>
      <c r="E15" s="145" t="s">
        <v>296</v>
      </c>
      <c r="F15" s="471"/>
      <c r="G15" s="239" t="s">
        <v>363</v>
      </c>
      <c r="H15" s="191">
        <f>VLOOKUP($P15,TOV!$A$4:$E$65536,4,FALSE)</f>
        <v>1969.9917681054776</v>
      </c>
      <c r="I15" s="192"/>
      <c r="J15" s="66">
        <f>IF($E15="Y",IF(I15=0,F15*H15,F15*I15),"")</f>
        <v>0</v>
      </c>
      <c r="K15" s="630"/>
      <c r="L15" s="194" t="s">
        <v>239</v>
      </c>
      <c r="M15" s="176"/>
      <c r="N15" s="24"/>
      <c r="O15" s="813">
        <f>IF(I15="",0,1)</f>
        <v>0</v>
      </c>
      <c r="P15" s="831" t="s">
        <v>537</v>
      </c>
      <c r="Q15" s="814"/>
    </row>
    <row r="16" spans="1:253" ht="27" customHeight="1" x14ac:dyDescent="0.2">
      <c r="A16" s="126"/>
      <c r="B16" s="127"/>
      <c r="C16" s="1116"/>
      <c r="D16" s="70" t="str">
        <f>VLOOKUP($P16,TOV!$A$4:$E$65536,2,FALSE)</f>
        <v>Purchase of capping material where there is a shortage on site</v>
      </c>
      <c r="E16" s="293" t="s">
        <v>296</v>
      </c>
      <c r="F16" s="72"/>
      <c r="G16" s="90" t="s">
        <v>440</v>
      </c>
      <c r="H16" s="73">
        <f>VLOOKUP($P16,TOV!$A$4:$E$65536,4,FALSE)</f>
        <v>36.137310143400001</v>
      </c>
      <c r="I16" s="197"/>
      <c r="J16" s="75">
        <f>IF($E16="Y",IF(I16=0,IF(H16="Use 1st principles to build a rate","",F16*H16),F16*I16),"")</f>
        <v>0</v>
      </c>
      <c r="K16" s="631"/>
      <c r="L16" s="212" t="s">
        <v>850</v>
      </c>
      <c r="M16" s="176"/>
      <c r="N16" s="130"/>
      <c r="O16" s="776">
        <f t="shared" ref="O16" si="0">IF(I16="",0,1)</f>
        <v>0</v>
      </c>
      <c r="P16" s="795" t="s">
        <v>847</v>
      </c>
      <c r="Q16" s="819"/>
    </row>
    <row r="17" spans="1:17" ht="12.75" x14ac:dyDescent="0.2">
      <c r="A17" s="126"/>
      <c r="B17" s="127"/>
      <c r="C17" s="1116"/>
      <c r="D17" s="1331" t="str">
        <f>VLOOKUP($P17,TOV!$A$4:$E$65536,2,FALSE)</f>
        <v xml:space="preserve">Source local material, cart and spread suitable material to cap the waste rock dump (cap thickness determined by approval/licence) </v>
      </c>
      <c r="E17" s="1267" t="s">
        <v>296</v>
      </c>
      <c r="F17" s="1243"/>
      <c r="G17" s="1256" t="s">
        <v>377</v>
      </c>
      <c r="H17" s="1261" t="str">
        <f>VLOOKUP($P17,TOV!$A$4:$E$65536,4,FALSE)</f>
        <v>Select from List</v>
      </c>
      <c r="I17" s="1283"/>
      <c r="J17" s="1102" t="str">
        <f>IF($E17="Y",IF(I17=0,IF(H17="Select From List","",F17*H17),F17*I17),"")</f>
        <v/>
      </c>
      <c r="K17" s="632" t="s">
        <v>378</v>
      </c>
      <c r="L17" s="1288" t="s">
        <v>358</v>
      </c>
      <c r="M17" s="1296"/>
      <c r="N17" s="1328"/>
      <c r="O17" s="1391">
        <f>IF(I17="",0,1)</f>
        <v>0</v>
      </c>
      <c r="P17" s="1377" t="str">
        <f>IF(Q17=1,"X234",IF(Q17=2,"X235",IF(Q17=3,"X236",IF(Q17=4,"X237",IF(Q17=5,"X238","X234")))))</f>
        <v>X234</v>
      </c>
      <c r="Q17" s="1390">
        <f>VLOOKUP(K17,Select_Haul_Distance_Index,2,FALSE)</f>
        <v>1</v>
      </c>
    </row>
    <row r="18" spans="1:17" ht="27" customHeight="1" thickBot="1" x14ac:dyDescent="0.25">
      <c r="A18" s="126"/>
      <c r="B18" s="127"/>
      <c r="C18" s="1372"/>
      <c r="D18" s="1360"/>
      <c r="E18" s="1311"/>
      <c r="F18" s="1312"/>
      <c r="G18" s="1304"/>
      <c r="H18" s="1305"/>
      <c r="I18" s="1135"/>
      <c r="J18" s="1302"/>
      <c r="K18" s="635"/>
      <c r="L18" s="1362"/>
      <c r="M18" s="1296"/>
      <c r="N18" s="1328"/>
      <c r="O18" s="1444"/>
      <c r="P18" s="1378"/>
      <c r="Q18" s="1443"/>
    </row>
    <row r="19" spans="1:17" ht="13.5" thickBot="1" x14ac:dyDescent="0.25">
      <c r="A19" s="126"/>
      <c r="B19" s="127"/>
      <c r="C19" s="298"/>
      <c r="D19" s="96"/>
      <c r="E19" s="96"/>
      <c r="F19" s="185" t="s">
        <v>461</v>
      </c>
      <c r="G19" s="337"/>
      <c r="H19" s="313"/>
      <c r="I19" s="313"/>
      <c r="J19" s="187">
        <f>SUM(J15:J17)</f>
        <v>0</v>
      </c>
      <c r="K19" s="187"/>
      <c r="L19" s="652"/>
      <c r="M19" s="176"/>
      <c r="N19" s="315"/>
      <c r="O19" s="1410"/>
      <c r="P19" s="1411"/>
      <c r="Q19" s="1412"/>
    </row>
    <row r="20" spans="1:17" ht="12.75" customHeight="1" x14ac:dyDescent="0.2">
      <c r="A20" s="126"/>
      <c r="B20" s="127"/>
      <c r="C20" s="1273" t="s">
        <v>357</v>
      </c>
      <c r="D20" s="1230" t="str">
        <f>VLOOKUP($P20,TOV!$A$4:$E$65536,2,FALSE)</f>
        <v>Major bulk pushing to achieve grades nominated in the approval/permit (i.e. &lt; 18o)</v>
      </c>
      <c r="E20" s="1241" t="s">
        <v>296</v>
      </c>
      <c r="F20" s="1355"/>
      <c r="G20" s="1130" t="s">
        <v>377</v>
      </c>
      <c r="H20" s="1354" t="str">
        <f>VLOOKUP($P20,TOV!$A$4:$E$65536,4,FALSE)</f>
        <v>Select from List</v>
      </c>
      <c r="I20" s="1134"/>
      <c r="J20" s="1233" t="str">
        <f>IF($E20="Y",IF(I20=0,IF(H20="Select From List","",F20*H20),F20*I20),"")</f>
        <v/>
      </c>
      <c r="K20" s="630" t="s">
        <v>248</v>
      </c>
      <c r="L20" s="1245" t="s">
        <v>742</v>
      </c>
      <c r="M20" s="1294"/>
      <c r="N20" s="1328"/>
      <c r="O20" s="1435">
        <f>IF(I20="",0,1)</f>
        <v>0</v>
      </c>
      <c r="P20" s="1447" t="str">
        <f>IF(Q20=1,"X129",IF(Q20=2,"X130",IF(Q20=3,"X131",IF(Q20=4,"X132",IF(Q20=5,"X133","X129")))))</f>
        <v>X129</v>
      </c>
      <c r="Q20" s="1449">
        <f>VLOOKUP(K20,Select_Push_Distance_Index,2,FALSE)</f>
        <v>1</v>
      </c>
    </row>
    <row r="21" spans="1:17" ht="27" customHeight="1" x14ac:dyDescent="0.2">
      <c r="A21" s="126"/>
      <c r="B21" s="127"/>
      <c r="C21" s="1116"/>
      <c r="D21" s="1231"/>
      <c r="E21" s="1242"/>
      <c r="F21" s="1244"/>
      <c r="G21" s="1131"/>
      <c r="H21" s="1262"/>
      <c r="I21" s="1284"/>
      <c r="J21" s="1103"/>
      <c r="K21" s="631"/>
      <c r="L21" s="1246"/>
      <c r="M21" s="1294"/>
      <c r="N21" s="1328"/>
      <c r="O21" s="1392"/>
      <c r="P21" s="1448"/>
      <c r="Q21" s="1390"/>
    </row>
    <row r="22" spans="1:17" ht="12.75" x14ac:dyDescent="0.2">
      <c r="A22" s="126"/>
      <c r="B22" s="127"/>
      <c r="C22" s="1116"/>
      <c r="D22" s="1451" t="str">
        <f>VLOOKUP($P22,TOV!$A$4:$E$65536,2,FALSE)</f>
        <v xml:space="preserve">Source local material, cart and spread suitable material to cap the waste rock dump (cap thickness determined by approval/licence) </v>
      </c>
      <c r="E22" s="1320" t="s">
        <v>296</v>
      </c>
      <c r="F22" s="1452"/>
      <c r="G22" s="1371" t="s">
        <v>377</v>
      </c>
      <c r="H22" s="1453" t="str">
        <f>VLOOKUP($P22,TOV!$A$4:$E$65536,4,FALSE)</f>
        <v>Select from List</v>
      </c>
      <c r="I22" s="1386"/>
      <c r="J22" s="1291" t="str">
        <f>IF($E22="Y",IF(I22=0,IF(H22="Select From List","",F22*H22),F22*I22),"")</f>
        <v/>
      </c>
      <c r="K22" s="631" t="s">
        <v>378</v>
      </c>
      <c r="L22" s="1361" t="s">
        <v>358</v>
      </c>
      <c r="M22" s="1296"/>
      <c r="N22" s="1328"/>
      <c r="O22" s="1391">
        <f>IF(I22="",0,1)</f>
        <v>0</v>
      </c>
      <c r="P22" s="1377" t="str">
        <f>IF(Q22=1,"X234",IF(Q22=2,"X235",IF(Q22=3,"X236",IF(Q22=4,"X237",IF(Q22=5,"X238","X234")))))</f>
        <v>X234</v>
      </c>
      <c r="Q22" s="1450">
        <f>VLOOKUP(K22,Select_Haul_Distance_Index,2,FALSE)</f>
        <v>1</v>
      </c>
    </row>
    <row r="23" spans="1:17" ht="27" customHeight="1" thickBot="1" x14ac:dyDescent="0.25">
      <c r="A23" s="126"/>
      <c r="B23" s="127"/>
      <c r="C23" s="1372"/>
      <c r="D23" s="1360"/>
      <c r="E23" s="1311"/>
      <c r="F23" s="1312"/>
      <c r="G23" s="1304"/>
      <c r="H23" s="1305"/>
      <c r="I23" s="1135"/>
      <c r="J23" s="1302"/>
      <c r="K23" s="635"/>
      <c r="L23" s="1362"/>
      <c r="M23" s="1296"/>
      <c r="N23" s="1328"/>
      <c r="O23" s="1444"/>
      <c r="P23" s="1378"/>
      <c r="Q23" s="1443"/>
    </row>
    <row r="24" spans="1:17" ht="13.5" thickBot="1" x14ac:dyDescent="0.25">
      <c r="A24" s="126"/>
      <c r="B24" s="127"/>
      <c r="C24" s="298"/>
      <c r="D24" s="96"/>
      <c r="E24" s="96"/>
      <c r="F24" s="185" t="s">
        <v>461</v>
      </c>
      <c r="G24" s="337"/>
      <c r="H24" s="313"/>
      <c r="I24" s="313"/>
      <c r="J24" s="187">
        <f>SUM(J20:J22)</f>
        <v>0</v>
      </c>
      <c r="K24" s="187"/>
      <c r="L24" s="652"/>
      <c r="M24" s="159"/>
      <c r="N24" s="315"/>
      <c r="O24" s="1422"/>
      <c r="P24" s="1423"/>
      <c r="Q24" s="1424"/>
    </row>
    <row r="25" spans="1:17" ht="33.75" x14ac:dyDescent="0.2">
      <c r="A25" s="62"/>
      <c r="B25" s="63"/>
      <c r="C25" s="1264" t="s">
        <v>457</v>
      </c>
      <c r="D25" s="70" t="str">
        <f>VLOOKUP($P25,TOV!$A$4:$E$65536,2,FALSE)</f>
        <v>Shaping or levelling of minor excavations, batters and stockpiles, final trim, rock rake and deep rip</v>
      </c>
      <c r="E25" s="293" t="s">
        <v>296</v>
      </c>
      <c r="F25" s="72"/>
      <c r="G25" s="173" t="s">
        <v>363</v>
      </c>
      <c r="H25" s="73">
        <f>VLOOKUP($P25,TOV!$A$4:$E$65536,4,FALSE)</f>
        <v>1969.9917681054776</v>
      </c>
      <c r="I25" s="177"/>
      <c r="J25" s="75">
        <f t="shared" ref="J25:J42" si="1">IF($E25="Y",IF(I25=0,F25*H25,F25*I25),"")</f>
        <v>0</v>
      </c>
      <c r="K25" s="631"/>
      <c r="L25" s="139" t="s">
        <v>193</v>
      </c>
      <c r="M25" s="159"/>
      <c r="N25" s="315"/>
      <c r="O25" s="813">
        <f t="shared" ref="O25:O31" si="2">IF(I25="",0,1)</f>
        <v>0</v>
      </c>
      <c r="P25" s="831" t="s">
        <v>579</v>
      </c>
      <c r="Q25" s="814"/>
    </row>
    <row r="26" spans="1:17" ht="36" x14ac:dyDescent="0.2">
      <c r="A26" s="62"/>
      <c r="B26" s="63"/>
      <c r="C26" s="1265"/>
      <c r="D26" s="70" t="str">
        <f>VLOOKUP($P26,TOV!$A$4:$E$65536,2,FALSE)</f>
        <v>Structural water management works, banks, drains, rock lined waterways, sediment dams</v>
      </c>
      <c r="E26" s="293" t="s">
        <v>296</v>
      </c>
      <c r="F26" s="72"/>
      <c r="G26" s="90" t="s">
        <v>363</v>
      </c>
      <c r="H26" s="73">
        <f>VLOOKUP($P26,TOV!$A$4:$E$65536,4,FALSE)</f>
        <v>3030.7565663161195</v>
      </c>
      <c r="I26" s="244"/>
      <c r="J26" s="75">
        <f t="shared" si="1"/>
        <v>0</v>
      </c>
      <c r="K26" s="631"/>
      <c r="L26" s="141" t="s">
        <v>509</v>
      </c>
      <c r="M26" s="159"/>
      <c r="N26" s="315"/>
      <c r="O26" s="815">
        <f t="shared" si="2"/>
        <v>0</v>
      </c>
      <c r="P26" s="832" t="s">
        <v>580</v>
      </c>
      <c r="Q26" s="816"/>
    </row>
    <row r="27" spans="1:17" ht="20.25" x14ac:dyDescent="0.3">
      <c r="A27" s="62"/>
      <c r="B27" s="63"/>
      <c r="C27" s="1265"/>
      <c r="D27" s="633" t="str">
        <f>VLOOKUP($P27,TOV!$A$4:$E$65536,2,FALSE)</f>
        <v>Clear and grub existing vegetation</v>
      </c>
      <c r="E27" s="293" t="s">
        <v>296</v>
      </c>
      <c r="F27" s="917"/>
      <c r="G27" s="199" t="s">
        <v>363</v>
      </c>
      <c r="H27" s="918">
        <f>VLOOKUP($P27,TOV!$A$4:$E$65536,4,FALSE)</f>
        <v>5060.3234904000001</v>
      </c>
      <c r="I27" s="244"/>
      <c r="J27" s="75">
        <f t="shared" si="1"/>
        <v>0</v>
      </c>
      <c r="K27" s="631"/>
      <c r="L27" s="211" t="s">
        <v>841</v>
      </c>
      <c r="M27" s="243"/>
      <c r="N27" s="719"/>
      <c r="O27" s="745">
        <f t="shared" si="2"/>
        <v>0</v>
      </c>
      <c r="P27" s="1008" t="s">
        <v>840</v>
      </c>
      <c r="Q27" s="816"/>
    </row>
    <row r="28" spans="1:17" ht="27" customHeight="1" x14ac:dyDescent="0.2">
      <c r="A28" s="62"/>
      <c r="B28" s="63"/>
      <c r="C28" s="1265"/>
      <c r="D28" s="70" t="str">
        <f>VLOOKUP($P28,TOV!$A$4:$E$65536,2,FALSE)</f>
        <v>Reshape, deep rip and ameliorate sealed unsealed roads</v>
      </c>
      <c r="E28" s="293" t="s">
        <v>296</v>
      </c>
      <c r="F28" s="72"/>
      <c r="G28" s="90" t="s">
        <v>363</v>
      </c>
      <c r="H28" s="73">
        <f>VLOOKUP($P28,TOV!$A$4:$E$65536,4,FALSE)</f>
        <v>3788.4457078951482</v>
      </c>
      <c r="I28" s="244"/>
      <c r="J28" s="75">
        <f t="shared" si="1"/>
        <v>0</v>
      </c>
      <c r="K28" s="631"/>
      <c r="L28" s="141" t="s">
        <v>581</v>
      </c>
      <c r="M28" s="243"/>
      <c r="N28" s="315"/>
      <c r="O28" s="815">
        <f t="shared" si="2"/>
        <v>0</v>
      </c>
      <c r="P28" s="832" t="s">
        <v>141</v>
      </c>
      <c r="Q28" s="816"/>
    </row>
    <row r="29" spans="1:17" ht="33.75" x14ac:dyDescent="0.2">
      <c r="A29" s="62"/>
      <c r="B29" s="63"/>
      <c r="C29" s="1265"/>
      <c r="D29" s="70" t="str">
        <f>VLOOKUP($P29,TOV!$A$4:$E$65536,2,FALSE)</f>
        <v>Maintenance of the rehabilitated areas that are intended to be part of the ongoing closure of the site.</v>
      </c>
      <c r="E29" s="293" t="s">
        <v>296</v>
      </c>
      <c r="F29" s="72"/>
      <c r="G29" s="90" t="s">
        <v>363</v>
      </c>
      <c r="H29" s="73">
        <f>VLOOKUP($P29,TOV!$A$4:$E$65536,4,FALSE)</f>
        <v>984.9958840527388</v>
      </c>
      <c r="I29" s="244"/>
      <c r="J29" s="75">
        <f t="shared" si="1"/>
        <v>0</v>
      </c>
      <c r="K29" s="631"/>
      <c r="L29" s="142" t="s">
        <v>868</v>
      </c>
      <c r="M29" s="243"/>
      <c r="N29" s="315"/>
      <c r="O29" s="815">
        <f t="shared" si="2"/>
        <v>0</v>
      </c>
      <c r="P29" s="832" t="s">
        <v>368</v>
      </c>
      <c r="Q29" s="816"/>
    </row>
    <row r="30" spans="1:17" ht="27" customHeight="1" x14ac:dyDescent="0.2">
      <c r="A30" s="62"/>
      <c r="B30" s="63"/>
      <c r="C30" s="1265"/>
      <c r="D30" s="70" t="str">
        <f>VLOOKUP($P30,TOV!$A$4:$E$65536,2,FALSE)</f>
        <v>Construct a standard stock fence around the site</v>
      </c>
      <c r="E30" s="293" t="s">
        <v>296</v>
      </c>
      <c r="F30" s="72"/>
      <c r="G30" s="90" t="s">
        <v>388</v>
      </c>
      <c r="H30" s="73">
        <f>VLOOKUP($P30,TOV!$A$4:$E$65536,4,FALSE)</f>
        <v>12.123026265264475</v>
      </c>
      <c r="I30" s="244"/>
      <c r="J30" s="75">
        <f t="shared" si="1"/>
        <v>0</v>
      </c>
      <c r="K30" s="631"/>
      <c r="L30" s="142" t="s">
        <v>242</v>
      </c>
      <c r="M30" s="243"/>
      <c r="N30" s="587"/>
      <c r="O30" s="815">
        <f t="shared" si="2"/>
        <v>0</v>
      </c>
      <c r="P30" s="832" t="s">
        <v>583</v>
      </c>
      <c r="Q30" s="816"/>
    </row>
    <row r="31" spans="1:17" ht="12.75" x14ac:dyDescent="0.2">
      <c r="A31" s="62"/>
      <c r="B31" s="63"/>
      <c r="C31" s="1265"/>
      <c r="D31" s="1331" t="str">
        <f>VLOOKUP($P31,TOV!$A$4:$E$65536,2,FALSE)</f>
        <v>Source (where availiable onsite), cart, spread and lightly rip topsoil</v>
      </c>
      <c r="E31" s="1267" t="s">
        <v>296</v>
      </c>
      <c r="F31" s="1243"/>
      <c r="G31" s="1256" t="s">
        <v>377</v>
      </c>
      <c r="H31" s="1261" t="str">
        <f>VLOOKUP($P31,TOV!$A$4:$E$65536,4,FALSE)</f>
        <v>Select from List</v>
      </c>
      <c r="I31" s="1283"/>
      <c r="J31" s="1102" t="str">
        <f>IF($E31="Y",IF(I31=0,IF(H31="Select From List","",F31*H31),F31*I31),"")</f>
        <v/>
      </c>
      <c r="K31" s="631" t="s">
        <v>378</v>
      </c>
      <c r="L31" s="1288" t="s">
        <v>584</v>
      </c>
      <c r="M31" s="1287"/>
      <c r="N31" s="1442"/>
      <c r="O31" s="1446">
        <f t="shared" si="2"/>
        <v>0</v>
      </c>
      <c r="P31" s="1445" t="str">
        <f>IF(Q31=1,"X044",IF(Q31=2,"X045",IF(Q31=3,"X046",IF(Q31=4,"x047",IF(Q31=5,"X048","X044")))))</f>
        <v>X044</v>
      </c>
      <c r="Q31" s="1390">
        <f>VLOOKUP(K31,Select_Haul_Distance_Index,2,FALSE)</f>
        <v>1</v>
      </c>
    </row>
    <row r="32" spans="1:17" ht="27" customHeight="1" x14ac:dyDescent="0.2">
      <c r="A32" s="62"/>
      <c r="B32" s="63"/>
      <c r="C32" s="1265"/>
      <c r="D32" s="1231"/>
      <c r="E32" s="1242"/>
      <c r="F32" s="1244"/>
      <c r="G32" s="1131"/>
      <c r="H32" s="1262"/>
      <c r="I32" s="1284"/>
      <c r="J32" s="1103"/>
      <c r="K32" s="631"/>
      <c r="L32" s="1246"/>
      <c r="M32" s="1287"/>
      <c r="N32" s="1442"/>
      <c r="O32" s="1446"/>
      <c r="P32" s="1445"/>
      <c r="Q32" s="1390"/>
    </row>
    <row r="33" spans="1:41" ht="27" customHeight="1" x14ac:dyDescent="0.2">
      <c r="A33" s="62"/>
      <c r="B33" s="63"/>
      <c r="C33" s="1265"/>
      <c r="D33" s="633" t="str">
        <f>VLOOKUP($P33,TOV!$A$4:$E$65536,2,FALSE)</f>
        <v>Purchase of topsoil where there is a shortage on site</v>
      </c>
      <c r="E33" s="293" t="s">
        <v>296</v>
      </c>
      <c r="F33" s="917"/>
      <c r="G33" s="199" t="s">
        <v>440</v>
      </c>
      <c r="H33" s="918">
        <f>VLOOKUP($P33,TOV!$A$4:$E$65536,4,FALSE)</f>
        <v>51.34028202108</v>
      </c>
      <c r="I33" s="244"/>
      <c r="J33" s="75">
        <f t="shared" ref="J33" si="3">IF($E33="Y",IF(I33=0,F33*H33,F33*I33),"")</f>
        <v>0</v>
      </c>
      <c r="K33" s="631"/>
      <c r="L33" s="212" t="s">
        <v>812</v>
      </c>
      <c r="M33" s="195"/>
      <c r="N33" s="24"/>
      <c r="O33" s="745">
        <f t="shared" ref="O33" si="4">IF(I33="",0,1)</f>
        <v>0</v>
      </c>
      <c r="P33" s="1008" t="s">
        <v>837</v>
      </c>
      <c r="Q33" s="937"/>
    </row>
    <row r="34" spans="1:41" ht="27" x14ac:dyDescent="0.2">
      <c r="A34" s="62"/>
      <c r="B34" s="63"/>
      <c r="C34" s="1265"/>
      <c r="D34" s="70" t="str">
        <f>VLOOKUP($P34,TOV!$A$4:$E$65536,2,FALSE)</f>
        <v>Soil amelioration (adding gypsum, lime, etc)</v>
      </c>
      <c r="E34" s="293" t="s">
        <v>296</v>
      </c>
      <c r="F34" s="72"/>
      <c r="G34" s="90" t="s">
        <v>363</v>
      </c>
      <c r="H34" s="73">
        <f>VLOOKUP($P34,TOV!$A$4:$E$65536,4,FALSE)</f>
        <v>757.68914157902987</v>
      </c>
      <c r="I34" s="244"/>
      <c r="J34" s="75">
        <f t="shared" si="1"/>
        <v>0</v>
      </c>
      <c r="K34" s="631"/>
      <c r="L34" s="142" t="s">
        <v>585</v>
      </c>
      <c r="M34" s="243"/>
      <c r="N34" s="315"/>
      <c r="O34" s="815">
        <f>IF(I34="",0,1)</f>
        <v>0</v>
      </c>
      <c r="P34" s="832" t="s">
        <v>399</v>
      </c>
      <c r="Q34" s="816"/>
    </row>
    <row r="35" spans="1:41" ht="63" x14ac:dyDescent="0.2">
      <c r="A35" s="62"/>
      <c r="B35" s="63"/>
      <c r="C35" s="1265"/>
      <c r="D35" s="70" t="str">
        <f>VLOOKUP($P35,TOV!$A$4:$E$65536,2,FALSE)</f>
        <v>Direct seeding (native tree species OR using native grasses), with single application of fertiliser</v>
      </c>
      <c r="E35" s="293" t="s">
        <v>296</v>
      </c>
      <c r="F35" s="72"/>
      <c r="G35" s="90" t="s">
        <v>363</v>
      </c>
      <c r="H35" s="73">
        <f>VLOOKUP($P35,TOV!$A$4:$E$65536,4,FALSE)</f>
        <v>5303.8239910532093</v>
      </c>
      <c r="I35" s="244"/>
      <c r="J35" s="75">
        <f t="shared" si="1"/>
        <v>0</v>
      </c>
      <c r="K35" s="631"/>
      <c r="L35" s="141" t="s">
        <v>0</v>
      </c>
      <c r="M35" s="243"/>
      <c r="N35" s="315"/>
      <c r="O35" s="815">
        <f>IF(I35="",0,1)</f>
        <v>0</v>
      </c>
      <c r="P35" s="832" t="s">
        <v>400</v>
      </c>
      <c r="Q35" s="816"/>
    </row>
    <row r="36" spans="1:41" ht="63" x14ac:dyDescent="0.2">
      <c r="A36" s="62"/>
      <c r="B36" s="63"/>
      <c r="C36" s="1265"/>
      <c r="D36" s="70" t="str">
        <f>VLOOKUP($P36,TOV!$A$4:$E$65536,2,FALSE)</f>
        <v>Direct seeding (pasture grass species), with single application of fertiliser</v>
      </c>
      <c r="E36" s="293" t="s">
        <v>296</v>
      </c>
      <c r="F36" s="72"/>
      <c r="G36" s="90" t="s">
        <v>363</v>
      </c>
      <c r="H36" s="73">
        <f>VLOOKUP($P36,TOV!$A$4:$E$65536,4,FALSE)</f>
        <v>1363.8404548422536</v>
      </c>
      <c r="I36" s="244"/>
      <c r="J36" s="75">
        <f t="shared" si="1"/>
        <v>0</v>
      </c>
      <c r="K36" s="631"/>
      <c r="L36" s="141" t="s">
        <v>2</v>
      </c>
      <c r="M36" s="195"/>
      <c r="N36" s="315"/>
      <c r="O36" s="815">
        <f>IF(I36="",0,1)</f>
        <v>0</v>
      </c>
      <c r="P36" s="832" t="s">
        <v>401</v>
      </c>
      <c r="Q36" s="816"/>
    </row>
    <row r="37" spans="1:41" ht="27" customHeight="1" thickBot="1" x14ac:dyDescent="0.25">
      <c r="A37" s="62"/>
      <c r="B37" s="63"/>
      <c r="C37" s="1265"/>
      <c r="D37" s="70" t="str">
        <f>VLOOKUP($P37,TOV!$A$4:$E$65536,2,FALSE)</f>
        <v>Planting tubestock (&lt; 15cm)</v>
      </c>
      <c r="E37" s="293" t="s">
        <v>296</v>
      </c>
      <c r="F37" s="72"/>
      <c r="G37" s="90" t="s">
        <v>371</v>
      </c>
      <c r="H37" s="73">
        <f>VLOOKUP($P37,TOV!$A$4:$E$65536,4,FALSE)</f>
        <v>12.842188840322539</v>
      </c>
      <c r="I37" s="244"/>
      <c r="J37" s="75">
        <f t="shared" si="1"/>
        <v>0</v>
      </c>
      <c r="K37" s="631"/>
      <c r="L37" s="141" t="s">
        <v>453</v>
      </c>
      <c r="M37" s="243"/>
      <c r="N37" s="130"/>
      <c r="O37" s="823">
        <f>IF(I37="",0,1)</f>
        <v>0</v>
      </c>
      <c r="P37" s="856" t="s">
        <v>404</v>
      </c>
      <c r="Q37" s="824"/>
    </row>
    <row r="38" spans="1:41" ht="12.75" customHeight="1" thickBot="1" x14ac:dyDescent="0.25">
      <c r="A38" s="62"/>
      <c r="B38" s="63"/>
      <c r="C38" s="83"/>
      <c r="D38" s="299"/>
      <c r="E38" s="85"/>
      <c r="F38" s="304" t="s">
        <v>461</v>
      </c>
      <c r="G38" s="304"/>
      <c r="H38" s="304"/>
      <c r="I38" s="86"/>
      <c r="J38" s="87">
        <f>SUM(J25:J37)</f>
        <v>0</v>
      </c>
      <c r="K38" s="87"/>
      <c r="L38" s="305"/>
      <c r="M38" s="243"/>
      <c r="N38" s="315"/>
      <c r="O38" s="1410"/>
      <c r="P38" s="1411"/>
      <c r="Q38" s="1412"/>
    </row>
    <row r="39" spans="1:41" ht="56.25" x14ac:dyDescent="0.2">
      <c r="A39" s="68"/>
      <c r="B39" s="69"/>
      <c r="C39" s="1273" t="s">
        <v>727</v>
      </c>
      <c r="D39" s="70" t="str">
        <f>VLOOKUP($P39,TOV!$A$4:$E$65536,2,FALSE)</f>
        <v>Clean small surface water management dams (include all structures) to be retained after mine closure  - make safe and minor earthworks to stabilise the water management structure. ( &lt; 5 ML)</v>
      </c>
      <c r="E39" s="293" t="s">
        <v>296</v>
      </c>
      <c r="F39" s="72"/>
      <c r="G39" s="173" t="s">
        <v>371</v>
      </c>
      <c r="H39" s="73">
        <f>VLOOKUP($P39,TOV!$A$4:$E$65536,4,FALSE)</f>
        <v>3030.7565663161195</v>
      </c>
      <c r="I39" s="209"/>
      <c r="J39" s="75">
        <f t="shared" si="1"/>
        <v>0</v>
      </c>
      <c r="K39" s="631"/>
      <c r="L39" s="194" t="s">
        <v>586</v>
      </c>
      <c r="M39" s="243"/>
      <c r="N39" s="315"/>
      <c r="O39" s="813">
        <f>IF(I39="",0,1)</f>
        <v>0</v>
      </c>
      <c r="P39" s="831" t="s">
        <v>587</v>
      </c>
      <c r="Q39" s="814"/>
    </row>
    <row r="40" spans="1:41" ht="22.5" x14ac:dyDescent="0.2">
      <c r="A40" s="68"/>
      <c r="B40" s="69"/>
      <c r="C40" s="1116"/>
      <c r="D40" s="905" t="str">
        <f>VLOOKUP($P40,TOV!$A$4:$E$65536,2,FALSE)</f>
        <v>Pumping costs for water, includes hire of pumps, labour to manage pumping and fuel</v>
      </c>
      <c r="E40" s="293" t="s">
        <v>296</v>
      </c>
      <c r="F40" s="77"/>
      <c r="G40" s="199" t="s">
        <v>835</v>
      </c>
      <c r="H40" s="73">
        <f>VLOOKUP($P40,TOV!$A$4:$E$65536,4,FALSE)</f>
        <v>126.50808726</v>
      </c>
      <c r="I40" s="197"/>
      <c r="J40" s="75">
        <f>IF($E40="Y",IF(I40=0,F40*H40,F40*I40),"")</f>
        <v>0</v>
      </c>
      <c r="K40" s="632"/>
      <c r="L40" s="141" t="s">
        <v>836</v>
      </c>
      <c r="M40" s="221"/>
      <c r="N40" s="42"/>
      <c r="O40" s="745">
        <f>IF(I40="",0,1)</f>
        <v>0</v>
      </c>
      <c r="P40" s="1008" t="s">
        <v>833</v>
      </c>
      <c r="Q40" s="819"/>
    </row>
    <row r="41" spans="1:41" ht="22.5" x14ac:dyDescent="0.2">
      <c r="A41" s="68"/>
      <c r="B41" s="69"/>
      <c r="C41" s="1116"/>
      <c r="D41" s="905" t="str">
        <f>VLOOKUP($P41,TOV!$A$4:$E$65536,2,FALSE)</f>
        <v>Removal of plastic pond liners for offsite disposal</v>
      </c>
      <c r="E41" s="293" t="s">
        <v>296</v>
      </c>
      <c r="F41" s="77"/>
      <c r="G41" s="199" t="s">
        <v>363</v>
      </c>
      <c r="H41" s="73">
        <f>VLOOKUP($P41,TOV!$A$4:$E$65536,4,FALSE)</f>
        <v>4785.3059094</v>
      </c>
      <c r="I41" s="197"/>
      <c r="J41" s="75">
        <f>IF($E41="Y",IF(I41=0,F41*H41,F41*I41),"")</f>
        <v>0</v>
      </c>
      <c r="K41" s="632"/>
      <c r="L41" s="141" t="s">
        <v>832</v>
      </c>
      <c r="M41" s="221"/>
      <c r="N41" s="42"/>
      <c r="O41" s="745">
        <f>IF(I41="",0,1)</f>
        <v>0</v>
      </c>
      <c r="P41" s="1008" t="s">
        <v>830</v>
      </c>
      <c r="Q41" s="819"/>
    </row>
    <row r="42" spans="1:41" ht="27" customHeight="1" thickBot="1" x14ac:dyDescent="0.25">
      <c r="A42" s="68"/>
      <c r="B42" s="69"/>
      <c r="C42" s="1116"/>
      <c r="D42" s="955" t="str">
        <f>VLOOKUP($P42,TOV!$A$4:$E$65536,2,FALSE)</f>
        <v>OR Backfill dams and reinstate to natural surface.  (Push only)</v>
      </c>
      <c r="E42" s="294" t="s">
        <v>296</v>
      </c>
      <c r="F42" s="94"/>
      <c r="G42" s="250" t="s">
        <v>440</v>
      </c>
      <c r="H42" s="547">
        <f>VLOOKUP($P42,TOV!$A$4:$E$65536,4,FALSE)</f>
        <v>0.95032197418386777</v>
      </c>
      <c r="I42" s="252"/>
      <c r="J42" s="953">
        <f t="shared" si="1"/>
        <v>0</v>
      </c>
      <c r="K42" s="632"/>
      <c r="L42" s="952" t="s">
        <v>589</v>
      </c>
      <c r="M42" s="221"/>
      <c r="N42" s="42"/>
      <c r="O42" s="745">
        <f>IF(I42="",0,1)</f>
        <v>0</v>
      </c>
      <c r="P42" s="746" t="s">
        <v>521</v>
      </c>
      <c r="Q42" s="932"/>
      <c r="R42" s="740"/>
      <c r="S42" s="722"/>
      <c r="T42" s="722"/>
      <c r="U42" s="722"/>
      <c r="V42" s="722"/>
      <c r="W42" s="722"/>
      <c r="X42" s="722"/>
      <c r="Y42" s="722"/>
      <c r="Z42" s="722"/>
      <c r="AA42" s="722"/>
      <c r="AB42" s="722"/>
      <c r="AC42" s="722"/>
      <c r="AD42" s="722"/>
      <c r="AE42" s="722"/>
      <c r="AF42" s="722"/>
      <c r="AG42" s="722"/>
      <c r="AH42" s="722"/>
      <c r="AI42" s="722"/>
      <c r="AJ42" s="722"/>
      <c r="AK42" s="722"/>
      <c r="AL42" s="722"/>
      <c r="AM42" s="722"/>
      <c r="AN42" s="722"/>
      <c r="AO42" s="722"/>
    </row>
    <row r="43" spans="1:41" ht="13.5" thickBot="1" x14ac:dyDescent="0.25">
      <c r="A43" s="62"/>
      <c r="B43" s="63"/>
      <c r="C43" s="83"/>
      <c r="D43" s="85"/>
      <c r="E43" s="85"/>
      <c r="F43" s="98" t="s">
        <v>461</v>
      </c>
      <c r="G43" s="338"/>
      <c r="H43" s="100"/>
      <c r="I43" s="100"/>
      <c r="J43" s="87">
        <f>SUM(J39:J42)</f>
        <v>0</v>
      </c>
      <c r="K43" s="87"/>
      <c r="L43" s="229"/>
      <c r="M43" s="221"/>
      <c r="N43" s="315"/>
      <c r="O43" s="1410"/>
      <c r="P43" s="1411"/>
      <c r="Q43" s="1412"/>
    </row>
    <row r="44" spans="1:41" ht="13.5" customHeight="1" x14ac:dyDescent="0.2">
      <c r="A44" s="126"/>
      <c r="B44" s="127"/>
      <c r="C44" s="1382" t="s">
        <v>590</v>
      </c>
      <c r="D44" s="383" t="s">
        <v>411</v>
      </c>
      <c r="E44" s="307"/>
      <c r="F44" s="384"/>
      <c r="G44" s="385"/>
      <c r="H44" s="1384"/>
      <c r="I44" s="386"/>
      <c r="J44" s="207">
        <f>I44*F44</f>
        <v>0</v>
      </c>
      <c r="K44" s="380"/>
      <c r="L44" s="248" t="s">
        <v>412</v>
      </c>
      <c r="M44" s="221"/>
      <c r="N44" s="315"/>
      <c r="O44" s="813">
        <f>IF(I44="",0,1)</f>
        <v>0</v>
      </c>
      <c r="P44" s="834"/>
      <c r="Q44" s="814"/>
    </row>
    <row r="45" spans="1:41" ht="12.75" x14ac:dyDescent="0.2">
      <c r="A45" s="126"/>
      <c r="B45" s="127"/>
      <c r="C45" s="1382"/>
      <c r="D45" s="387" t="s">
        <v>413</v>
      </c>
      <c r="E45" s="309"/>
      <c r="F45" s="388"/>
      <c r="G45" s="389"/>
      <c r="H45" s="1384"/>
      <c r="I45" s="390"/>
      <c r="J45" s="207">
        <f>I45*F45</f>
        <v>0</v>
      </c>
      <c r="K45" s="391"/>
      <c r="L45" s="144" t="s">
        <v>412</v>
      </c>
      <c r="M45" s="243"/>
      <c r="N45" s="130"/>
      <c r="O45" s="815">
        <f>IF(I45="",0,1)</f>
        <v>0</v>
      </c>
      <c r="P45" s="835"/>
      <c r="Q45" s="816"/>
    </row>
    <row r="46" spans="1:41" ht="13.5" thickBot="1" x14ac:dyDescent="0.25">
      <c r="A46" s="126"/>
      <c r="B46" s="127"/>
      <c r="C46" s="1383"/>
      <c r="D46" s="387" t="s">
        <v>414</v>
      </c>
      <c r="E46" s="311"/>
      <c r="F46" s="392"/>
      <c r="G46" s="389"/>
      <c r="H46" s="1385"/>
      <c r="I46" s="393"/>
      <c r="J46" s="207">
        <f>I46*F46</f>
        <v>0</v>
      </c>
      <c r="K46" s="394"/>
      <c r="L46" s="254" t="s">
        <v>412</v>
      </c>
      <c r="M46" s="159"/>
      <c r="N46" s="45"/>
      <c r="O46" s="817">
        <f>IF(I46="",0,1)</f>
        <v>0</v>
      </c>
      <c r="P46" s="836"/>
      <c r="Q46" s="818"/>
    </row>
    <row r="47" spans="1:41" ht="13.5" thickBot="1" x14ac:dyDescent="0.25">
      <c r="A47" s="126"/>
      <c r="B47" s="127"/>
      <c r="C47" s="298"/>
      <c r="D47" s="96"/>
      <c r="E47" s="96"/>
      <c r="F47" s="185" t="s">
        <v>461</v>
      </c>
      <c r="G47" s="337"/>
      <c r="H47" s="313"/>
      <c r="I47" s="313"/>
      <c r="J47" s="187">
        <f>SUM(J44:J46)</f>
        <v>0</v>
      </c>
      <c r="K47" s="187"/>
      <c r="L47" s="652"/>
      <c r="M47" s="159"/>
      <c r="N47" s="315"/>
      <c r="O47" s="1425"/>
      <c r="P47" s="1426"/>
      <c r="Q47" s="1427"/>
    </row>
    <row r="48" spans="1:41" ht="12.75" x14ac:dyDescent="0.2">
      <c r="A48" s="126"/>
      <c r="B48" s="127"/>
      <c r="C48" s="126"/>
      <c r="D48" s="126"/>
      <c r="E48" s="126"/>
      <c r="F48" s="126"/>
      <c r="G48" s="126"/>
      <c r="H48" s="126"/>
      <c r="I48" s="126"/>
      <c r="J48" s="157"/>
      <c r="K48" s="157"/>
      <c r="L48" s="650"/>
      <c r="M48" s="159"/>
      <c r="N48" s="130"/>
      <c r="O48" s="126"/>
      <c r="P48" s="126"/>
      <c r="Q48" s="679"/>
    </row>
    <row r="49" spans="1:17" ht="15.75" x14ac:dyDescent="0.2">
      <c r="A49" s="126"/>
      <c r="B49" s="127"/>
      <c r="C49" s="260" t="s">
        <v>591</v>
      </c>
      <c r="D49" s="1123" t="s">
        <v>470</v>
      </c>
      <c r="E49" s="1123"/>
      <c r="F49" s="1319"/>
      <c r="G49" s="1319"/>
      <c r="H49" s="1319"/>
      <c r="I49" s="261"/>
      <c r="J49" s="318">
        <f>SUM(J19,J24,J38,J43,J47)</f>
        <v>0</v>
      </c>
      <c r="K49" s="318"/>
      <c r="L49" s="650"/>
      <c r="M49" s="159"/>
      <c r="N49" s="130"/>
      <c r="O49" s="126"/>
      <c r="P49" s="126"/>
      <c r="Q49" s="679"/>
    </row>
    <row r="50" spans="1:17" ht="12.75" x14ac:dyDescent="0.2">
      <c r="A50" s="126"/>
      <c r="B50" s="319"/>
      <c r="C50" s="320"/>
      <c r="D50" s="320"/>
      <c r="E50" s="320"/>
      <c r="F50" s="398"/>
      <c r="G50" s="320"/>
      <c r="H50" s="320"/>
      <c r="I50" s="320"/>
      <c r="J50" s="399"/>
      <c r="K50" s="399"/>
      <c r="L50" s="663"/>
      <c r="M50" s="159"/>
      <c r="N50" s="315"/>
      <c r="O50" s="126"/>
      <c r="P50" s="126"/>
      <c r="Q50" s="679"/>
    </row>
    <row r="51" spans="1:17" ht="12.75" x14ac:dyDescent="0.2">
      <c r="A51" s="68"/>
      <c r="B51" s="68"/>
      <c r="C51" s="126"/>
      <c r="D51" s="126"/>
      <c r="E51" s="126"/>
      <c r="F51" s="395"/>
      <c r="G51" s="126"/>
      <c r="H51" s="126"/>
      <c r="I51" s="126"/>
      <c r="J51" s="157"/>
      <c r="K51" s="157"/>
      <c r="L51" s="650"/>
      <c r="M51" s="68"/>
      <c r="N51" s="68"/>
    </row>
    <row r="52" spans="1:17" ht="6" hidden="1" customHeight="1" x14ac:dyDescent="0.2"/>
    <row r="53" spans="1:17" ht="12.75" hidden="1" x14ac:dyDescent="0.2"/>
    <row r="54" spans="1:17" ht="12.75" hidden="1" x14ac:dyDescent="0.2"/>
    <row r="55" spans="1:17" ht="12.75" hidden="1" x14ac:dyDescent="0.2"/>
    <row r="56" spans="1:17" ht="12.75" hidden="1" x14ac:dyDescent="0.2"/>
    <row r="57" spans="1:17" ht="12.75" hidden="1" x14ac:dyDescent="0.2"/>
    <row r="58" spans="1:17" ht="12.75" hidden="1" x14ac:dyDescent="0.2"/>
    <row r="59" spans="1:17" ht="12.75" hidden="1" x14ac:dyDescent="0.2"/>
    <row r="60" spans="1:17" ht="12.75" hidden="1" x14ac:dyDescent="0.2"/>
    <row r="61" spans="1:17" ht="12.75" hidden="1" x14ac:dyDescent="0.2"/>
    <row r="62" spans="1:17" ht="12.75" hidden="1" x14ac:dyDescent="0.2"/>
    <row r="63" spans="1:17" ht="12.75" hidden="1" x14ac:dyDescent="0.2"/>
    <row r="64" spans="1:17" ht="12.75" hidden="1" x14ac:dyDescent="0.2"/>
    <row r="65" ht="12.75" hidden="1" x14ac:dyDescent="0.2"/>
    <row r="66" ht="12.75" hidden="1" x14ac:dyDescent="0.2"/>
    <row r="67" ht="12.75" hidden="1" x14ac:dyDescent="0.2"/>
    <row r="68" ht="12.75" hidden="1" x14ac:dyDescent="0.2"/>
  </sheetData>
  <customSheetViews>
    <customSheetView guid="{41A8ADCC-2507-4752-A3EE-F762BBC19AE1}" scale="85" showPageBreaks="1" hiddenRows="1" hiddenColumns="1" view="pageBreakPreview" showRuler="0" topLeftCell="A21">
      <selection activeCell="L30" sqref="L30"/>
      <pageMargins left="0.75" right="0.75" top="1" bottom="1" header="0.5" footer="0.5"/>
      <pageSetup paperSize="8" scale="67" orientation="portrait" r:id="rId1"/>
      <headerFooter alignWithMargins="0"/>
    </customSheetView>
    <customSheetView guid="{B9B8C2DC-3363-4EAD-9396-44349DABBC4D}" scale="60" showPageBreaks="1" hiddenRows="1" hiddenColumns="1" view="pageBreakPreview" showRuler="0">
      <selection activeCell="D8" sqref="D8"/>
      <pageMargins left="0.75" right="0.75" top="1" bottom="1" header="0.5" footer="0.5"/>
      <pageSetup paperSize="8" scale="67" orientation="portrait" r:id="rId2"/>
      <headerFooter alignWithMargins="0"/>
    </customSheetView>
    <customSheetView guid="{61CD6FD2-F6DE-422C-B544-3D388865927F}" scale="60" showPageBreaks="1" hiddenRows="1" hiddenColumns="1" view="pageBreakPreview" showRuler="0">
      <selection activeCell="D8" sqref="D8"/>
      <pageMargins left="0.75" right="0.75" top="1" bottom="1" header="0.5" footer="0.5"/>
      <pageSetup paperSize="8" scale="67" orientation="portrait" r:id="rId3"/>
      <headerFooter alignWithMargins="0"/>
    </customSheetView>
    <customSheetView guid="{2FACC61F-0CCB-4F9A-9FC4-FB98AB602DA6}" scale="85" showPageBreaks="1" hiddenRows="1" hiddenColumns="1" view="pageBreakPreview" showRuler="0" topLeftCell="A21">
      <selection activeCell="L30" sqref="L30"/>
      <pageMargins left="0.75" right="0.75" top="1" bottom="1" header="0.5" footer="0.5"/>
      <pageSetup paperSize="8" scale="67" orientation="portrait" r:id="rId4"/>
      <headerFooter alignWithMargins="0"/>
    </customSheetView>
    <customSheetView guid="{4CDCC75F-9EF8-4C61-98C8-402ABB879AE7}" scale="85" showPageBreaks="1" hiddenRows="1" hiddenColumns="1" view="pageBreakPreview" showRuler="0" topLeftCell="A21">
      <selection activeCell="L30" sqref="L30"/>
      <pageMargins left="0.75" right="0.75" top="1" bottom="1" header="0.5" footer="0.5"/>
      <pageSetup paperSize="8" scale="67" orientation="portrait" r:id="rId5"/>
      <headerFooter alignWithMargins="0"/>
    </customSheetView>
  </customSheetViews>
  <mergeCells count="74">
    <mergeCell ref="C3:L3"/>
    <mergeCell ref="C25:C37"/>
    <mergeCell ref="D22:D23"/>
    <mergeCell ref="E22:E23"/>
    <mergeCell ref="G22:G23"/>
    <mergeCell ref="F22:F23"/>
    <mergeCell ref="H22:H23"/>
    <mergeCell ref="I22:I23"/>
    <mergeCell ref="J22:J23"/>
    <mergeCell ref="L22:L23"/>
    <mergeCell ref="C8:D12"/>
    <mergeCell ref="F10:I10"/>
    <mergeCell ref="J10:K10"/>
    <mergeCell ref="F11:I11"/>
    <mergeCell ref="J11:K11"/>
    <mergeCell ref="J8:K8"/>
    <mergeCell ref="C44:C46"/>
    <mergeCell ref="H44:H46"/>
    <mergeCell ref="D17:D18"/>
    <mergeCell ref="E17:E18"/>
    <mergeCell ref="F17:F18"/>
    <mergeCell ref="G17:G18"/>
    <mergeCell ref="H17:H18"/>
    <mergeCell ref="C15:C18"/>
    <mergeCell ref="C20:C23"/>
    <mergeCell ref="C39:C42"/>
    <mergeCell ref="F9:I9"/>
    <mergeCell ref="F8:I8"/>
    <mergeCell ref="I17:I18"/>
    <mergeCell ref="J9:K9"/>
    <mergeCell ref="D49:H49"/>
    <mergeCell ref="O24:Q24"/>
    <mergeCell ref="O38:Q38"/>
    <mergeCell ref="O43:Q43"/>
    <mergeCell ref="P20:P21"/>
    <mergeCell ref="Q20:Q21"/>
    <mergeCell ref="Q22:Q23"/>
    <mergeCell ref="O47:Q47"/>
    <mergeCell ref="N22:N23"/>
    <mergeCell ref="D20:D21"/>
    <mergeCell ref="E20:E21"/>
    <mergeCell ref="F20:F21"/>
    <mergeCell ref="G20:G21"/>
    <mergeCell ref="Q31:Q32"/>
    <mergeCell ref="P22:P23"/>
    <mergeCell ref="O22:O23"/>
    <mergeCell ref="P31:P32"/>
    <mergeCell ref="O31:O32"/>
    <mergeCell ref="M22:M23"/>
    <mergeCell ref="H31:H32"/>
    <mergeCell ref="I31:I32"/>
    <mergeCell ref="J31:J32"/>
    <mergeCell ref="L31:L32"/>
    <mergeCell ref="L17:L18"/>
    <mergeCell ref="H20:H21"/>
    <mergeCell ref="O20:O21"/>
    <mergeCell ref="Q17:Q18"/>
    <mergeCell ref="M17:M18"/>
    <mergeCell ref="N17:N18"/>
    <mergeCell ref="O17:O18"/>
    <mergeCell ref="P17:P18"/>
    <mergeCell ref="M20:M21"/>
    <mergeCell ref="I20:I21"/>
    <mergeCell ref="N20:N21"/>
    <mergeCell ref="J20:J21"/>
    <mergeCell ref="L20:L21"/>
    <mergeCell ref="J17:J18"/>
    <mergeCell ref="O19:Q19"/>
    <mergeCell ref="N31:N32"/>
    <mergeCell ref="D31:D32"/>
    <mergeCell ref="E31:E32"/>
    <mergeCell ref="F31:F32"/>
    <mergeCell ref="G31:G32"/>
    <mergeCell ref="M31:M32"/>
  </mergeCells>
  <phoneticPr fontId="6" type="noConversion"/>
  <conditionalFormatting sqref="F20:F22 F15 F25:F26 F39 F17 F28:F32 F34:F37 F42">
    <cfRule type="expression" dxfId="299" priority="17" stopIfTrue="1">
      <formula>$E15="N"</formula>
    </cfRule>
    <cfRule type="expression" dxfId="298" priority="18" stopIfTrue="1">
      <formula>$E15="Y"</formula>
    </cfRule>
  </conditionalFormatting>
  <conditionalFormatting sqref="J15 J20:J22 J25:J26 J39 J17 J28:J32 J34:J37 J42">
    <cfRule type="expression" dxfId="297" priority="19" stopIfTrue="1">
      <formula>$O15=1</formula>
    </cfRule>
  </conditionalFormatting>
  <conditionalFormatting sqref="K25:K26 K15 K20:K23 K39 K17:K18 K28:K32 K34:K37 K42">
    <cfRule type="expression" dxfId="296" priority="20" stopIfTrue="1">
      <formula>$O15=1</formula>
    </cfRule>
  </conditionalFormatting>
  <conditionalFormatting sqref="J16">
    <cfRule type="expression" dxfId="295" priority="13" stopIfTrue="1">
      <formula>$O16=1</formula>
    </cfRule>
  </conditionalFormatting>
  <conditionalFormatting sqref="F16">
    <cfRule type="expression" dxfId="294" priority="14" stopIfTrue="1">
      <formula>$E16="N"</formula>
    </cfRule>
    <cfRule type="expression" dxfId="293" priority="15" stopIfTrue="1">
      <formula>$E16="Y"</formula>
    </cfRule>
  </conditionalFormatting>
  <conditionalFormatting sqref="K16">
    <cfRule type="expression" dxfId="292" priority="16" stopIfTrue="1">
      <formula>$O16=1</formula>
    </cfRule>
  </conditionalFormatting>
  <conditionalFormatting sqref="J27">
    <cfRule type="expression" dxfId="291" priority="9" stopIfTrue="1">
      <formula>$O27=1</formula>
    </cfRule>
  </conditionalFormatting>
  <conditionalFormatting sqref="F27">
    <cfRule type="expression" dxfId="290" priority="10" stopIfTrue="1">
      <formula>$E27="N"</formula>
    </cfRule>
    <cfRule type="expression" dxfId="289" priority="11" stopIfTrue="1">
      <formula>$E27="Y"</formula>
    </cfRule>
  </conditionalFormatting>
  <conditionalFormatting sqref="K27">
    <cfRule type="expression" dxfId="288" priority="12" stopIfTrue="1">
      <formula>$O27=1</formula>
    </cfRule>
  </conditionalFormatting>
  <conditionalFormatting sqref="J33">
    <cfRule type="expression" dxfId="287" priority="5" stopIfTrue="1">
      <formula>$O33=1</formula>
    </cfRule>
  </conditionalFormatting>
  <conditionalFormatting sqref="F33">
    <cfRule type="expression" dxfId="286" priority="6" stopIfTrue="1">
      <formula>$E33="N"</formula>
    </cfRule>
    <cfRule type="expression" dxfId="285" priority="7" stopIfTrue="1">
      <formula>$E33="Y"</formula>
    </cfRule>
  </conditionalFormatting>
  <conditionalFormatting sqref="K33">
    <cfRule type="expression" dxfId="284" priority="8" stopIfTrue="1">
      <formula>$O33=1</formula>
    </cfRule>
  </conditionalFormatting>
  <conditionalFormatting sqref="J40:J41">
    <cfRule type="expression" dxfId="283" priority="1" stopIfTrue="1">
      <formula>$O40=1</formula>
    </cfRule>
  </conditionalFormatting>
  <conditionalFormatting sqref="F40:F41">
    <cfRule type="expression" dxfId="282" priority="2" stopIfTrue="1">
      <formula>$E40="N"</formula>
    </cfRule>
    <cfRule type="expression" dxfId="281" priority="3" stopIfTrue="1">
      <formula>$E40="Y"</formula>
    </cfRule>
  </conditionalFormatting>
  <conditionalFormatting sqref="K40:K41">
    <cfRule type="expression" dxfId="280" priority="4" stopIfTrue="1">
      <formula>$O40=1</formula>
    </cfRule>
  </conditionalFormatting>
  <dataValidations count="3">
    <dataValidation type="list" allowBlank="1" showInputMessage="1" showErrorMessage="1" sqref="E15:E18 E25:E37 E20:E23 E39:E42" xr:uid="{00000000-0002-0000-1100-000000000000}">
      <formula1>Y_N</formula1>
    </dataValidation>
    <dataValidation type="list" allowBlank="1" showInputMessage="1" showErrorMessage="1" sqref="K31 K17 K22" xr:uid="{00000000-0002-0000-1100-000001000000}">
      <formula1>Select_Haul_Distance</formula1>
    </dataValidation>
    <dataValidation type="list" allowBlank="1" showInputMessage="1" showErrorMessage="1" sqref="K20" xr:uid="{00000000-0002-0000-1100-000002000000}">
      <formula1>Select_Push_Distance</formula1>
    </dataValidation>
  </dataValidations>
  <printOptions horizontalCentered="1"/>
  <pageMargins left="0.59055118110236227" right="0.59055118110236227" top="0.59055118110236227" bottom="0.59055118110236227" header="0.39370078740157483" footer="0.39370078740157483"/>
  <pageSetup paperSize="8" orientation="landscape" r:id="rId6"/>
  <headerFooter alignWithMargins="0">
    <oddFooter>&amp;C_x000D_&amp;1#&amp;"Calibri"&amp;12&amp;K000000 OFFICIAL</oddFooter>
  </headerFooter>
  <drawing r:id="rId7"/>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7"/>
  <dimension ref="A1:AO92"/>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style="648" customWidth="1"/>
    <col min="13" max="13" width="2.140625" customWidth="1"/>
    <col min="14" max="14" width="2.42578125" style="1" customWidth="1"/>
    <col min="15" max="16" width="4.5703125" customWidth="1"/>
    <col min="17" max="17" width="4.5703125" style="282" customWidth="1"/>
    <col min="18" max="18" width="2.42578125" style="1" customWidth="1"/>
    <col min="19" max="16384" width="8.85546875" hidden="1"/>
  </cols>
  <sheetData>
    <row r="1" spans="1:18" x14ac:dyDescent="0.2">
      <c r="A1" s="1"/>
      <c r="B1" s="1"/>
      <c r="C1" s="1"/>
      <c r="D1" s="1"/>
      <c r="E1" s="1"/>
      <c r="F1" s="1"/>
      <c r="G1" s="1"/>
      <c r="H1" s="1"/>
      <c r="I1" s="1"/>
      <c r="J1" s="1"/>
      <c r="K1" s="1"/>
      <c r="L1" s="668"/>
      <c r="M1" s="1"/>
      <c r="O1" s="1"/>
      <c r="P1" s="1"/>
      <c r="Q1" s="15"/>
    </row>
    <row r="2" spans="1:18" x14ac:dyDescent="0.2">
      <c r="A2" s="1"/>
      <c r="B2" s="2"/>
      <c r="C2" s="3"/>
      <c r="D2" s="3"/>
      <c r="E2" s="3"/>
      <c r="F2" s="3"/>
      <c r="G2" s="3"/>
      <c r="H2" s="3"/>
      <c r="I2" s="3"/>
      <c r="J2" s="3"/>
      <c r="K2" s="3"/>
      <c r="L2" s="669"/>
      <c r="M2" s="4"/>
      <c r="O2" s="1"/>
      <c r="P2" s="1"/>
      <c r="Q2" s="15"/>
    </row>
    <row r="3" spans="1:18" ht="23.25" thickBot="1" x14ac:dyDescent="0.25">
      <c r="A3" s="1"/>
      <c r="B3" s="5"/>
      <c r="C3" s="1263" t="s">
        <v>427</v>
      </c>
      <c r="D3" s="1263"/>
      <c r="E3" s="1263"/>
      <c r="F3" s="1263"/>
      <c r="G3" s="1263"/>
      <c r="H3" s="1263"/>
      <c r="I3" s="1263"/>
      <c r="J3" s="1263"/>
      <c r="K3" s="1263"/>
      <c r="L3" s="1263"/>
      <c r="M3" s="8"/>
      <c r="O3" s="1"/>
      <c r="P3" s="1"/>
      <c r="Q3" s="15"/>
    </row>
    <row r="4" spans="1:18" ht="22.5" x14ac:dyDescent="0.2">
      <c r="A4" s="1"/>
      <c r="B4" s="5"/>
      <c r="C4" s="158" t="s">
        <v>489</v>
      </c>
      <c r="D4" s="405"/>
      <c r="E4" s="405"/>
      <c r="F4" s="406"/>
      <c r="G4" s="406"/>
      <c r="H4" s="402"/>
      <c r="I4" s="402"/>
      <c r="J4" s="402"/>
      <c r="K4" s="886" t="s">
        <v>464</v>
      </c>
      <c r="L4" s="884">
        <f>Total_Liability</f>
        <v>0</v>
      </c>
      <c r="M4" s="8"/>
      <c r="O4" s="1"/>
      <c r="P4" s="1"/>
      <c r="Q4" s="1"/>
    </row>
    <row r="5" spans="1:18" s="196" customFormat="1" ht="12.75" customHeight="1" x14ac:dyDescent="0.2">
      <c r="A5" s="62"/>
      <c r="B5" s="63"/>
      <c r="C5" s="289"/>
      <c r="D5" s="270"/>
      <c r="E5" s="270"/>
      <c r="F5" s="271"/>
      <c r="G5" s="271"/>
      <c r="H5" s="272"/>
      <c r="I5" s="272"/>
      <c r="J5" s="272"/>
      <c r="K5" s="791" t="s">
        <v>289</v>
      </c>
      <c r="L5" s="792">
        <f>J62</f>
        <v>0</v>
      </c>
      <c r="M5" s="195"/>
      <c r="N5" s="62"/>
      <c r="O5" s="62"/>
      <c r="P5" s="62"/>
      <c r="Q5" s="62"/>
      <c r="R5" s="62"/>
    </row>
    <row r="6" spans="1:18" ht="12.75" customHeight="1" x14ac:dyDescent="0.2">
      <c r="A6" s="1"/>
      <c r="B6" s="5"/>
      <c r="C6" s="368"/>
      <c r="D6" s="407"/>
      <c r="E6" s="407"/>
      <c r="G6" s="44"/>
      <c r="H6" s="44"/>
      <c r="J6" s="422"/>
      <c r="K6" s="1"/>
      <c r="L6" s="1"/>
      <c r="M6" s="8"/>
      <c r="O6" s="1"/>
      <c r="P6" s="1"/>
      <c r="Q6" s="1"/>
    </row>
    <row r="7" spans="1:18" ht="12.75" customHeight="1" thickBot="1" x14ac:dyDescent="0.25">
      <c r="A7" s="1"/>
      <c r="B7" s="5"/>
      <c r="C7" s="558" t="s">
        <v>613</v>
      </c>
      <c r="D7" s="162"/>
      <c r="E7" s="162"/>
      <c r="F7" s="558" t="s">
        <v>762</v>
      </c>
      <c r="G7" s="163"/>
      <c r="H7" s="44"/>
      <c r="I7" s="1"/>
      <c r="J7" s="1"/>
      <c r="K7" s="1"/>
      <c r="L7" s="885" t="s">
        <v>766</v>
      </c>
      <c r="M7" s="8"/>
      <c r="O7" s="1"/>
      <c r="P7" s="1"/>
      <c r="Q7" s="1"/>
    </row>
    <row r="8" spans="1:18" ht="12.75" customHeight="1" x14ac:dyDescent="0.2">
      <c r="A8" s="1"/>
      <c r="B8" s="5"/>
      <c r="C8" s="1397"/>
      <c r="D8" s="1398"/>
      <c r="E8" s="556"/>
      <c r="F8" s="875" t="s">
        <v>684</v>
      </c>
      <c r="G8" s="1407" t="s">
        <v>688</v>
      </c>
      <c r="H8" s="1408"/>
      <c r="I8" s="877" t="s">
        <v>685</v>
      </c>
      <c r="J8" s="876" t="s">
        <v>686</v>
      </c>
      <c r="K8" s="878" t="s">
        <v>687</v>
      </c>
      <c r="L8" s="883" t="s">
        <v>5</v>
      </c>
      <c r="M8" s="8"/>
      <c r="O8" s="1"/>
      <c r="P8" s="1"/>
      <c r="Q8" s="1"/>
    </row>
    <row r="9" spans="1:18" ht="12.75" customHeight="1" x14ac:dyDescent="0.2">
      <c r="A9" s="1"/>
      <c r="B9" s="5"/>
      <c r="C9" s="1399"/>
      <c r="D9" s="1400"/>
      <c r="E9" s="556"/>
      <c r="F9" s="879"/>
      <c r="G9" s="1409"/>
      <c r="H9" s="1404"/>
      <c r="I9" s="880"/>
      <c r="J9" s="880"/>
      <c r="K9" s="943"/>
      <c r="L9" s="456" t="s">
        <v>767</v>
      </c>
      <c r="M9" s="8"/>
      <c r="O9" s="1"/>
      <c r="P9" s="1"/>
      <c r="Q9" s="1"/>
    </row>
    <row r="10" spans="1:18" ht="12.75" customHeight="1" x14ac:dyDescent="0.2">
      <c r="A10" s="1"/>
      <c r="B10" s="5"/>
      <c r="C10" s="1399"/>
      <c r="D10" s="1400"/>
      <c r="E10" s="556"/>
      <c r="F10" s="879"/>
      <c r="G10" s="1405"/>
      <c r="H10" s="1406"/>
      <c r="I10" s="880"/>
      <c r="J10" s="880"/>
      <c r="K10" s="943"/>
      <c r="L10" s="404" t="s">
        <v>6</v>
      </c>
      <c r="M10" s="8"/>
      <c r="O10" s="1"/>
      <c r="P10" s="1"/>
      <c r="Q10" s="1"/>
    </row>
    <row r="11" spans="1:18" ht="12.75" customHeight="1" x14ac:dyDescent="0.2">
      <c r="A11" s="1"/>
      <c r="B11" s="5"/>
      <c r="C11" s="1399"/>
      <c r="D11" s="1400"/>
      <c r="E11" s="556"/>
      <c r="F11" s="879"/>
      <c r="G11" s="1405"/>
      <c r="H11" s="1406"/>
      <c r="I11" s="880"/>
      <c r="J11" s="880"/>
      <c r="K11" s="943"/>
      <c r="L11" s="367" t="s">
        <v>7</v>
      </c>
      <c r="M11" s="8"/>
      <c r="O11" s="1"/>
      <c r="P11" s="1"/>
      <c r="Q11" s="1"/>
    </row>
    <row r="12" spans="1:18" ht="12.75" customHeight="1" x14ac:dyDescent="0.2">
      <c r="A12" s="1"/>
      <c r="B12" s="5"/>
      <c r="C12" s="1399"/>
      <c r="D12" s="1400"/>
      <c r="E12" s="162"/>
      <c r="F12" s="879"/>
      <c r="G12" s="1405"/>
      <c r="H12" s="1406"/>
      <c r="I12" s="880"/>
      <c r="J12" s="880"/>
      <c r="K12" s="943"/>
      <c r="L12" s="44"/>
      <c r="M12" s="8"/>
      <c r="O12" s="1"/>
      <c r="P12" s="1"/>
      <c r="Q12" s="1"/>
    </row>
    <row r="13" spans="1:18" ht="12.75" customHeight="1" x14ac:dyDescent="0.2">
      <c r="A13" s="44"/>
      <c r="B13" s="161"/>
      <c r="C13" s="1399"/>
      <c r="D13" s="1400"/>
      <c r="E13" s="1"/>
      <c r="F13" s="879"/>
      <c r="G13" s="1404"/>
      <c r="H13" s="1404"/>
      <c r="I13" s="880"/>
      <c r="J13" s="880"/>
      <c r="K13" s="943"/>
      <c r="L13" s="653"/>
      <c r="M13" s="164"/>
      <c r="N13" s="42"/>
      <c r="O13" s="44"/>
      <c r="P13" s="626"/>
      <c r="Q13" s="44"/>
    </row>
    <row r="14" spans="1:18" ht="12.75" customHeight="1" x14ac:dyDescent="0.2">
      <c r="A14" s="44"/>
      <c r="B14" s="161"/>
      <c r="C14" s="1399"/>
      <c r="D14" s="1400"/>
      <c r="E14" s="1"/>
      <c r="F14" s="879"/>
      <c r="G14" s="1404"/>
      <c r="H14" s="1404"/>
      <c r="I14" s="880"/>
      <c r="J14" s="880"/>
      <c r="K14" s="943"/>
      <c r="L14" s="653"/>
      <c r="M14" s="164"/>
      <c r="N14" s="42"/>
      <c r="O14" s="44"/>
      <c r="P14" s="626"/>
      <c r="Q14" s="44"/>
    </row>
    <row r="15" spans="1:18" ht="12.75" customHeight="1" x14ac:dyDescent="0.2">
      <c r="A15" s="44"/>
      <c r="B15" s="161"/>
      <c r="C15" s="1399"/>
      <c r="D15" s="1400"/>
      <c r="E15" s="1"/>
      <c r="F15" s="879"/>
      <c r="G15" s="1404"/>
      <c r="H15" s="1404"/>
      <c r="I15" s="880"/>
      <c r="J15" s="880"/>
      <c r="K15" s="943"/>
      <c r="L15" s="653"/>
      <c r="M15" s="164"/>
      <c r="N15" s="42"/>
      <c r="O15" s="44"/>
      <c r="P15" s="626"/>
      <c r="Q15" s="44"/>
    </row>
    <row r="16" spans="1:18" ht="12.75" customHeight="1" x14ac:dyDescent="0.2">
      <c r="A16" s="44"/>
      <c r="B16" s="161"/>
      <c r="C16" s="1399"/>
      <c r="D16" s="1400"/>
      <c r="E16" s="1"/>
      <c r="F16" s="879"/>
      <c r="G16" s="1404"/>
      <c r="H16" s="1404"/>
      <c r="I16" s="880"/>
      <c r="J16" s="880"/>
      <c r="K16" s="943"/>
      <c r="L16" s="653"/>
      <c r="M16" s="164"/>
      <c r="N16" s="42"/>
      <c r="O16" s="44"/>
      <c r="P16" s="626"/>
      <c r="Q16" s="44"/>
    </row>
    <row r="17" spans="1:17" ht="12.75" customHeight="1" thickBot="1" x14ac:dyDescent="0.25">
      <c r="A17" s="44"/>
      <c r="B17" s="161"/>
      <c r="C17" s="1401"/>
      <c r="D17" s="1402"/>
      <c r="E17" s="1"/>
      <c r="F17" s="881"/>
      <c r="G17" s="1403"/>
      <c r="H17" s="1403"/>
      <c r="I17" s="882"/>
      <c r="J17" s="882"/>
      <c r="K17" s="944"/>
      <c r="L17" s="653"/>
      <c r="M17" s="164"/>
      <c r="N17" s="42"/>
      <c r="O17" s="44"/>
      <c r="P17" s="626"/>
      <c r="Q17" s="44"/>
    </row>
    <row r="18" spans="1:17" ht="12.75" customHeight="1" thickBot="1" x14ac:dyDescent="0.25">
      <c r="A18" s="1"/>
      <c r="B18" s="5"/>
      <c r="C18" s="49"/>
      <c r="D18" s="165"/>
      <c r="E18" s="888"/>
      <c r="F18" s="1466"/>
      <c r="G18" s="1466"/>
      <c r="H18" s="163"/>
      <c r="I18" s="163"/>
      <c r="J18" s="456"/>
      <c r="K18" s="166"/>
      <c r="L18" s="653"/>
      <c r="M18" s="8"/>
      <c r="O18" s="1"/>
      <c r="P18" s="1"/>
      <c r="Q18" s="638"/>
    </row>
    <row r="19" spans="1:17" ht="23.25" thickBot="1" x14ac:dyDescent="0.25">
      <c r="A19" s="1"/>
      <c r="B19" s="5"/>
      <c r="C19" s="373" t="s">
        <v>285</v>
      </c>
      <c r="D19" s="374" t="s">
        <v>286</v>
      </c>
      <c r="E19" s="375" t="s">
        <v>287</v>
      </c>
      <c r="F19" s="376" t="s">
        <v>288</v>
      </c>
      <c r="G19" s="374" t="s">
        <v>290</v>
      </c>
      <c r="H19" s="377" t="s">
        <v>291</v>
      </c>
      <c r="I19" s="377" t="s">
        <v>292</v>
      </c>
      <c r="J19" s="378" t="s">
        <v>293</v>
      </c>
      <c r="K19" s="378" t="s">
        <v>294</v>
      </c>
      <c r="L19" s="379" t="s">
        <v>295</v>
      </c>
      <c r="M19" s="8"/>
      <c r="O19" s="60" t="s">
        <v>565</v>
      </c>
      <c r="P19" s="60" t="s">
        <v>564</v>
      </c>
      <c r="Q19" s="60" t="s">
        <v>563</v>
      </c>
    </row>
    <row r="20" spans="1:17" x14ac:dyDescent="0.2">
      <c r="A20" s="1"/>
      <c r="B20" s="5"/>
      <c r="C20" s="1264" t="s">
        <v>651</v>
      </c>
      <c r="D20" s="1457" t="str">
        <f>VLOOKUP($P20,TOV!$A$4:$E$65536,2,FALSE)</f>
        <v>Major bulk pushing (Sand Batter) to achieve grades nominated in the approval/permit (i.e. &lt; 18o)</v>
      </c>
      <c r="E20" s="1458" t="s">
        <v>296</v>
      </c>
      <c r="F20" s="1459"/>
      <c r="G20" s="1251" t="s">
        <v>377</v>
      </c>
      <c r="H20" s="1464" t="str">
        <f>VLOOKUP($P20,TOV!$A$4:$E$65536,4,FALSE)</f>
        <v>Select from List</v>
      </c>
      <c r="I20" s="1461"/>
      <c r="J20" s="1462" t="str">
        <f>IF($E20="Y",IF(I20=0,IF(H20="Select From List","",F20*H20),F20*I20),"")</f>
        <v/>
      </c>
      <c r="K20" s="632" t="s">
        <v>559</v>
      </c>
      <c r="L20" s="1456" t="s">
        <v>273</v>
      </c>
      <c r="M20" s="1365"/>
      <c r="N20" s="1366"/>
      <c r="O20" s="1446">
        <f t="shared" ref="O20:O59" si="0">IF(I20="",0,1)</f>
        <v>0</v>
      </c>
      <c r="P20" s="1460" t="str">
        <f>IF(Q20=1,"X221",IF(Q20=2,"X222",IF(Q20=3,"X223")))</f>
        <v>X221</v>
      </c>
      <c r="Q20" s="1390">
        <f>VLOOKUP(K20,Select_Push_Distance_Sand_Index,2,FALSE)</f>
        <v>1</v>
      </c>
    </row>
    <row r="21" spans="1:17" ht="27" customHeight="1" x14ac:dyDescent="0.2">
      <c r="A21" s="1"/>
      <c r="B21" s="5"/>
      <c r="C21" s="1265"/>
      <c r="D21" s="1457"/>
      <c r="E21" s="1458"/>
      <c r="F21" s="1459"/>
      <c r="G21" s="1251"/>
      <c r="H21" s="1464"/>
      <c r="I21" s="1461"/>
      <c r="J21" s="1462"/>
      <c r="K21" s="632"/>
      <c r="L21" s="1456"/>
      <c r="M21" s="1365"/>
      <c r="N21" s="1366"/>
      <c r="O21" s="1446"/>
      <c r="P21" s="1460"/>
      <c r="Q21" s="1390"/>
    </row>
    <row r="22" spans="1:17" x14ac:dyDescent="0.2">
      <c r="A22" s="1"/>
      <c r="B22" s="5"/>
      <c r="C22" s="1265"/>
      <c r="D22" s="1457" t="str">
        <f>VLOOKUP($P22,TOV!$A$4:$E$65536,2,FALSE)</f>
        <v>Major bulk pushing (Clay Batter) to achieve grades nominated in the approval/permit (i.e. &lt; 18o)</v>
      </c>
      <c r="E22" s="1458" t="s">
        <v>296</v>
      </c>
      <c r="F22" s="1459"/>
      <c r="G22" s="1251" t="s">
        <v>377</v>
      </c>
      <c r="H22" s="1464" t="str">
        <f>VLOOKUP($P22,TOV!$A$4:$E$65536,4,FALSE)</f>
        <v>Select from List</v>
      </c>
      <c r="I22" s="1461"/>
      <c r="J22" s="1462" t="str">
        <f>IF($E22="Y",IF(I22=0,IF(H22="Select From List","",F22*H22),F22*I22),"")</f>
        <v/>
      </c>
      <c r="K22" s="632" t="s">
        <v>560</v>
      </c>
      <c r="L22" s="1456" t="s">
        <v>273</v>
      </c>
      <c r="M22" s="1365"/>
      <c r="N22" s="1366"/>
      <c r="O22" s="1446">
        <f>IF(I22="",0,1)</f>
        <v>0</v>
      </c>
      <c r="P22" s="1460" t="str">
        <f>IF(Q22=1,"X224",IF(Q22=2,"X225",IF(Q22=3,"X226")))</f>
        <v>X224</v>
      </c>
      <c r="Q22" s="1390">
        <f>VLOOKUP(K22,Select_Push_Distance_Clay_Index,2,FALSE)</f>
        <v>1</v>
      </c>
    </row>
    <row r="23" spans="1:17" ht="27" customHeight="1" x14ac:dyDescent="0.2">
      <c r="A23" s="1"/>
      <c r="B23" s="5"/>
      <c r="C23" s="1265"/>
      <c r="D23" s="1457"/>
      <c r="E23" s="1458"/>
      <c r="F23" s="1459"/>
      <c r="G23" s="1251"/>
      <c r="H23" s="1464"/>
      <c r="I23" s="1461"/>
      <c r="J23" s="1462"/>
      <c r="K23" s="632"/>
      <c r="L23" s="1456"/>
      <c r="M23" s="1365"/>
      <c r="N23" s="1366"/>
      <c r="O23" s="1446"/>
      <c r="P23" s="1460"/>
      <c r="Q23" s="1390"/>
    </row>
    <row r="24" spans="1:17" x14ac:dyDescent="0.2">
      <c r="A24" s="1"/>
      <c r="B24" s="5"/>
      <c r="C24" s="1265"/>
      <c r="D24" s="1457" t="str">
        <f>VLOOKUP($P24,TOV!$A$4:$E$65536,2,FALSE)</f>
        <v>Major bulk pushing (Stiff Clay or Soft Rock with ripping) to achieve grades nominated in the approval/permit (i.e. &lt; 18o)</v>
      </c>
      <c r="E24" s="1458" t="s">
        <v>296</v>
      </c>
      <c r="F24" s="1459"/>
      <c r="G24" s="1251" t="s">
        <v>377</v>
      </c>
      <c r="H24" s="1464" t="str">
        <f>VLOOKUP($P24,TOV!$A$4:$E$65536,4,FALSE)</f>
        <v>Select from List</v>
      </c>
      <c r="I24" s="1461"/>
      <c r="J24" s="1462" t="str">
        <f>IF($E24="Y",IF(I24=0,IF(H24="Select From List","",F24*H24),F24*I24),"")</f>
        <v/>
      </c>
      <c r="K24" s="632" t="s">
        <v>561</v>
      </c>
      <c r="L24" s="1456" t="s">
        <v>273</v>
      </c>
      <c r="M24" s="1365"/>
      <c r="N24" s="1366"/>
      <c r="O24" s="1446">
        <f>IF(I24="",0,1)</f>
        <v>0</v>
      </c>
      <c r="P24" s="1460" t="str">
        <f>IF(Q24=1,"X227",IF(Q24=2,"X228",IF(Q24=3,"X229")))</f>
        <v>X227</v>
      </c>
      <c r="Q24" s="1390">
        <f>VLOOKUP(K24,Select_Push_Distance_Stiff_Clay_Index,2,FALSE)</f>
        <v>1</v>
      </c>
    </row>
    <row r="25" spans="1:17" ht="27" customHeight="1" x14ac:dyDescent="0.2">
      <c r="A25" s="1"/>
      <c r="B25" s="5"/>
      <c r="C25" s="1265"/>
      <c r="D25" s="1457"/>
      <c r="E25" s="1458"/>
      <c r="F25" s="1459"/>
      <c r="G25" s="1251"/>
      <c r="H25" s="1464"/>
      <c r="I25" s="1461"/>
      <c r="J25" s="1462"/>
      <c r="K25" s="632"/>
      <c r="L25" s="1456"/>
      <c r="M25" s="1365"/>
      <c r="N25" s="1366"/>
      <c r="O25" s="1446"/>
      <c r="P25" s="1460"/>
      <c r="Q25" s="1390"/>
    </row>
    <row r="26" spans="1:17" ht="27" customHeight="1" x14ac:dyDescent="0.2">
      <c r="A26" s="1"/>
      <c r="B26" s="5"/>
      <c r="C26" s="1265"/>
      <c r="D26" s="171" t="str">
        <f>VLOOKUP($P26,TOV!$A$4:$E$65536,2,FALSE)</f>
        <v>Purchase of clean fill material where there is a shortage on site</v>
      </c>
      <c r="E26" s="293" t="s">
        <v>296</v>
      </c>
      <c r="F26" s="72"/>
      <c r="G26" s="413" t="s">
        <v>440</v>
      </c>
      <c r="H26" s="174">
        <f>VLOOKUP($P26,TOV!$A$4:$E$65536,4,FALSE)</f>
        <v>9.6806188512000002</v>
      </c>
      <c r="I26" s="412"/>
      <c r="J26" s="75">
        <f t="shared" ref="J26" si="1">IF($E26="Y",IF(I26=0,F26*H26,F26*I26),"")</f>
        <v>0</v>
      </c>
      <c r="K26" s="631"/>
      <c r="L26" s="141" t="s">
        <v>855</v>
      </c>
      <c r="M26" s="195"/>
      <c r="N26" s="315"/>
      <c r="O26" s="815">
        <f t="shared" ref="O26" si="2">IF(I26="",0,1)</f>
        <v>0</v>
      </c>
      <c r="P26" s="785" t="s">
        <v>854</v>
      </c>
      <c r="Q26" s="937"/>
    </row>
    <row r="27" spans="1:17" ht="33.75" x14ac:dyDescent="0.2">
      <c r="A27" s="1"/>
      <c r="B27" s="5"/>
      <c r="C27" s="1265"/>
      <c r="D27" s="70" t="str">
        <f>VLOOKUP($P27,TOV!$A$4:$E$65536,2,FALSE)</f>
        <v>Construct safety berm, catch bench and barrier around the pit perimeter (required where final pit will include steep faces).</v>
      </c>
      <c r="E27" s="293" t="s">
        <v>296</v>
      </c>
      <c r="F27" s="77"/>
      <c r="G27" s="217" t="s">
        <v>388</v>
      </c>
      <c r="H27" s="73">
        <f>VLOOKUP($P27,TOV!$A$4:$E$65536,4,FALSE)</f>
        <v>87.134251281588419</v>
      </c>
      <c r="I27" s="215"/>
      <c r="J27" s="75">
        <f>IF($E27="Y",IF(I27=0,F27*H27,F27*I27),"")</f>
        <v>0</v>
      </c>
      <c r="K27" s="632"/>
      <c r="L27" s="141" t="s">
        <v>738</v>
      </c>
      <c r="M27" s="8"/>
      <c r="O27" s="815">
        <f t="shared" si="0"/>
        <v>0</v>
      </c>
      <c r="P27" s="826" t="s">
        <v>667</v>
      </c>
      <c r="Q27" s="816"/>
    </row>
    <row r="28" spans="1:17" ht="33.75" x14ac:dyDescent="0.2">
      <c r="A28" s="1"/>
      <c r="B28" s="5"/>
      <c r="C28" s="1265"/>
      <c r="D28" s="70" t="str">
        <f>VLOOKUP($P28,TOV!$A$4:$E$65536,2,FALSE)</f>
        <v>Erect a 6' chain mesh security fence around the top face where the final pit will include steep faces</v>
      </c>
      <c r="E28" s="293" t="s">
        <v>296</v>
      </c>
      <c r="F28" s="77"/>
      <c r="G28" s="199" t="s">
        <v>388</v>
      </c>
      <c r="H28" s="73">
        <f>VLOOKUP($P28,TOV!$A$4:$E$65536,4,FALSE)</f>
        <v>75.768914157902969</v>
      </c>
      <c r="I28" s="528"/>
      <c r="J28" s="75">
        <f>IF($E28="Y",IF(I28=0,F28*H28,F28*I28),"")</f>
        <v>0</v>
      </c>
      <c r="K28" s="632"/>
      <c r="L28" s="141" t="s">
        <v>33</v>
      </c>
      <c r="M28" s="8"/>
      <c r="O28" s="815">
        <f t="shared" si="0"/>
        <v>0</v>
      </c>
      <c r="P28" s="826" t="s">
        <v>744</v>
      </c>
      <c r="Q28" s="816"/>
    </row>
    <row r="29" spans="1:17" x14ac:dyDescent="0.2">
      <c r="A29" s="1"/>
      <c r="B29" s="5"/>
      <c r="C29" s="1265"/>
      <c r="D29" s="1457" t="str">
        <f>VLOOKUP($P29,TOV!$A$4:$E$65536,2,FALSE)</f>
        <v>Backfilling faces and benches as specified in the work plan</v>
      </c>
      <c r="E29" s="1458" t="s">
        <v>296</v>
      </c>
      <c r="F29" s="1459"/>
      <c r="G29" s="1251" t="s">
        <v>377</v>
      </c>
      <c r="H29" s="1464" t="str">
        <f>VLOOKUP($P29,TOV!$A$4:$E$65536,4,FALSE)</f>
        <v>Select from List</v>
      </c>
      <c r="I29" s="1463"/>
      <c r="J29" s="1462" t="str">
        <f>IF($E29="Y",IF(I29=0,IF(H29="Select From List","",F29*H29),F29*I29),"")</f>
        <v/>
      </c>
      <c r="K29" s="632" t="s">
        <v>378</v>
      </c>
      <c r="L29" s="1456" t="s">
        <v>241</v>
      </c>
      <c r="M29" s="1365"/>
      <c r="N29" s="1366"/>
      <c r="O29" s="1446">
        <f t="shared" si="0"/>
        <v>0</v>
      </c>
      <c r="P29" s="1460" t="str">
        <f>IF(Q29=1,"X074",IF(Q29=2,"X075",IF(Q29=3,"X076",IF(Q29=4,"X077",IF(Q29=5,"X078","X074")))))</f>
        <v>X074</v>
      </c>
      <c r="Q29" s="1390">
        <f>VLOOKUP(K29,Select_Haul_Distance_Index,2,FALSE)</f>
        <v>1</v>
      </c>
    </row>
    <row r="30" spans="1:17" ht="27" customHeight="1" x14ac:dyDescent="0.2">
      <c r="A30" s="1"/>
      <c r="B30" s="5"/>
      <c r="C30" s="1265"/>
      <c r="D30" s="1457"/>
      <c r="E30" s="1458"/>
      <c r="F30" s="1459"/>
      <c r="G30" s="1251"/>
      <c r="H30" s="1464"/>
      <c r="I30" s="1463"/>
      <c r="J30" s="1462"/>
      <c r="K30" s="632"/>
      <c r="L30" s="1456"/>
      <c r="M30" s="1365"/>
      <c r="N30" s="1366"/>
      <c r="O30" s="1446"/>
      <c r="P30" s="1460"/>
      <c r="Q30" s="1390"/>
    </row>
    <row r="31" spans="1:17" ht="39" customHeight="1" x14ac:dyDescent="0.2">
      <c r="A31" s="1"/>
      <c r="B31" s="5"/>
      <c r="C31" s="1265"/>
      <c r="D31" s="70" t="str">
        <f>VLOOKUP($P31,TOV!$A$4:$E$65536,2,FALSE)</f>
        <v>Engineering treatment to stabilise the faces on the benches (compaction of the backfill)</v>
      </c>
      <c r="E31" s="293" t="s">
        <v>296</v>
      </c>
      <c r="F31" s="77"/>
      <c r="G31" s="199" t="s">
        <v>377</v>
      </c>
      <c r="H31" s="73">
        <f>VLOOKUP($P31,TOV!$A$4:$E$65536,4,FALSE)</f>
        <v>1.8942228539475745</v>
      </c>
      <c r="I31" s="215"/>
      <c r="J31" s="75">
        <f>IF($E31="Y",IF(I31=0,F31*H31,F31*I31),"")</f>
        <v>0</v>
      </c>
      <c r="K31" s="632"/>
      <c r="L31" s="141" t="s">
        <v>851</v>
      </c>
      <c r="M31" s="8"/>
      <c r="O31" s="815">
        <f t="shared" si="0"/>
        <v>0</v>
      </c>
      <c r="P31" s="826" t="s">
        <v>713</v>
      </c>
      <c r="Q31" s="816"/>
    </row>
    <row r="32" spans="1:17" ht="27.75" thickBot="1" x14ac:dyDescent="0.25">
      <c r="A32" s="1"/>
      <c r="B32" s="5"/>
      <c r="C32" s="1353"/>
      <c r="D32" s="198" t="str">
        <f>VLOOKUP($P32,TOV!$A$4:$E$65536,2,FALSE)</f>
        <v>Construct a standard stock fence around the site</v>
      </c>
      <c r="E32" s="294" t="s">
        <v>296</v>
      </c>
      <c r="F32" s="94"/>
      <c r="G32" s="250" t="s">
        <v>388</v>
      </c>
      <c r="H32" s="547">
        <f>VLOOKUP($P32,TOV!$A$4:$E$65536,4,FALSE)</f>
        <v>12.123026265264475</v>
      </c>
      <c r="I32" s="252"/>
      <c r="J32" s="81">
        <f>IF($E32="Y",IF(I32=0,F32*H32,F32*I32),"")</f>
        <v>0</v>
      </c>
      <c r="K32" s="637"/>
      <c r="L32" s="245" t="s">
        <v>274</v>
      </c>
      <c r="M32" s="8"/>
      <c r="O32" s="817">
        <f t="shared" si="0"/>
        <v>0</v>
      </c>
      <c r="P32" s="828" t="s">
        <v>583</v>
      </c>
      <c r="Q32" s="818"/>
    </row>
    <row r="33" spans="1:41" ht="13.5" thickBot="1" x14ac:dyDescent="0.25">
      <c r="A33" s="1"/>
      <c r="B33" s="5"/>
      <c r="C33" s="298"/>
      <c r="D33" s="517"/>
      <c r="E33" s="517"/>
      <c r="F33" s="522" t="s">
        <v>461</v>
      </c>
      <c r="G33" s="523"/>
      <c r="H33" s="524"/>
      <c r="I33" s="524"/>
      <c r="J33" s="511">
        <f>SUM(J20:J32)</f>
        <v>0</v>
      </c>
      <c r="K33" s="324"/>
      <c r="L33" s="652"/>
      <c r="M33" s="8"/>
      <c r="O33" s="1422"/>
      <c r="P33" s="1423"/>
      <c r="Q33" s="1424"/>
    </row>
    <row r="34" spans="1:41" ht="56.25" x14ac:dyDescent="0.2">
      <c r="A34" s="1"/>
      <c r="B34" s="5"/>
      <c r="C34" s="1264" t="s">
        <v>727</v>
      </c>
      <c r="D34" s="190" t="str">
        <f>VLOOKUP($P34,TOV!$A$4:$E$65536,2,FALSE)</f>
        <v>Clean small surface water management dams (include all structures) to be retained after mine closure  - make safe and minor earthworks to stabilise the water management structure. ( &lt; 5 ML)</v>
      </c>
      <c r="E34" s="145" t="s">
        <v>296</v>
      </c>
      <c r="F34" s="471"/>
      <c r="G34" s="501" t="s">
        <v>371</v>
      </c>
      <c r="H34" s="191">
        <f>VLOOKUP($P34,TOV!$A$4:$E$65536,4,FALSE)</f>
        <v>3030.7565663161195</v>
      </c>
      <c r="I34" s="479"/>
      <c r="J34" s="66">
        <f t="shared" ref="J34:J55" si="3">IF($E34="Y",IF(I34=0,F34*H34,F34*I34),"")</f>
        <v>0</v>
      </c>
      <c r="K34" s="630"/>
      <c r="L34" s="194" t="s">
        <v>586</v>
      </c>
      <c r="M34" s="8"/>
      <c r="O34" s="813">
        <f t="shared" si="0"/>
        <v>0</v>
      </c>
      <c r="P34" s="825" t="s">
        <v>647</v>
      </c>
      <c r="Q34" s="814"/>
    </row>
    <row r="35" spans="1:41" ht="26.25" customHeight="1" x14ac:dyDescent="0.2">
      <c r="A35" s="1"/>
      <c r="B35" s="5"/>
      <c r="C35" s="1265"/>
      <c r="D35" s="905" t="str">
        <f>VLOOKUP($P35,TOV!$A$4:$E$65536,2,FALSE)</f>
        <v>Pumping costs for water, includes hire of pumps, labour to manage pumping and fuel</v>
      </c>
      <c r="E35" s="293" t="s">
        <v>296</v>
      </c>
      <c r="F35" s="77"/>
      <c r="G35" s="199" t="s">
        <v>835</v>
      </c>
      <c r="H35" s="73">
        <f>VLOOKUP($P35,TOV!$A$4:$E$65536,4,FALSE)</f>
        <v>126.50808726</v>
      </c>
      <c r="I35" s="197"/>
      <c r="J35" s="75">
        <f>IF($E35="Y",IF(I35=0,F35*H35,F35*I35),"")</f>
        <v>0</v>
      </c>
      <c r="K35" s="632"/>
      <c r="L35" s="141" t="s">
        <v>836</v>
      </c>
      <c r="M35" s="8"/>
      <c r="O35" s="745">
        <f>IF(I35="",0,1)</f>
        <v>0</v>
      </c>
      <c r="P35" s="1008" t="s">
        <v>833</v>
      </c>
      <c r="Q35" s="819"/>
    </row>
    <row r="36" spans="1:41" ht="23.25" customHeight="1" x14ac:dyDescent="0.2">
      <c r="A36" s="1"/>
      <c r="B36" s="5"/>
      <c r="C36" s="1265"/>
      <c r="D36" s="905" t="str">
        <f>VLOOKUP($P36,TOV!$A$4:$E$65536,2,FALSE)</f>
        <v>Removal of plastic pond liners for offsite disposal</v>
      </c>
      <c r="E36" s="293" t="s">
        <v>296</v>
      </c>
      <c r="F36" s="77"/>
      <c r="G36" s="199" t="s">
        <v>363</v>
      </c>
      <c r="H36" s="73">
        <f>VLOOKUP($P36,TOV!$A$4:$E$65536,4,FALSE)</f>
        <v>4785.3059094</v>
      </c>
      <c r="I36" s="197"/>
      <c r="J36" s="75">
        <f>IF($E36="Y",IF(I36=0,F36*H36,F36*I36),"")</f>
        <v>0</v>
      </c>
      <c r="K36" s="632"/>
      <c r="L36" s="141" t="s">
        <v>832</v>
      </c>
      <c r="M36" s="8"/>
      <c r="O36" s="745">
        <f>IF(I36="",0,1)</f>
        <v>0</v>
      </c>
      <c r="P36" s="1008" t="s">
        <v>830</v>
      </c>
      <c r="Q36" s="819"/>
    </row>
    <row r="37" spans="1:41" ht="23.25" thickBot="1" x14ac:dyDescent="0.25">
      <c r="A37" s="68"/>
      <c r="B37" s="69"/>
      <c r="C37" s="1265"/>
      <c r="D37" s="955" t="str">
        <f>VLOOKUP($P37,TOV!$A$4:$E$65536,2,FALSE)</f>
        <v>OR Backfill dams and reinstate to natural surface.  (Push only)</v>
      </c>
      <c r="E37" s="294" t="s">
        <v>296</v>
      </c>
      <c r="F37" s="94"/>
      <c r="G37" s="250" t="s">
        <v>440</v>
      </c>
      <c r="H37" s="547">
        <f>VLOOKUP($P37,TOV!$A$4:$E$65536,4,FALSE)</f>
        <v>0.95032197418386777</v>
      </c>
      <c r="I37" s="252"/>
      <c r="J37" s="953">
        <f t="shared" si="3"/>
        <v>0</v>
      </c>
      <c r="K37" s="632"/>
      <c r="L37" s="952" t="s">
        <v>589</v>
      </c>
      <c r="M37" s="221"/>
      <c r="N37" s="42"/>
      <c r="O37" s="745">
        <f t="shared" si="0"/>
        <v>0</v>
      </c>
      <c r="P37" s="746" t="s">
        <v>521</v>
      </c>
      <c r="Q37" s="932"/>
      <c r="R37" s="740"/>
      <c r="S37" s="722"/>
      <c r="T37" s="722"/>
      <c r="U37" s="722"/>
      <c r="V37" s="722"/>
      <c r="W37" s="722"/>
      <c r="X37" s="722"/>
      <c r="Y37" s="722"/>
      <c r="Z37" s="722"/>
      <c r="AA37" s="722"/>
      <c r="AB37" s="722"/>
      <c r="AC37" s="722"/>
      <c r="AD37" s="722"/>
      <c r="AE37" s="722"/>
      <c r="AF37" s="722"/>
      <c r="AG37" s="722"/>
      <c r="AH37" s="722"/>
      <c r="AI37" s="722"/>
      <c r="AJ37" s="722"/>
      <c r="AK37" s="722"/>
      <c r="AL37" s="722"/>
      <c r="AM37" s="722"/>
      <c r="AN37" s="722"/>
      <c r="AO37" s="722"/>
    </row>
    <row r="38" spans="1:41" ht="13.5" thickBot="1" x14ac:dyDescent="0.25">
      <c r="A38" s="1"/>
      <c r="B38" s="5"/>
      <c r="C38" s="83"/>
      <c r="D38" s="85"/>
      <c r="E38" s="85"/>
      <c r="F38" s="304" t="s">
        <v>461</v>
      </c>
      <c r="G38" s="338"/>
      <c r="H38" s="100"/>
      <c r="I38" s="100"/>
      <c r="J38" s="87">
        <f>SUM(J34:J37)</f>
        <v>0</v>
      </c>
      <c r="K38" s="87"/>
      <c r="L38" s="229"/>
      <c r="M38" s="8"/>
      <c r="O38" s="1422"/>
      <c r="P38" s="1423"/>
      <c r="Q38" s="1424"/>
    </row>
    <row r="39" spans="1:41" ht="45" x14ac:dyDescent="0.2">
      <c r="A39" s="1"/>
      <c r="B39" s="5"/>
      <c r="C39" s="1116" t="s">
        <v>245</v>
      </c>
      <c r="D39" s="190" t="str">
        <f>VLOOKUP($P39,TOV!$A$4:$E$65536,2,FALSE)</f>
        <v>Long term maintenance of Creek diversion - Channel constructed through backfilled material</v>
      </c>
      <c r="E39" s="145" t="s">
        <v>296</v>
      </c>
      <c r="F39" s="471"/>
      <c r="G39" s="239" t="s">
        <v>388</v>
      </c>
      <c r="H39" s="191">
        <f>VLOOKUP($P39,TOV!$A$4:$E$65536,4,FALSE)</f>
        <v>1926.3283260483809</v>
      </c>
      <c r="I39" s="192"/>
      <c r="J39" s="66">
        <f t="shared" si="3"/>
        <v>0</v>
      </c>
      <c r="K39" s="630"/>
      <c r="L39" s="194" t="s">
        <v>246</v>
      </c>
      <c r="M39" s="8"/>
      <c r="O39" s="813">
        <f t="shared" si="0"/>
        <v>0</v>
      </c>
      <c r="P39" s="825" t="s">
        <v>36</v>
      </c>
      <c r="Q39" s="814"/>
    </row>
    <row r="40" spans="1:41" ht="45" x14ac:dyDescent="0.2">
      <c r="A40" s="1"/>
      <c r="B40" s="5"/>
      <c r="C40" s="1116"/>
      <c r="D40" s="171" t="str">
        <f>VLOOKUP($P40,TOV!$A$4:$E$65536,2,FALSE)</f>
        <v>Long term maintenance of Creek diversion - Channel constructed through competent material</v>
      </c>
      <c r="E40" s="293" t="s">
        <v>296</v>
      </c>
      <c r="F40" s="77"/>
      <c r="G40" s="199" t="s">
        <v>388</v>
      </c>
      <c r="H40" s="174">
        <f>VLOOKUP($P40,TOV!$A$4:$E$65536,4,FALSE)</f>
        <v>963.16416302419043</v>
      </c>
      <c r="I40" s="197"/>
      <c r="J40" s="75">
        <f t="shared" si="3"/>
        <v>0</v>
      </c>
      <c r="K40" s="632"/>
      <c r="L40" s="142" t="s">
        <v>661</v>
      </c>
      <c r="M40" s="8"/>
      <c r="O40" s="815">
        <f t="shared" si="0"/>
        <v>0</v>
      </c>
      <c r="P40" s="826" t="s">
        <v>130</v>
      </c>
      <c r="Q40" s="816"/>
    </row>
    <row r="41" spans="1:41" ht="18.75" thickBot="1" x14ac:dyDescent="0.25">
      <c r="A41" s="1"/>
      <c r="B41" s="5"/>
      <c r="C41" s="1116"/>
      <c r="D41" s="529" t="str">
        <f>VLOOKUP($P41,TOV!$A$4:$E$65536,2,FALSE)</f>
        <v>Creek diversion - Vegetation maintenance</v>
      </c>
      <c r="E41" s="294" t="s">
        <v>296</v>
      </c>
      <c r="F41" s="94"/>
      <c r="G41" s="250" t="s">
        <v>515</v>
      </c>
      <c r="H41" s="530">
        <f>VLOOKUP($P41,TOV!$A$4:$E$65536,4,FALSE)</f>
        <v>963.16416302419043</v>
      </c>
      <c r="I41" s="252"/>
      <c r="J41" s="81">
        <f t="shared" si="3"/>
        <v>0</v>
      </c>
      <c r="K41" s="637"/>
      <c r="L41" s="245" t="s">
        <v>247</v>
      </c>
      <c r="M41" s="8"/>
      <c r="O41" s="817">
        <f t="shared" si="0"/>
        <v>0</v>
      </c>
      <c r="P41" s="828" t="s">
        <v>682</v>
      </c>
      <c r="Q41" s="818"/>
    </row>
    <row r="42" spans="1:41" ht="13.5" thickBot="1" x14ac:dyDescent="0.25">
      <c r="A42" s="1"/>
      <c r="B42" s="5"/>
      <c r="C42" s="298"/>
      <c r="D42" s="517"/>
      <c r="E42" s="517"/>
      <c r="F42" s="518" t="s">
        <v>461</v>
      </c>
      <c r="G42" s="519"/>
      <c r="H42" s="463"/>
      <c r="I42" s="463"/>
      <c r="J42" s="240">
        <f>SUM(J39:J41)</f>
        <v>0</v>
      </c>
      <c r="K42" s="333"/>
      <c r="L42" s="652"/>
      <c r="M42" s="8"/>
      <c r="O42" s="1422"/>
      <c r="P42" s="1423"/>
      <c r="Q42" s="1424"/>
    </row>
    <row r="43" spans="1:41" ht="33.75" x14ac:dyDescent="0.2">
      <c r="A43" s="1"/>
      <c r="B43" s="5"/>
      <c r="C43" s="1265" t="s">
        <v>457</v>
      </c>
      <c r="D43" s="190" t="str">
        <f>VLOOKUP($P43,TOV!$A$4:$E$65536,2,FALSE)</f>
        <v>Shaping or levelling of minor excavations, batters and stockpiles, final trim, rock rake and deep rip</v>
      </c>
      <c r="E43" s="145" t="s">
        <v>296</v>
      </c>
      <c r="F43" s="471"/>
      <c r="G43" s="239" t="s">
        <v>363</v>
      </c>
      <c r="H43" s="191">
        <f>VLOOKUP($P43,TOV!$A$4:$E$65536,4,FALSE)</f>
        <v>1969.9917681054776</v>
      </c>
      <c r="I43" s="504"/>
      <c r="J43" s="66">
        <f t="shared" si="3"/>
        <v>0</v>
      </c>
      <c r="K43" s="630"/>
      <c r="L43" s="139" t="s">
        <v>193</v>
      </c>
      <c r="M43" s="8"/>
      <c r="O43" s="813">
        <f t="shared" si="0"/>
        <v>0</v>
      </c>
      <c r="P43" s="825" t="s">
        <v>579</v>
      </c>
      <c r="Q43" s="814"/>
    </row>
    <row r="44" spans="1:41" ht="36" x14ac:dyDescent="0.2">
      <c r="A44" s="1"/>
      <c r="B44" s="5"/>
      <c r="C44" s="1265"/>
      <c r="D44" s="171" t="str">
        <f>VLOOKUP($P44,TOV!$A$4:$E$65536,2,FALSE)</f>
        <v>Structural water management works, banks, drains, rock lined waterways, sediment dams</v>
      </c>
      <c r="E44" s="293" t="s">
        <v>296</v>
      </c>
      <c r="F44" s="77"/>
      <c r="G44" s="199" t="s">
        <v>363</v>
      </c>
      <c r="H44" s="174">
        <f>VLOOKUP($P44,TOV!$A$4:$E$65536,4,FALSE)</f>
        <v>3030.7565663161195</v>
      </c>
      <c r="I44" s="461"/>
      <c r="J44" s="75">
        <f t="shared" si="3"/>
        <v>0</v>
      </c>
      <c r="K44" s="632"/>
      <c r="L44" s="141" t="s">
        <v>507</v>
      </c>
      <c r="M44" s="8"/>
      <c r="O44" s="815">
        <f t="shared" si="0"/>
        <v>0</v>
      </c>
      <c r="P44" s="826" t="s">
        <v>580</v>
      </c>
      <c r="Q44" s="816"/>
    </row>
    <row r="45" spans="1:41" ht="22.5" x14ac:dyDescent="0.2">
      <c r="A45" s="1"/>
      <c r="B45" s="5"/>
      <c r="C45" s="1265"/>
      <c r="D45" s="171" t="str">
        <f>VLOOKUP($P45,TOV!$A$4:$E$65536,2,FALSE)</f>
        <v>Reshape, deep rip and ameliorate sealed unsealed roads</v>
      </c>
      <c r="E45" s="293" t="s">
        <v>296</v>
      </c>
      <c r="F45" s="77"/>
      <c r="G45" s="199" t="s">
        <v>363</v>
      </c>
      <c r="H45" s="174">
        <f>VLOOKUP($P45,TOV!$A$4:$E$65536,4,FALSE)</f>
        <v>3788.4457078951482</v>
      </c>
      <c r="I45" s="461"/>
      <c r="J45" s="75">
        <f t="shared" si="3"/>
        <v>0</v>
      </c>
      <c r="K45" s="632"/>
      <c r="L45" s="141" t="s">
        <v>581</v>
      </c>
      <c r="M45" s="8"/>
      <c r="O45" s="815">
        <f t="shared" si="0"/>
        <v>0</v>
      </c>
      <c r="P45" s="826" t="s">
        <v>141</v>
      </c>
      <c r="Q45" s="816"/>
    </row>
    <row r="46" spans="1:41" ht="20.25" x14ac:dyDescent="0.3">
      <c r="A46" s="1"/>
      <c r="B46" s="5"/>
      <c r="C46" s="1265"/>
      <c r="D46" s="633" t="str">
        <f>VLOOKUP($P46,TOV!$A$4:$E$65536,2,FALSE)</f>
        <v>Clear and grub existing vegetation</v>
      </c>
      <c r="E46" s="293" t="s">
        <v>296</v>
      </c>
      <c r="F46" s="917"/>
      <c r="G46" s="199" t="s">
        <v>363</v>
      </c>
      <c r="H46" s="918">
        <f>VLOOKUP($P46,TOV!$A$4:$E$65536,4,FALSE)</f>
        <v>5060.3234904000001</v>
      </c>
      <c r="I46" s="244"/>
      <c r="J46" s="75">
        <f t="shared" si="3"/>
        <v>0</v>
      </c>
      <c r="K46" s="631"/>
      <c r="L46" s="211" t="s">
        <v>841</v>
      </c>
      <c r="M46" s="243"/>
      <c r="N46" s="719"/>
      <c r="O46" s="745">
        <f t="shared" si="0"/>
        <v>0</v>
      </c>
      <c r="P46" s="1008" t="s">
        <v>840</v>
      </c>
      <c r="Q46" s="816"/>
    </row>
    <row r="47" spans="1:41" ht="39.950000000000003" customHeight="1" x14ac:dyDescent="0.2">
      <c r="A47" s="1"/>
      <c r="B47" s="5"/>
      <c r="C47" s="1265"/>
      <c r="D47" s="171" t="str">
        <f>VLOOKUP($P47,TOV!$A$4:$E$65536,2,FALSE)</f>
        <v>Maintenance of the rehabilitated areas that are intended to be part of the ongoing closure of the site.</v>
      </c>
      <c r="E47" s="293" t="s">
        <v>296</v>
      </c>
      <c r="F47" s="77"/>
      <c r="G47" s="199" t="s">
        <v>363</v>
      </c>
      <c r="H47" s="174">
        <f>VLOOKUP($P47,TOV!$A$4:$E$65536,4,FALSE)</f>
        <v>984.9958840527388</v>
      </c>
      <c r="I47" s="461"/>
      <c r="J47" s="75">
        <f t="shared" si="3"/>
        <v>0</v>
      </c>
      <c r="K47" s="632"/>
      <c r="L47" s="142" t="s">
        <v>868</v>
      </c>
      <c r="M47" s="8"/>
      <c r="O47" s="815">
        <f t="shared" si="0"/>
        <v>0</v>
      </c>
      <c r="P47" s="826" t="s">
        <v>368</v>
      </c>
      <c r="Q47" s="816"/>
    </row>
    <row r="48" spans="1:41" ht="27" customHeight="1" x14ac:dyDescent="0.2">
      <c r="A48" s="1"/>
      <c r="B48" s="5"/>
      <c r="C48" s="1265"/>
      <c r="D48" s="171" t="str">
        <f>VLOOKUP($P48,TOV!$A$4:$E$65536,2,FALSE)</f>
        <v>Construct a standard stock fence around the site</v>
      </c>
      <c r="E48" s="293" t="s">
        <v>296</v>
      </c>
      <c r="F48" s="77"/>
      <c r="G48" s="199" t="s">
        <v>388</v>
      </c>
      <c r="H48" s="174">
        <f>VLOOKUP($P48,TOV!$A$4:$E$65536,4,FALSE)</f>
        <v>12.123026265264475</v>
      </c>
      <c r="I48" s="461"/>
      <c r="J48" s="75">
        <f t="shared" si="3"/>
        <v>0</v>
      </c>
      <c r="K48" s="632"/>
      <c r="L48" s="142" t="s">
        <v>242</v>
      </c>
      <c r="M48" s="8"/>
      <c r="O48" s="815">
        <f t="shared" si="0"/>
        <v>0</v>
      </c>
      <c r="P48" s="826" t="s">
        <v>583</v>
      </c>
      <c r="Q48" s="816"/>
    </row>
    <row r="49" spans="1:17" x14ac:dyDescent="0.2">
      <c r="A49" s="1"/>
      <c r="B49" s="5"/>
      <c r="C49" s="1265"/>
      <c r="D49" s="1331" t="str">
        <f>VLOOKUP($P49,TOV!$A$4:$E$65536,2,FALSE)</f>
        <v>Source (where availiable onsite), cart, spread and lightly rip topsoil</v>
      </c>
      <c r="E49" s="1267" t="s">
        <v>296</v>
      </c>
      <c r="F49" s="1243"/>
      <c r="G49" s="1256" t="s">
        <v>377</v>
      </c>
      <c r="H49" s="1261" t="str">
        <f>VLOOKUP($P49,TOV!$A$4:$E$65536,4,FALSE)</f>
        <v>Select from List</v>
      </c>
      <c r="I49" s="1454"/>
      <c r="J49" s="1102" t="str">
        <f>IF($E49="Y",IF(I49=0,IF(H49="Select From List","",F49*H49),F49*I49),"")</f>
        <v/>
      </c>
      <c r="K49" s="632" t="s">
        <v>378</v>
      </c>
      <c r="L49" s="1288" t="s">
        <v>584</v>
      </c>
      <c r="M49" s="1365"/>
      <c r="N49" s="1366"/>
      <c r="O49" s="1446">
        <f t="shared" si="0"/>
        <v>0</v>
      </c>
      <c r="P49" s="1460" t="str">
        <f>IF(Q49=1,"X044",IF(Q49=2,"X045",IF(Q49=3,"X046",IF(Q49=4,"x047",IF(Q49=5,"X048","X044")))))</f>
        <v>X044</v>
      </c>
      <c r="Q49" s="1390">
        <f>VLOOKUP(K49,Select_Haul_Distance_Index,2,FALSE)</f>
        <v>1</v>
      </c>
    </row>
    <row r="50" spans="1:17" ht="27" customHeight="1" x14ac:dyDescent="0.2">
      <c r="A50" s="1"/>
      <c r="B50" s="5"/>
      <c r="C50" s="1265"/>
      <c r="D50" s="1231"/>
      <c r="E50" s="1242"/>
      <c r="F50" s="1244"/>
      <c r="G50" s="1131"/>
      <c r="H50" s="1262"/>
      <c r="I50" s="1455"/>
      <c r="J50" s="1103"/>
      <c r="K50" s="632"/>
      <c r="L50" s="1246"/>
      <c r="M50" s="1365"/>
      <c r="N50" s="1366"/>
      <c r="O50" s="1446"/>
      <c r="P50" s="1460"/>
      <c r="Q50" s="1390"/>
    </row>
    <row r="51" spans="1:17" ht="27" customHeight="1" x14ac:dyDescent="0.2">
      <c r="A51" s="1"/>
      <c r="B51" s="5"/>
      <c r="C51" s="1265"/>
      <c r="D51" s="633" t="str">
        <f>VLOOKUP($P51,TOV!$A$4:$E$65536,2,FALSE)</f>
        <v>Purchase of topsoil where there is a shortage on site</v>
      </c>
      <c r="E51" s="293" t="s">
        <v>296</v>
      </c>
      <c r="F51" s="917"/>
      <c r="G51" s="199" t="s">
        <v>440</v>
      </c>
      <c r="H51" s="918">
        <f>VLOOKUP($P51,TOV!$A$4:$E$65536,4,FALSE)</f>
        <v>51.34028202108</v>
      </c>
      <c r="I51" s="244"/>
      <c r="J51" s="75">
        <f t="shared" ref="J51" si="4">IF($E51="Y",IF(I51=0,F51*H51,F51*I51),"")</f>
        <v>0</v>
      </c>
      <c r="K51" s="631"/>
      <c r="L51" s="212" t="s">
        <v>812</v>
      </c>
      <c r="M51" s="195"/>
      <c r="N51" s="24"/>
      <c r="O51" s="745">
        <f t="shared" ref="O51" si="5">IF(I51="",0,1)</f>
        <v>0</v>
      </c>
      <c r="P51" s="1008" t="s">
        <v>837</v>
      </c>
      <c r="Q51" s="937"/>
    </row>
    <row r="52" spans="1:17" ht="27" customHeight="1" x14ac:dyDescent="0.2">
      <c r="A52" s="1"/>
      <c r="B52" s="5"/>
      <c r="C52" s="1265"/>
      <c r="D52" s="171" t="str">
        <f>VLOOKUP($P52,TOV!$A$4:$E$65536,2,FALSE)</f>
        <v>Soil amelioration (adding gypsum, lime, etc)</v>
      </c>
      <c r="E52" s="293" t="s">
        <v>296</v>
      </c>
      <c r="F52" s="77"/>
      <c r="G52" s="199" t="s">
        <v>363</v>
      </c>
      <c r="H52" s="174">
        <f>VLOOKUP($P52,TOV!$A$4:$E$65536,4,FALSE)</f>
        <v>757.68914157902987</v>
      </c>
      <c r="I52" s="461"/>
      <c r="J52" s="75">
        <f t="shared" si="3"/>
        <v>0</v>
      </c>
      <c r="K52" s="632"/>
      <c r="L52" s="142" t="s">
        <v>585</v>
      </c>
      <c r="M52" s="8"/>
      <c r="O52" s="815">
        <f t="shared" si="0"/>
        <v>0</v>
      </c>
      <c r="P52" s="826" t="s">
        <v>399</v>
      </c>
      <c r="Q52" s="816"/>
    </row>
    <row r="53" spans="1:17" ht="63" x14ac:dyDescent="0.2">
      <c r="A53" s="1"/>
      <c r="B53" s="5"/>
      <c r="C53" s="1265"/>
      <c r="D53" s="171" t="str">
        <f>VLOOKUP($P53,TOV!$A$4:$E$65536,2,FALSE)</f>
        <v>Direct seeding (native tree species OR using native grasses), with single application of fertiliser</v>
      </c>
      <c r="E53" s="293" t="s">
        <v>296</v>
      </c>
      <c r="F53" s="77"/>
      <c r="G53" s="199" t="s">
        <v>363</v>
      </c>
      <c r="H53" s="174">
        <f>VLOOKUP($P53,TOV!$A$4:$E$65536,4,FALSE)</f>
        <v>5303.8239910532093</v>
      </c>
      <c r="I53" s="461"/>
      <c r="J53" s="75">
        <f t="shared" si="3"/>
        <v>0</v>
      </c>
      <c r="K53" s="632"/>
      <c r="L53" s="141" t="s">
        <v>0</v>
      </c>
      <c r="M53" s="8"/>
      <c r="O53" s="815">
        <f t="shared" si="0"/>
        <v>0</v>
      </c>
      <c r="P53" s="826" t="s">
        <v>400</v>
      </c>
      <c r="Q53" s="816"/>
    </row>
    <row r="54" spans="1:17" ht="63" x14ac:dyDescent="0.2">
      <c r="A54" s="1"/>
      <c r="B54" s="5"/>
      <c r="C54" s="1265"/>
      <c r="D54" s="171" t="str">
        <f>VLOOKUP($P54,TOV!$A$4:$E$65536,2,FALSE)</f>
        <v>Direct seeding (pasture grass species), with single application of fertiliser</v>
      </c>
      <c r="E54" s="293" t="s">
        <v>296</v>
      </c>
      <c r="F54" s="77"/>
      <c r="G54" s="199" t="s">
        <v>363</v>
      </c>
      <c r="H54" s="174">
        <f>VLOOKUP($P54,TOV!$A$4:$E$65536,4,FALSE)</f>
        <v>1363.8404548422536</v>
      </c>
      <c r="I54" s="461"/>
      <c r="J54" s="75">
        <f t="shared" si="3"/>
        <v>0</v>
      </c>
      <c r="K54" s="632"/>
      <c r="L54" s="141" t="s">
        <v>2</v>
      </c>
      <c r="M54" s="8"/>
      <c r="O54" s="815">
        <f t="shared" si="0"/>
        <v>0</v>
      </c>
      <c r="P54" s="826" t="s">
        <v>401</v>
      </c>
      <c r="Q54" s="816"/>
    </row>
    <row r="55" spans="1:17" ht="27" customHeight="1" thickBot="1" x14ac:dyDescent="0.25">
      <c r="A55" s="1"/>
      <c r="B55" s="5"/>
      <c r="C55" s="1265"/>
      <c r="D55" s="171" t="str">
        <f>VLOOKUP($P55,TOV!$A$4:$E$65536,2,FALSE)</f>
        <v>Planting tubestock (&lt; 15cm)</v>
      </c>
      <c r="E55" s="293" t="s">
        <v>296</v>
      </c>
      <c r="F55" s="77"/>
      <c r="G55" s="199" t="s">
        <v>371</v>
      </c>
      <c r="H55" s="174">
        <f>VLOOKUP($P55,TOV!$A$4:$E$65536,4,FALSE)</f>
        <v>12.842188840322539</v>
      </c>
      <c r="I55" s="461"/>
      <c r="J55" s="75">
        <f t="shared" si="3"/>
        <v>0</v>
      </c>
      <c r="K55" s="632"/>
      <c r="L55" s="141" t="s">
        <v>453</v>
      </c>
      <c r="M55" s="8"/>
      <c r="O55" s="815">
        <f t="shared" si="0"/>
        <v>0</v>
      </c>
      <c r="P55" s="826" t="s">
        <v>404</v>
      </c>
      <c r="Q55" s="816"/>
    </row>
    <row r="56" spans="1:17" ht="13.5" thickBot="1" x14ac:dyDescent="0.25">
      <c r="A56" s="1"/>
      <c r="B56" s="5"/>
      <c r="C56" s="83"/>
      <c r="D56" s="299"/>
      <c r="E56" s="514"/>
      <c r="F56" s="515" t="s">
        <v>461</v>
      </c>
      <c r="G56" s="515"/>
      <c r="H56" s="515"/>
      <c r="I56" s="516"/>
      <c r="J56" s="87">
        <f>SUM(J43:J55)</f>
        <v>0</v>
      </c>
      <c r="K56" s="332"/>
      <c r="L56" s="305"/>
      <c r="M56" s="8"/>
      <c r="O56" s="1422"/>
      <c r="P56" s="1423"/>
      <c r="Q56" s="1424"/>
    </row>
    <row r="57" spans="1:17" x14ac:dyDescent="0.2">
      <c r="A57" s="1"/>
      <c r="B57" s="5"/>
      <c r="C57" s="1269" t="s">
        <v>590</v>
      </c>
      <c r="D57" s="190" t="s">
        <v>411</v>
      </c>
      <c r="E57" s="464"/>
      <c r="F57" s="525"/>
      <c r="G57" s="501"/>
      <c r="H57" s="1465"/>
      <c r="I57" s="479"/>
      <c r="J57" s="193">
        <f>I57*F57</f>
        <v>0</v>
      </c>
      <c r="K57" s="426"/>
      <c r="L57" s="194" t="s">
        <v>412</v>
      </c>
      <c r="M57" s="8"/>
      <c r="O57" s="813">
        <f t="shared" si="0"/>
        <v>0</v>
      </c>
      <c r="P57" s="834"/>
      <c r="Q57" s="814"/>
    </row>
    <row r="58" spans="1:17" x14ac:dyDescent="0.2">
      <c r="A58" s="1"/>
      <c r="B58" s="5"/>
      <c r="C58" s="1269"/>
      <c r="D58" s="70" t="s">
        <v>413</v>
      </c>
      <c r="E58" s="309"/>
      <c r="F58" s="526"/>
      <c r="G58" s="502"/>
      <c r="H58" s="1384"/>
      <c r="I58" s="390"/>
      <c r="J58" s="193">
        <f>I58*F58</f>
        <v>0</v>
      </c>
      <c r="K58" s="310"/>
      <c r="L58" s="142" t="s">
        <v>412</v>
      </c>
      <c r="M58" s="8"/>
      <c r="O58" s="815">
        <f t="shared" si="0"/>
        <v>0</v>
      </c>
      <c r="P58" s="835"/>
      <c r="Q58" s="816"/>
    </row>
    <row r="59" spans="1:17" ht="13.5" thickBot="1" x14ac:dyDescent="0.25">
      <c r="A59" s="1"/>
      <c r="B59" s="5"/>
      <c r="C59" s="1269"/>
      <c r="D59" s="198" t="s">
        <v>414</v>
      </c>
      <c r="E59" s="311"/>
      <c r="F59" s="527"/>
      <c r="G59" s="503"/>
      <c r="H59" s="1385"/>
      <c r="I59" s="465"/>
      <c r="J59" s="193">
        <f>I59*F59</f>
        <v>0</v>
      </c>
      <c r="K59" s="466"/>
      <c r="L59" s="245" t="s">
        <v>412</v>
      </c>
      <c r="M59" s="8"/>
      <c r="O59" s="817">
        <f t="shared" si="0"/>
        <v>0</v>
      </c>
      <c r="P59" s="836"/>
      <c r="Q59" s="818"/>
    </row>
    <row r="60" spans="1:17" ht="13.5" thickBot="1" x14ac:dyDescent="0.25">
      <c r="A60" s="1"/>
      <c r="B60" s="5"/>
      <c r="C60" s="298"/>
      <c r="D60" s="96"/>
      <c r="E60" s="96"/>
      <c r="F60" s="312" t="s">
        <v>461</v>
      </c>
      <c r="G60" s="337"/>
      <c r="H60" s="313"/>
      <c r="I60" s="313"/>
      <c r="J60" s="187">
        <f>SUM(J57:J59)</f>
        <v>0</v>
      </c>
      <c r="K60" s="513"/>
      <c r="L60" s="652"/>
      <c r="M60" s="8"/>
      <c r="O60" s="1425"/>
      <c r="P60" s="1426"/>
      <c r="Q60" s="1427"/>
    </row>
    <row r="61" spans="1:17" x14ac:dyDescent="0.2">
      <c r="A61" s="1"/>
      <c r="B61" s="5"/>
      <c r="C61" s="126"/>
      <c r="D61" s="126"/>
      <c r="E61" s="126"/>
      <c r="F61" s="126"/>
      <c r="G61" s="126"/>
      <c r="H61" s="126"/>
      <c r="I61" s="126"/>
      <c r="J61" s="126"/>
      <c r="K61" s="126"/>
      <c r="L61" s="650"/>
      <c r="M61" s="8"/>
      <c r="O61" s="1"/>
      <c r="P61" s="1"/>
      <c r="Q61" s="638"/>
    </row>
    <row r="62" spans="1:17" ht="15.75" x14ac:dyDescent="0.2">
      <c r="A62" s="1"/>
      <c r="B62" s="5"/>
      <c r="C62" s="260" t="s">
        <v>591</v>
      </c>
      <c r="D62" s="1123" t="s">
        <v>470</v>
      </c>
      <c r="E62" s="1123"/>
      <c r="F62" s="1319"/>
      <c r="G62" s="1319"/>
      <c r="H62" s="1319"/>
      <c r="I62" s="261"/>
      <c r="J62" s="423">
        <f>SUM(J60,J56,J42,J38,J33)</f>
        <v>0</v>
      </c>
      <c r="K62" s="423"/>
      <c r="L62" s="650"/>
      <c r="M62" s="8"/>
      <c r="O62" s="1"/>
      <c r="P62" s="1"/>
      <c r="Q62" s="638"/>
    </row>
    <row r="63" spans="1:17" x14ac:dyDescent="0.2">
      <c r="A63" s="1"/>
      <c r="B63" s="17"/>
      <c r="C63" s="320"/>
      <c r="D63" s="320"/>
      <c r="E63" s="320"/>
      <c r="F63" s="398"/>
      <c r="G63" s="320"/>
      <c r="H63" s="320"/>
      <c r="I63" s="320"/>
      <c r="J63" s="320"/>
      <c r="K63" s="320"/>
      <c r="L63" s="663"/>
      <c r="M63" s="19"/>
      <c r="O63" s="1"/>
      <c r="P63" s="1"/>
      <c r="Q63" s="638"/>
    </row>
    <row r="64" spans="1:17" x14ac:dyDescent="0.2">
      <c r="A64" s="1"/>
      <c r="B64" s="1"/>
      <c r="C64" s="1"/>
      <c r="D64" s="1"/>
      <c r="E64" s="1"/>
      <c r="F64" s="1"/>
      <c r="G64" s="1"/>
      <c r="H64" s="1"/>
      <c r="I64" s="1"/>
      <c r="J64" s="1"/>
      <c r="K64" s="1"/>
      <c r="L64" s="668"/>
      <c r="M64" s="1"/>
      <c r="O64" s="1"/>
      <c r="P64" s="1"/>
      <c r="Q64" s="638"/>
    </row>
    <row r="81" x14ac:dyDescent="0.2"/>
    <row r="82" x14ac:dyDescent="0.2"/>
    <row r="83" x14ac:dyDescent="0.2"/>
    <row r="84" x14ac:dyDescent="0.2"/>
    <row r="85" x14ac:dyDescent="0.2"/>
    <row r="91" x14ac:dyDescent="0.2"/>
    <row r="92" x14ac:dyDescent="0.2"/>
  </sheetData>
  <customSheetViews>
    <customSheetView guid="{41A8ADCC-2507-4752-A3EE-F762BBC19AE1}" showPageBreaks="1" hiddenRows="1" hiddenColumns="1" view="pageBreakPreview" showRuler="0" topLeftCell="E36">
      <selection activeCell="L44" sqref="L44"/>
      <pageMargins left="0.75" right="0.75" top="1" bottom="1" header="0.5" footer="0.5"/>
      <pageSetup paperSize="8" scale="65" orientation="portrait" r:id="rId1"/>
      <headerFooter alignWithMargins="0"/>
    </customSheetView>
    <customSheetView guid="{B9B8C2DC-3363-4EAD-9396-44349DABBC4D}" scale="60" showPageBreaks="1" hiddenRows="1" hiddenColumns="1" view="pageBreakPreview" showRuler="0">
      <pageMargins left="0.75" right="0.75" top="1" bottom="1" header="0.5" footer="0.5"/>
      <pageSetup paperSize="8" scale="65" orientation="portrait" r:id="rId2"/>
      <headerFooter alignWithMargins="0"/>
    </customSheetView>
    <customSheetView guid="{61CD6FD2-F6DE-422C-B544-3D388865927F}" scale="60" showPageBreaks="1" hiddenRows="1" hiddenColumns="1" view="pageBreakPreview" showRuler="0">
      <pageMargins left="0.75" right="0.75" top="1" bottom="1" header="0.5" footer="0.5"/>
      <pageSetup paperSize="8" scale="65" orientation="portrait" r:id="rId3"/>
      <headerFooter alignWithMargins="0"/>
    </customSheetView>
    <customSheetView guid="{2FACC61F-0CCB-4F9A-9FC4-FB98AB602DA6}" showPageBreaks="1" hiddenRows="1" hiddenColumns="1" view="pageBreakPreview" showRuler="0" topLeftCell="E36">
      <selection activeCell="L44" sqref="L44"/>
      <pageMargins left="0.75" right="0.75" top="1" bottom="1" header="0.5" footer="0.5"/>
      <pageSetup paperSize="8" scale="65" orientation="portrait" r:id="rId4"/>
      <headerFooter alignWithMargins="0"/>
    </customSheetView>
    <customSheetView guid="{4CDCC75F-9EF8-4C61-98C8-402ABB879AE7}" showPageBreaks="1" hiddenRows="1" hiddenColumns="1" view="pageBreakPreview" showRuler="0" topLeftCell="E36">
      <selection activeCell="L44" sqref="L44"/>
      <pageMargins left="0.75" right="0.75" top="1" bottom="1" header="0.5" footer="0.5"/>
      <pageSetup paperSize="8" scale="65" orientation="portrait" r:id="rId5"/>
      <headerFooter alignWithMargins="0"/>
    </customSheetView>
  </customSheetViews>
  <mergeCells count="90">
    <mergeCell ref="C34:C37"/>
    <mergeCell ref="C8:D17"/>
    <mergeCell ref="G15:H15"/>
    <mergeCell ref="G8:H8"/>
    <mergeCell ref="G9:H9"/>
    <mergeCell ref="D20:D21"/>
    <mergeCell ref="E20:E21"/>
    <mergeCell ref="F20:F21"/>
    <mergeCell ref="G10:H10"/>
    <mergeCell ref="G11:H11"/>
    <mergeCell ref="G12:H12"/>
    <mergeCell ref="G13:H13"/>
    <mergeCell ref="G14:H14"/>
    <mergeCell ref="F18:G18"/>
    <mergeCell ref="G16:H16"/>
    <mergeCell ref="G17:H17"/>
    <mergeCell ref="D62:H62"/>
    <mergeCell ref="C43:C55"/>
    <mergeCell ref="C39:C41"/>
    <mergeCell ref="H57:H59"/>
    <mergeCell ref="C57:C59"/>
    <mergeCell ref="H49:H50"/>
    <mergeCell ref="O60:Q60"/>
    <mergeCell ref="Q20:Q21"/>
    <mergeCell ref="P24:P25"/>
    <mergeCell ref="Q24:Q25"/>
    <mergeCell ref="G20:G21"/>
    <mergeCell ref="H20:H21"/>
    <mergeCell ref="I20:I21"/>
    <mergeCell ref="O20:O21"/>
    <mergeCell ref="O56:Q56"/>
    <mergeCell ref="P49:P50"/>
    <mergeCell ref="G29:G30"/>
    <mergeCell ref="H29:H30"/>
    <mergeCell ref="H22:H23"/>
    <mergeCell ref="H24:H25"/>
    <mergeCell ref="P20:P21"/>
    <mergeCell ref="J20:J21"/>
    <mergeCell ref="L20:L21"/>
    <mergeCell ref="M20:M21"/>
    <mergeCell ref="N20:N21"/>
    <mergeCell ref="M22:M23"/>
    <mergeCell ref="O29:O30"/>
    <mergeCell ref="N22:N23"/>
    <mergeCell ref="O22:O23"/>
    <mergeCell ref="N24:N25"/>
    <mergeCell ref="O24:O25"/>
    <mergeCell ref="N49:N50"/>
    <mergeCell ref="P29:P30"/>
    <mergeCell ref="Q29:Q30"/>
    <mergeCell ref="I29:I30"/>
    <mergeCell ref="J29:J30"/>
    <mergeCell ref="M49:M50"/>
    <mergeCell ref="Q49:Q50"/>
    <mergeCell ref="O49:O50"/>
    <mergeCell ref="O33:Q33"/>
    <mergeCell ref="O38:Q38"/>
    <mergeCell ref="O42:Q42"/>
    <mergeCell ref="P22:P23"/>
    <mergeCell ref="Q22:Q23"/>
    <mergeCell ref="M29:M30"/>
    <mergeCell ref="N29:N30"/>
    <mergeCell ref="C20:C32"/>
    <mergeCell ref="E24:E25"/>
    <mergeCell ref="F24:F25"/>
    <mergeCell ref="G24:G25"/>
    <mergeCell ref="I24:I25"/>
    <mergeCell ref="J24:J25"/>
    <mergeCell ref="L24:L25"/>
    <mergeCell ref="M24:M25"/>
    <mergeCell ref="G22:G23"/>
    <mergeCell ref="I22:I23"/>
    <mergeCell ref="J22:J23"/>
    <mergeCell ref="L22:L23"/>
    <mergeCell ref="C3:L3"/>
    <mergeCell ref="D49:D50"/>
    <mergeCell ref="E49:E50"/>
    <mergeCell ref="F49:F50"/>
    <mergeCell ref="G49:G50"/>
    <mergeCell ref="I49:I50"/>
    <mergeCell ref="J49:J50"/>
    <mergeCell ref="L49:L50"/>
    <mergeCell ref="L29:L30"/>
    <mergeCell ref="D24:D25"/>
    <mergeCell ref="D29:D30"/>
    <mergeCell ref="E29:E30"/>
    <mergeCell ref="F29:F30"/>
    <mergeCell ref="D22:D23"/>
    <mergeCell ref="E22:E23"/>
    <mergeCell ref="F22:F23"/>
  </mergeCells>
  <phoneticPr fontId="6" type="noConversion"/>
  <conditionalFormatting sqref="F39:F41 F43:F45 F34 F20:F25 F27:F32 F37 F47:F50 F52:F55">
    <cfRule type="expression" dxfId="279" priority="17" stopIfTrue="1">
      <formula>$E20="N"</formula>
    </cfRule>
    <cfRule type="expression" dxfId="278" priority="18" stopIfTrue="1">
      <formula>$E20="Y"</formula>
    </cfRule>
  </conditionalFormatting>
  <conditionalFormatting sqref="J39:J41 J43:J45 J34 J20:J25 J27:J32 J37 J47:J50 J52:J55">
    <cfRule type="expression" dxfId="277" priority="19" stopIfTrue="1">
      <formula>$O20=1</formula>
    </cfRule>
  </conditionalFormatting>
  <conditionalFormatting sqref="K39:K41 K43:K45 K34 K20:K25 K27:K32 K37 K47:K50 K52:K55">
    <cfRule type="expression" dxfId="276" priority="20" stopIfTrue="1">
      <formula>$O20=1</formula>
    </cfRule>
  </conditionalFormatting>
  <conditionalFormatting sqref="J26">
    <cfRule type="expression" dxfId="275" priority="13" stopIfTrue="1">
      <formula>$O26=1</formula>
    </cfRule>
  </conditionalFormatting>
  <conditionalFormatting sqref="F26">
    <cfRule type="expression" dxfId="274" priority="14" stopIfTrue="1">
      <formula>$E26="N"</formula>
    </cfRule>
    <cfRule type="expression" dxfId="273" priority="15" stopIfTrue="1">
      <formula>$E26="Y"</formula>
    </cfRule>
  </conditionalFormatting>
  <conditionalFormatting sqref="K26">
    <cfRule type="expression" dxfId="272" priority="16" stopIfTrue="1">
      <formula>$O26=1</formula>
    </cfRule>
  </conditionalFormatting>
  <conditionalFormatting sqref="J35:J36">
    <cfRule type="expression" dxfId="271" priority="9" stopIfTrue="1">
      <formula>$O35=1</formula>
    </cfRule>
  </conditionalFormatting>
  <conditionalFormatting sqref="F35:F36">
    <cfRule type="expression" dxfId="270" priority="10" stopIfTrue="1">
      <formula>$E35="N"</formula>
    </cfRule>
    <cfRule type="expression" dxfId="269" priority="11" stopIfTrue="1">
      <formula>$E35="Y"</formula>
    </cfRule>
  </conditionalFormatting>
  <conditionalFormatting sqref="K35:K36">
    <cfRule type="expression" dxfId="268" priority="12" stopIfTrue="1">
      <formula>$O35=1</formula>
    </cfRule>
  </conditionalFormatting>
  <conditionalFormatting sqref="J46">
    <cfRule type="expression" dxfId="267" priority="5" stopIfTrue="1">
      <formula>$O46=1</formula>
    </cfRule>
  </conditionalFormatting>
  <conditionalFormatting sqref="F46">
    <cfRule type="expression" dxfId="266" priority="6" stopIfTrue="1">
      <formula>$E46="N"</formula>
    </cfRule>
    <cfRule type="expression" dxfId="265" priority="7" stopIfTrue="1">
      <formula>$E46="Y"</formula>
    </cfRule>
  </conditionalFormatting>
  <conditionalFormatting sqref="K46">
    <cfRule type="expression" dxfId="264" priority="8" stopIfTrue="1">
      <formula>$O46=1</formula>
    </cfRule>
  </conditionalFormatting>
  <conditionalFormatting sqref="J51">
    <cfRule type="expression" dxfId="263" priority="1" stopIfTrue="1">
      <formula>$O51=1</formula>
    </cfRule>
  </conditionalFormatting>
  <conditionalFormatting sqref="F51">
    <cfRule type="expression" dxfId="262" priority="2" stopIfTrue="1">
      <formula>$E51="N"</formula>
    </cfRule>
    <cfRule type="expression" dxfId="261" priority="3" stopIfTrue="1">
      <formula>$E51="Y"</formula>
    </cfRule>
  </conditionalFormatting>
  <conditionalFormatting sqref="K51">
    <cfRule type="expression" dxfId="260" priority="4" stopIfTrue="1">
      <formula>$O51=1</formula>
    </cfRule>
  </conditionalFormatting>
  <dataValidations count="5">
    <dataValidation type="list" allowBlank="1" showInputMessage="1" showErrorMessage="1" sqref="K49 K29" xr:uid="{00000000-0002-0000-1200-000000000000}">
      <formula1>Select_Haul_Distance</formula1>
    </dataValidation>
    <dataValidation type="list" allowBlank="1" showInputMessage="1" showErrorMessage="1" sqref="E34:E37 E20:E32 E39:E41 E43:E55" xr:uid="{00000000-0002-0000-1200-000001000000}">
      <formula1>Y_N</formula1>
    </dataValidation>
    <dataValidation type="list" allowBlank="1" showInputMessage="1" showErrorMessage="1" sqref="K20" xr:uid="{00000000-0002-0000-1200-000002000000}">
      <formula1>Select_Push_Distance_Sand</formula1>
    </dataValidation>
    <dataValidation type="list" allowBlank="1" showInputMessage="1" showErrorMessage="1" sqref="K22" xr:uid="{00000000-0002-0000-1200-000003000000}">
      <formula1>Select_Push_Distance_Clay</formula1>
    </dataValidation>
    <dataValidation type="list" allowBlank="1" showInputMessage="1" showErrorMessage="1" sqref="K24" xr:uid="{00000000-0002-0000-1200-000004000000}">
      <formula1>Select_Push_Distance_Stiff_Clay</formula1>
    </dataValidation>
  </dataValidations>
  <printOptions horizontalCentered="1"/>
  <pageMargins left="0.59055118110236227" right="0.59055118110236227" top="0.59055118110236227" bottom="0.59055118110236227" header="0.39370078740157483" footer="0.39370078740157483"/>
  <pageSetup paperSize="8" orientation="landscape" r:id="rId6"/>
  <headerFooter alignWithMargins="0">
    <oddFooter>&amp;C_x000D_&amp;1#&amp;"Calibri"&amp;12&amp;K000000 OFFICIAL</oddFooter>
  </headerFooter>
  <drawing r:id="rId7"/>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8"/>
  <dimension ref="A1:AO35"/>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customWidth="1"/>
    <col min="13" max="13" width="2.140625" customWidth="1"/>
    <col min="14" max="14" width="2.42578125" style="1" customWidth="1"/>
    <col min="15" max="17" width="4.5703125" customWidth="1"/>
    <col min="18" max="18" width="2.42578125" style="1" customWidth="1"/>
    <col min="19" max="16384" width="8.85546875" hidden="1"/>
  </cols>
  <sheetData>
    <row r="1" spans="1:19" x14ac:dyDescent="0.2">
      <c r="A1" s="1"/>
      <c r="B1" s="1"/>
      <c r="C1" s="1"/>
      <c r="D1" s="1"/>
      <c r="E1" s="1"/>
      <c r="F1" s="1"/>
      <c r="G1" s="1"/>
      <c r="H1" s="1"/>
      <c r="I1" s="1"/>
      <c r="J1" s="1"/>
      <c r="K1" s="1"/>
      <c r="L1" s="1"/>
      <c r="M1" s="1"/>
      <c r="O1" s="1"/>
      <c r="P1" s="1"/>
      <c r="Q1" s="1"/>
    </row>
    <row r="2" spans="1:19" x14ac:dyDescent="0.2">
      <c r="A2" s="1"/>
      <c r="B2" s="2"/>
      <c r="C2" s="3"/>
      <c r="D2" s="3"/>
      <c r="E2" s="3"/>
      <c r="F2" s="3"/>
      <c r="G2" s="3"/>
      <c r="H2" s="3"/>
      <c r="I2" s="3"/>
      <c r="J2" s="3"/>
      <c r="K2" s="3"/>
      <c r="L2" s="3"/>
      <c r="M2" s="4"/>
      <c r="O2" s="1"/>
      <c r="P2" s="1"/>
      <c r="Q2" s="1"/>
    </row>
    <row r="3" spans="1:19" ht="23.25" thickBot="1" x14ac:dyDescent="0.25">
      <c r="A3" s="1"/>
      <c r="B3" s="5"/>
      <c r="C3" s="1263" t="s">
        <v>427</v>
      </c>
      <c r="D3" s="1263"/>
      <c r="E3" s="1263"/>
      <c r="F3" s="1263"/>
      <c r="G3" s="1263"/>
      <c r="H3" s="1263"/>
      <c r="I3" s="1263"/>
      <c r="J3" s="1263"/>
      <c r="K3" s="1263"/>
      <c r="L3" s="1263"/>
      <c r="M3" s="8"/>
      <c r="N3" s="15"/>
      <c r="O3" s="1"/>
      <c r="P3" s="1"/>
      <c r="Q3" s="1"/>
    </row>
    <row r="4" spans="1:19" ht="22.5" customHeight="1" x14ac:dyDescent="0.2">
      <c r="A4" s="1"/>
      <c r="B4" s="5"/>
      <c r="C4" s="158" t="s">
        <v>183</v>
      </c>
      <c r="D4" s="405"/>
      <c r="E4" s="405"/>
      <c r="F4" s="406"/>
      <c r="G4" s="406"/>
      <c r="H4" s="402"/>
      <c r="I4" s="402"/>
      <c r="J4" s="402"/>
      <c r="K4" s="886" t="s">
        <v>464</v>
      </c>
      <c r="L4" s="884">
        <f>Total_Liability</f>
        <v>0</v>
      </c>
      <c r="M4" s="8"/>
      <c r="O4" s="1"/>
      <c r="P4" s="1"/>
      <c r="Q4" s="1"/>
    </row>
    <row r="5" spans="1:19" ht="12.75" customHeight="1" x14ac:dyDescent="0.2">
      <c r="A5" s="348"/>
      <c r="B5" s="358"/>
      <c r="C5" s="289"/>
      <c r="D5" s="270"/>
      <c r="E5" s="270"/>
      <c r="F5" s="271"/>
      <c r="G5" s="271"/>
      <c r="H5" s="272"/>
      <c r="I5" s="272"/>
      <c r="J5" s="272"/>
      <c r="K5" s="791" t="s">
        <v>289</v>
      </c>
      <c r="L5" s="792">
        <f>J33</f>
        <v>0</v>
      </c>
      <c r="M5" s="365"/>
      <c r="N5" s="62"/>
      <c r="O5" s="348"/>
      <c r="P5" s="348"/>
      <c r="Q5" s="348"/>
    </row>
    <row r="6" spans="1:19" ht="12.75" customHeight="1" x14ac:dyDescent="0.2">
      <c r="A6" s="347"/>
      <c r="B6" s="357"/>
      <c r="C6" s="368"/>
      <c r="D6" s="407"/>
      <c r="E6" s="407"/>
      <c r="G6" s="44"/>
      <c r="H6" s="44"/>
      <c r="J6" s="422"/>
      <c r="K6" s="1"/>
      <c r="L6" s="1"/>
      <c r="M6" s="364"/>
      <c r="N6" s="24"/>
      <c r="O6" s="690"/>
      <c r="P6" s="347"/>
      <c r="Q6" s="690"/>
    </row>
    <row r="7" spans="1:19" ht="12.75" customHeight="1" thickBot="1" x14ac:dyDescent="0.25">
      <c r="A7" s="349"/>
      <c r="B7" s="359"/>
      <c r="C7" s="558" t="s">
        <v>613</v>
      </c>
      <c r="D7" s="162"/>
      <c r="E7" s="162"/>
      <c r="F7" s="558"/>
      <c r="G7" s="163"/>
      <c r="H7" s="44"/>
      <c r="I7" s="1"/>
      <c r="J7" s="1"/>
      <c r="K7" s="1"/>
      <c r="L7" s="885" t="s">
        <v>766</v>
      </c>
      <c r="M7" s="366"/>
      <c r="N7" s="42"/>
      <c r="O7" s="690"/>
      <c r="P7" s="349"/>
      <c r="Q7" s="349"/>
    </row>
    <row r="8" spans="1:19" ht="12.75" customHeight="1" x14ac:dyDescent="0.2">
      <c r="A8" s="350"/>
      <c r="B8" s="360"/>
      <c r="C8" s="1093"/>
      <c r="D8" s="1094"/>
      <c r="E8" s="556"/>
      <c r="F8" s="1100"/>
      <c r="G8" s="1100"/>
      <c r="H8" s="1100"/>
      <c r="I8" s="1100"/>
      <c r="J8" s="1099"/>
      <c r="K8" s="1099"/>
      <c r="L8" s="883" t="s">
        <v>5</v>
      </c>
      <c r="M8" s="361"/>
      <c r="N8" s="24"/>
      <c r="O8" s="348"/>
      <c r="P8" s="350"/>
      <c r="Q8" s="350"/>
    </row>
    <row r="9" spans="1:19" ht="12.75" customHeight="1" x14ac:dyDescent="0.2">
      <c r="A9" s="350"/>
      <c r="B9" s="360"/>
      <c r="C9" s="1095"/>
      <c r="D9" s="1096"/>
      <c r="E9" s="556"/>
      <c r="F9" s="1100"/>
      <c r="G9" s="1100"/>
      <c r="H9" s="1100"/>
      <c r="I9" s="1100"/>
      <c r="J9" s="1101"/>
      <c r="K9" s="1101"/>
      <c r="L9" s="456" t="s">
        <v>767</v>
      </c>
      <c r="M9" s="361"/>
      <c r="N9" s="24"/>
      <c r="O9" s="348"/>
      <c r="P9" s="350"/>
      <c r="Q9" s="350"/>
    </row>
    <row r="10" spans="1:19" ht="12.75" customHeight="1" x14ac:dyDescent="0.2">
      <c r="A10" s="350"/>
      <c r="B10" s="360"/>
      <c r="C10" s="1095"/>
      <c r="D10" s="1096"/>
      <c r="E10" s="556"/>
      <c r="F10" s="1100"/>
      <c r="G10" s="1100"/>
      <c r="H10" s="1100"/>
      <c r="I10" s="1100"/>
      <c r="J10" s="1101"/>
      <c r="K10" s="1101"/>
      <c r="L10" s="404" t="s">
        <v>6</v>
      </c>
      <c r="M10" s="361"/>
      <c r="N10" s="24"/>
      <c r="O10" s="348"/>
      <c r="P10" s="350"/>
      <c r="Q10" s="350"/>
    </row>
    <row r="11" spans="1:19" ht="12.75" customHeight="1" x14ac:dyDescent="0.2">
      <c r="A11" s="350"/>
      <c r="B11" s="360"/>
      <c r="C11" s="1095"/>
      <c r="D11" s="1096"/>
      <c r="E11" s="556"/>
      <c r="F11" s="1100"/>
      <c r="G11" s="1100"/>
      <c r="H11" s="1100"/>
      <c r="I11" s="1100"/>
      <c r="J11" s="1101"/>
      <c r="K11" s="1101"/>
      <c r="L11" s="367" t="s">
        <v>7</v>
      </c>
      <c r="M11" s="361"/>
      <c r="N11" s="42"/>
      <c r="O11" s="348"/>
      <c r="P11" s="350"/>
      <c r="Q11" s="350"/>
    </row>
    <row r="12" spans="1:19" ht="12.75" customHeight="1" thickBot="1" x14ac:dyDescent="0.25">
      <c r="A12" s="44"/>
      <c r="B12" s="161"/>
      <c r="C12" s="1097"/>
      <c r="D12" s="1098"/>
      <c r="E12" s="162"/>
      <c r="F12" s="163"/>
      <c r="G12" s="47"/>
      <c r="H12" s="167"/>
      <c r="I12" s="167"/>
      <c r="J12" s="166"/>
      <c r="K12" s="166"/>
      <c r="L12" s="653"/>
      <c r="M12" s="164"/>
      <c r="N12" s="42"/>
      <c r="O12" s="44"/>
      <c r="P12" s="44"/>
      <c r="Q12" s="44"/>
      <c r="S12" s="722"/>
    </row>
    <row r="13" spans="1:19" ht="12.75" customHeight="1" thickBot="1" x14ac:dyDescent="0.25">
      <c r="A13" s="1"/>
      <c r="B13" s="5"/>
      <c r="C13" s="362"/>
      <c r="D13" s="162"/>
      <c r="E13" s="271"/>
      <c r="F13" s="163"/>
      <c r="G13" s="167"/>
      <c r="H13" s="166"/>
      <c r="I13" s="44"/>
      <c r="J13" s="44"/>
      <c r="K13" s="44"/>
      <c r="L13" s="44"/>
      <c r="M13" s="8"/>
      <c r="N13" s="15"/>
      <c r="O13" s="1"/>
      <c r="P13" s="1"/>
      <c r="Q13" s="1"/>
    </row>
    <row r="14" spans="1:19" ht="23.25" thickBot="1" x14ac:dyDescent="0.25">
      <c r="A14" s="1"/>
      <c r="B14" s="5"/>
      <c r="C14" s="57" t="s">
        <v>285</v>
      </c>
      <c r="D14" s="57" t="s">
        <v>286</v>
      </c>
      <c r="E14" s="537" t="s">
        <v>287</v>
      </c>
      <c r="F14" s="531" t="s">
        <v>288</v>
      </c>
      <c r="G14" s="57" t="s">
        <v>290</v>
      </c>
      <c r="H14" s="570" t="s">
        <v>291</v>
      </c>
      <c r="I14" s="570" t="s">
        <v>292</v>
      </c>
      <c r="J14" s="60" t="s">
        <v>293</v>
      </c>
      <c r="K14" s="60" t="s">
        <v>294</v>
      </c>
      <c r="L14" s="60" t="s">
        <v>295</v>
      </c>
      <c r="M14" s="8"/>
      <c r="N14" s="15"/>
      <c r="O14" s="60" t="s">
        <v>565</v>
      </c>
      <c r="P14" s="60" t="s">
        <v>564</v>
      </c>
      <c r="Q14" s="60" t="s">
        <v>563</v>
      </c>
    </row>
    <row r="15" spans="1:19" ht="45" x14ac:dyDescent="0.2">
      <c r="A15" s="1"/>
      <c r="B15" s="5"/>
      <c r="C15" s="1264" t="s">
        <v>250</v>
      </c>
      <c r="D15" s="171" t="str">
        <f>VLOOKUP($P15,TOV!$A$4:$E$65536,2,FALSE)</f>
        <v>Removal of powerlines (this includes disconnection, rolling up the wires and removing the poles).  It does not inlcude the removal of substations.</v>
      </c>
      <c r="E15" s="293" t="s">
        <v>296</v>
      </c>
      <c r="F15" s="535"/>
      <c r="G15" s="199" t="s">
        <v>252</v>
      </c>
      <c r="H15" s="174">
        <f>VLOOKUP($P15,TOV!$A$4:$E$65536,4,FALSE)</f>
        <v>38788.547173310195</v>
      </c>
      <c r="I15" s="215"/>
      <c r="J15" s="75">
        <f>IF($E15="Y",IF(I15=0,F15*H15,F15*I15),"")</f>
        <v>0</v>
      </c>
      <c r="K15" s="632"/>
      <c r="L15" s="141" t="s">
        <v>505</v>
      </c>
      <c r="M15" s="8"/>
      <c r="N15" s="15"/>
      <c r="O15" s="815">
        <f t="shared" ref="O15:O30" si="0">IF(I15="",0,1)</f>
        <v>0</v>
      </c>
      <c r="P15" s="826" t="s">
        <v>97</v>
      </c>
      <c r="Q15" s="816"/>
    </row>
    <row r="16" spans="1:19" ht="39.950000000000003" customHeight="1" x14ac:dyDescent="0.2">
      <c r="A16" s="1"/>
      <c r="B16" s="5"/>
      <c r="C16" s="1265"/>
      <c r="D16" s="171" t="str">
        <f>VLOOKUP($P16,TOV!$A$4:$E$65536,2,FALSE)</f>
        <v>Fill and cap exploration bores</v>
      </c>
      <c r="E16" s="293" t="s">
        <v>296</v>
      </c>
      <c r="F16" s="535"/>
      <c r="G16" s="199" t="s">
        <v>371</v>
      </c>
      <c r="H16" s="174">
        <f>VLOOKUP($P16,TOV!$A$4:$E$65536,4,FALSE)</f>
        <v>378.84457078951493</v>
      </c>
      <c r="I16" s="197"/>
      <c r="J16" s="75">
        <f>IF($E16="Y",IF(I16=0,F16*H16,F16*I16),"")</f>
        <v>0</v>
      </c>
      <c r="K16" s="632"/>
      <c r="L16" s="142" t="s">
        <v>184</v>
      </c>
      <c r="M16" s="8"/>
      <c r="N16" s="15"/>
      <c r="O16" s="815">
        <f t="shared" si="0"/>
        <v>0</v>
      </c>
      <c r="P16" s="826" t="s">
        <v>745</v>
      </c>
      <c r="Q16" s="816"/>
    </row>
    <row r="17" spans="1:41" ht="39.950000000000003" customHeight="1" x14ac:dyDescent="0.2">
      <c r="A17" s="1"/>
      <c r="B17" s="5"/>
      <c r="C17" s="1265"/>
      <c r="D17" s="171" t="str">
        <f>VLOOKUP($P17,TOV!$A$4:$E$65536,2,FALSE)</f>
        <v>Pest and Weed Management</v>
      </c>
      <c r="E17" s="293" t="s">
        <v>296</v>
      </c>
      <c r="F17" s="535"/>
      <c r="G17" s="199" t="s">
        <v>363</v>
      </c>
      <c r="H17" s="174">
        <f>VLOOKUP($P17,TOV!$A$4:$E$65536,4,FALSE)</f>
        <v>757.68914157902987</v>
      </c>
      <c r="I17" s="197"/>
      <c r="J17" s="75">
        <f>IF($E17="Y",IF(I17=0,F17*H17,F17*I17),"")</f>
        <v>0</v>
      </c>
      <c r="K17" s="632"/>
      <c r="L17" s="142" t="s">
        <v>253</v>
      </c>
      <c r="M17" s="8"/>
      <c r="N17" s="15"/>
      <c r="O17" s="815">
        <f t="shared" si="0"/>
        <v>0</v>
      </c>
      <c r="P17" s="826" t="s">
        <v>428</v>
      </c>
      <c r="Q17" s="816"/>
    </row>
    <row r="18" spans="1:41" ht="39.950000000000003" customHeight="1" x14ac:dyDescent="0.2">
      <c r="A18" s="62"/>
      <c r="B18" s="63"/>
      <c r="C18" s="1265"/>
      <c r="D18" s="171" t="str">
        <f>VLOOKUP($P18,TOV!$A$4:$E$65536,2,FALSE)</f>
        <v>Hydro-seeding with straw mulching and bitumen tack.</v>
      </c>
      <c r="E18" s="293" t="s">
        <v>296</v>
      </c>
      <c r="F18" s="535"/>
      <c r="G18" s="199" t="s">
        <v>406</v>
      </c>
      <c r="H18" s="174">
        <f>VLOOKUP($P18,TOV!$A$4:$E$65536,4,FALSE)</f>
        <v>2.3115939912580572</v>
      </c>
      <c r="I18" s="197"/>
      <c r="J18" s="75">
        <f>IF($E18="Y",IF(I18=0,F18*H18,F18*I18),"")</f>
        <v>0</v>
      </c>
      <c r="K18" s="632"/>
      <c r="L18" s="142" t="s">
        <v>407</v>
      </c>
      <c r="M18" s="243"/>
      <c r="N18" s="24"/>
      <c r="O18" s="745">
        <f t="shared" si="0"/>
        <v>0</v>
      </c>
      <c r="P18" s="746" t="s">
        <v>408</v>
      </c>
      <c r="Q18" s="932"/>
      <c r="R18" s="749"/>
      <c r="S18" s="722"/>
      <c r="T18" s="722"/>
      <c r="U18" s="722"/>
      <c r="V18" s="722"/>
      <c r="W18" s="722"/>
      <c r="X18" s="722"/>
      <c r="Y18" s="722"/>
      <c r="Z18" s="722"/>
      <c r="AA18" s="722"/>
      <c r="AB18" s="722"/>
      <c r="AC18" s="722"/>
      <c r="AD18" s="722"/>
      <c r="AE18" s="722"/>
      <c r="AF18" s="722"/>
      <c r="AG18" s="722"/>
      <c r="AH18" s="722"/>
      <c r="AI18" s="722"/>
      <c r="AJ18" s="722"/>
      <c r="AK18" s="722"/>
      <c r="AL18" s="722"/>
      <c r="AM18" s="722"/>
      <c r="AN18" s="722"/>
      <c r="AO18" s="722"/>
    </row>
    <row r="19" spans="1:41" ht="39.950000000000003" customHeight="1" x14ac:dyDescent="0.2">
      <c r="A19" s="62"/>
      <c r="B19" s="63"/>
      <c r="C19" s="1265"/>
      <c r="D19" s="171" t="str">
        <f>VLOOKUP($P19,TOV!$A$4:$E$65536,2,FALSE)</f>
        <v>Installation of geotextile/geofabric layer</v>
      </c>
      <c r="E19" s="293" t="s">
        <v>296</v>
      </c>
      <c r="F19" s="72"/>
      <c r="G19" s="90" t="s">
        <v>363</v>
      </c>
      <c r="H19" s="174">
        <f>VLOOKUP($P19,TOV!$A$4:$E$65536,4,FALSE)</f>
        <v>38502.461339999994</v>
      </c>
      <c r="I19" s="206"/>
      <c r="J19" s="75">
        <f t="shared" ref="J19" si="1">IF($E19="Y",IF(I19=0,F19*H19,F19*I19),"")</f>
        <v>0</v>
      </c>
      <c r="K19" s="631"/>
      <c r="L19" s="140" t="s">
        <v>865</v>
      </c>
      <c r="M19" s="243"/>
      <c r="N19" s="24"/>
      <c r="O19" s="745">
        <f>IF(I19="",0,1)</f>
        <v>0</v>
      </c>
      <c r="P19" s="1008" t="s">
        <v>863</v>
      </c>
      <c r="Q19" s="932"/>
      <c r="R19" s="749"/>
      <c r="S19" s="722"/>
      <c r="T19" s="722"/>
      <c r="U19" s="722"/>
      <c r="V19" s="722"/>
      <c r="W19" s="722"/>
      <c r="X19" s="722"/>
      <c r="Y19" s="722"/>
      <c r="Z19" s="722"/>
      <c r="AA19" s="722"/>
      <c r="AB19" s="722"/>
      <c r="AC19" s="722"/>
      <c r="AD19" s="722"/>
      <c r="AE19" s="722"/>
      <c r="AF19" s="722"/>
      <c r="AG19" s="722"/>
      <c r="AH19" s="722"/>
      <c r="AI19" s="722"/>
      <c r="AJ19" s="722"/>
      <c r="AK19" s="722"/>
      <c r="AL19" s="722"/>
      <c r="AM19" s="722"/>
      <c r="AN19" s="722"/>
      <c r="AO19" s="722"/>
    </row>
    <row r="20" spans="1:41" ht="39.950000000000003" customHeight="1" x14ac:dyDescent="0.2">
      <c r="A20" s="126"/>
      <c r="B20" s="127"/>
      <c r="C20" s="1265"/>
      <c r="D20" s="171" t="str">
        <f>VLOOKUP($P20,TOV!$A$4:$E$65536,2,FALSE)</f>
        <v>Installation of sediment fence</v>
      </c>
      <c r="E20" s="293" t="s">
        <v>296</v>
      </c>
      <c r="F20" s="535"/>
      <c r="G20" s="199" t="s">
        <v>441</v>
      </c>
      <c r="H20" s="174">
        <f>VLOOKUP($P20,TOV!$A$4:$E$65536,4,FALSE)</f>
        <v>12.880715406843505</v>
      </c>
      <c r="I20" s="197"/>
      <c r="J20" s="75">
        <f>IF($E20="Y",IF(I20=0,F20*H20,F20*I20),"")</f>
        <v>0</v>
      </c>
      <c r="K20" s="632"/>
      <c r="L20" s="142" t="s">
        <v>312</v>
      </c>
      <c r="M20" s="159"/>
      <c r="N20" s="315"/>
      <c r="O20" s="776">
        <f t="shared" si="0"/>
        <v>0</v>
      </c>
      <c r="P20" s="784" t="s">
        <v>310</v>
      </c>
      <c r="Q20" s="721"/>
    </row>
    <row r="21" spans="1:41" ht="39.950000000000003" customHeight="1" x14ac:dyDescent="0.2">
      <c r="A21" s="126"/>
      <c r="B21" s="127"/>
      <c r="C21" s="1265"/>
      <c r="D21" s="171" t="str">
        <f>VLOOKUP($P21,TOV!$A$4:$E$65536,2,FALSE)</f>
        <v>Site security and monitoring of the site during the rehabilitation works period</v>
      </c>
      <c r="E21" s="293" t="s">
        <v>296</v>
      </c>
      <c r="F21" s="72"/>
      <c r="G21" s="90" t="s">
        <v>371</v>
      </c>
      <c r="H21" s="174" t="str">
        <f>VLOOKUP($P21,TOV!$A$4:$E$65536,4,FALSE)</f>
        <v>Use 1st principles to build a rate</v>
      </c>
      <c r="I21" s="206"/>
      <c r="J21" s="75">
        <f>IF(E21="Y",F21*I21, 0)</f>
        <v>0</v>
      </c>
      <c r="K21" s="631"/>
      <c r="L21" s="140" t="s">
        <v>867</v>
      </c>
      <c r="M21" s="243"/>
      <c r="N21" s="24"/>
      <c r="O21" s="745">
        <f>IF(I21="",0,1)</f>
        <v>0</v>
      </c>
      <c r="P21" s="1008" t="s">
        <v>862</v>
      </c>
      <c r="Q21" s="721"/>
    </row>
    <row r="22" spans="1:41" ht="32.25" customHeight="1" x14ac:dyDescent="0.2">
      <c r="A22" s="1"/>
      <c r="B22" s="5"/>
      <c r="C22" s="1265"/>
      <c r="D22" s="171" t="str">
        <f>VLOOKUP($P22,TOV!$A$4:$E$65536,2,FALSE)</f>
        <v>Monitoring and Maintenance Costs During the Rehabilitation Works Period</v>
      </c>
      <c r="E22" s="293" t="s">
        <v>296</v>
      </c>
      <c r="F22" s="535"/>
      <c r="G22" s="246" t="s">
        <v>371</v>
      </c>
      <c r="H22" s="174" t="str">
        <f>VLOOKUP($P22,TOV!$A$4:$E$65536,4,FALSE)</f>
        <v>Use 1st principles to build a rate</v>
      </c>
      <c r="I22" s="209"/>
      <c r="J22" s="210">
        <f>IF(E22="Y",F22*I22,0)</f>
        <v>0</v>
      </c>
      <c r="K22" s="207"/>
      <c r="L22" s="140" t="s">
        <v>790</v>
      </c>
      <c r="M22" s="8"/>
      <c r="N22" s="15"/>
      <c r="O22" s="815">
        <f t="shared" si="0"/>
        <v>0</v>
      </c>
      <c r="P22" s="784" t="s">
        <v>787</v>
      </c>
      <c r="Q22" s="816"/>
    </row>
    <row r="23" spans="1:41" ht="45" x14ac:dyDescent="0.2">
      <c r="A23" s="1"/>
      <c r="B23" s="5"/>
      <c r="C23" s="1265"/>
      <c r="D23" s="171" t="str">
        <f>VLOOKUP($P23,TOV!$A$4:$E$65536,2,FALSE)</f>
        <v>Any Other Costs That Would be Reasonably Expected To Be Required to Rehabilitate the Site and are not Covered Elsewhere in This Calculator</v>
      </c>
      <c r="E23" s="293" t="s">
        <v>296</v>
      </c>
      <c r="F23" s="535"/>
      <c r="G23" s="199" t="s">
        <v>371</v>
      </c>
      <c r="H23" s="174" t="str">
        <f>VLOOKUP($P23,TOV!$A$4:$E$65536,4,FALSE)</f>
        <v>Use 1st principles to build a rate</v>
      </c>
      <c r="I23" s="197"/>
      <c r="J23" s="210">
        <f>IF(E23="Y",F23*I23,0)</f>
        <v>0</v>
      </c>
      <c r="K23" s="210"/>
      <c r="L23" s="141" t="s">
        <v>790</v>
      </c>
      <c r="M23" s="8"/>
      <c r="N23" s="15"/>
      <c r="O23" s="815">
        <f t="shared" si="0"/>
        <v>0</v>
      </c>
      <c r="P23" s="784" t="s">
        <v>789</v>
      </c>
      <c r="Q23" s="816"/>
    </row>
    <row r="24" spans="1:41" ht="56.25" x14ac:dyDescent="0.2">
      <c r="A24" s="1"/>
      <c r="B24" s="5"/>
      <c r="C24" s="1265"/>
      <c r="D24" s="171" t="str">
        <f>VLOOKUP($P24,TOV!$A$4:$E$65536,2,FALSE)</f>
        <v>Engagement of an EPA accredited environmental auditor to set environmental performance requirements pre rehabilitation works and to verify performance post rehabilitation works</v>
      </c>
      <c r="E24" s="293" t="s">
        <v>296</v>
      </c>
      <c r="F24" s="535"/>
      <c r="G24" s="199" t="s">
        <v>371</v>
      </c>
      <c r="H24" s="174" t="str">
        <f>VLOOKUP($P24,TOV!$A$4:$E$65536,4,FALSE)</f>
        <v>Use 1st principles to build a rate</v>
      </c>
      <c r="I24" s="197"/>
      <c r="J24" s="210">
        <f>IF(E24="Y",F24*I24,0)</f>
        <v>0</v>
      </c>
      <c r="K24" s="210"/>
      <c r="L24" s="141" t="s">
        <v>790</v>
      </c>
      <c r="M24" s="8"/>
      <c r="N24" s="15"/>
      <c r="O24" s="815">
        <f t="shared" si="0"/>
        <v>0</v>
      </c>
      <c r="P24" s="784" t="s">
        <v>796</v>
      </c>
      <c r="Q24" s="816"/>
    </row>
    <row r="25" spans="1:41" ht="33.75" x14ac:dyDescent="0.2">
      <c r="A25" s="1"/>
      <c r="B25" s="5"/>
      <c r="C25" s="1265"/>
      <c r="D25" s="171" t="str">
        <f>VLOOKUP($P25,TOV!$A$4:$E$65536,2,FALSE)</f>
        <v>Environmental sampling - identify any actual or potential contaminants (e.g. arsenic, salt, acid, cyanide)</v>
      </c>
      <c r="E25" s="293" t="s">
        <v>296</v>
      </c>
      <c r="F25" s="535"/>
      <c r="G25" s="199" t="s">
        <v>371</v>
      </c>
      <c r="H25" s="174" t="str">
        <f>VLOOKUP($P25,TOV!$A$4:$E$65536,4,FALSE)</f>
        <v>Use 1st principles to build a rate</v>
      </c>
      <c r="I25" s="197"/>
      <c r="J25" s="210">
        <f>IF(E25="Y",F25*I25,0)</f>
        <v>0</v>
      </c>
      <c r="K25" s="210"/>
      <c r="L25" s="141" t="s">
        <v>790</v>
      </c>
      <c r="M25" s="8"/>
      <c r="N25" s="15"/>
      <c r="O25" s="815">
        <f t="shared" si="0"/>
        <v>0</v>
      </c>
      <c r="P25" s="784" t="s">
        <v>797</v>
      </c>
      <c r="Q25" s="816"/>
    </row>
    <row r="26" spans="1:41" ht="33.75" x14ac:dyDescent="0.2">
      <c r="A26" s="1"/>
      <c r="B26" s="5"/>
      <c r="C26" s="1265"/>
      <c r="D26" s="171" t="str">
        <f>VLOOKUP($P26,TOV!$A$4:$E$65536,2,FALSE)</f>
        <v>Groundwater management – quality and quantity of groundwater</v>
      </c>
      <c r="E26" s="293" t="s">
        <v>296</v>
      </c>
      <c r="F26" s="535"/>
      <c r="G26" s="199" t="s">
        <v>371</v>
      </c>
      <c r="H26" s="174" t="str">
        <f>VLOOKUP($P26,TOV!$A$4:$E$65536,4,FALSE)</f>
        <v>Use 1st principles to build a rate</v>
      </c>
      <c r="I26" s="197"/>
      <c r="J26" s="210">
        <f>IF(E26="Y",F26*I26,0)</f>
        <v>0</v>
      </c>
      <c r="K26" s="210"/>
      <c r="L26" s="141" t="s">
        <v>790</v>
      </c>
      <c r="M26" s="8"/>
      <c r="N26" s="15"/>
      <c r="O26" s="815">
        <f t="shared" si="0"/>
        <v>0</v>
      </c>
      <c r="P26" s="784" t="s">
        <v>798</v>
      </c>
      <c r="Q26" s="816"/>
    </row>
    <row r="27" spans="1:41" ht="36" customHeight="1" x14ac:dyDescent="0.2">
      <c r="A27" s="1"/>
      <c r="B27" s="5"/>
      <c r="C27" s="1265"/>
      <c r="D27" s="534" t="s">
        <v>255</v>
      </c>
      <c r="E27" s="199"/>
      <c r="F27" s="536"/>
      <c r="G27" s="199"/>
      <c r="H27" s="1467" t="s">
        <v>254</v>
      </c>
      <c r="I27" s="197"/>
      <c r="J27" s="210">
        <f>F27*I27</f>
        <v>0</v>
      </c>
      <c r="K27" s="210"/>
      <c r="L27" s="142" t="s">
        <v>412</v>
      </c>
      <c r="M27" s="8"/>
      <c r="N27" s="15"/>
      <c r="O27" s="815">
        <f t="shared" si="0"/>
        <v>0</v>
      </c>
      <c r="P27" s="835"/>
      <c r="Q27" s="816"/>
    </row>
    <row r="28" spans="1:41" x14ac:dyDescent="0.2">
      <c r="A28" s="1"/>
      <c r="B28" s="5"/>
      <c r="C28" s="1265"/>
      <c r="D28" s="534" t="s">
        <v>256</v>
      </c>
      <c r="E28" s="199"/>
      <c r="F28" s="536"/>
      <c r="G28" s="199"/>
      <c r="H28" s="1414"/>
      <c r="I28" s="197"/>
      <c r="J28" s="210">
        <f>F28*I28</f>
        <v>0</v>
      </c>
      <c r="K28" s="210"/>
      <c r="L28" s="142" t="s">
        <v>412</v>
      </c>
      <c r="M28" s="8"/>
      <c r="N28" s="15"/>
      <c r="O28" s="815">
        <f t="shared" si="0"/>
        <v>0</v>
      </c>
      <c r="P28" s="835"/>
      <c r="Q28" s="816"/>
    </row>
    <row r="29" spans="1:41" x14ac:dyDescent="0.2">
      <c r="A29" s="1"/>
      <c r="B29" s="5"/>
      <c r="C29" s="1265"/>
      <c r="D29" s="534" t="s">
        <v>257</v>
      </c>
      <c r="E29" s="199"/>
      <c r="F29" s="536"/>
      <c r="G29" s="199"/>
      <c r="H29" s="1414"/>
      <c r="I29" s="197"/>
      <c r="J29" s="210">
        <f>F29*I29</f>
        <v>0</v>
      </c>
      <c r="K29" s="210"/>
      <c r="L29" s="142" t="s">
        <v>412</v>
      </c>
      <c r="M29" s="8"/>
      <c r="N29" s="15"/>
      <c r="O29" s="815">
        <f t="shared" si="0"/>
        <v>0</v>
      </c>
      <c r="P29" s="835"/>
      <c r="Q29" s="816"/>
    </row>
    <row r="30" spans="1:41" ht="13.5" thickBot="1" x14ac:dyDescent="0.25">
      <c r="A30" s="1"/>
      <c r="B30" s="5"/>
      <c r="C30" s="1353"/>
      <c r="D30" s="540" t="s">
        <v>258</v>
      </c>
      <c r="E30" s="303"/>
      <c r="F30" s="541"/>
      <c r="G30" s="303"/>
      <c r="H30" s="1415"/>
      <c r="I30" s="302"/>
      <c r="J30" s="210">
        <f>F30*I30</f>
        <v>0</v>
      </c>
      <c r="K30" s="416"/>
      <c r="L30" s="143" t="s">
        <v>412</v>
      </c>
      <c r="M30" s="8"/>
      <c r="N30" s="15"/>
      <c r="O30" s="817">
        <f t="shared" si="0"/>
        <v>0</v>
      </c>
      <c r="P30" s="836"/>
      <c r="Q30" s="818"/>
    </row>
    <row r="31" spans="1:41" ht="13.5" thickBot="1" x14ac:dyDescent="0.25">
      <c r="A31" s="1"/>
      <c r="B31" s="5"/>
      <c r="C31" s="298"/>
      <c r="D31" s="96"/>
      <c r="E31" s="96"/>
      <c r="F31" s="185" t="s">
        <v>461</v>
      </c>
      <c r="G31" s="337"/>
      <c r="H31" s="313"/>
      <c r="I31" s="313"/>
      <c r="J31" s="187">
        <f>SUM(J15:J30)</f>
        <v>0</v>
      </c>
      <c r="K31" s="187"/>
      <c r="L31" s="257"/>
      <c r="M31" s="8"/>
      <c r="N31" s="15"/>
      <c r="O31" s="1410"/>
      <c r="P31" s="1411"/>
      <c r="Q31" s="1412"/>
    </row>
    <row r="32" spans="1:41" x14ac:dyDescent="0.2">
      <c r="A32" s="1"/>
      <c r="B32" s="5"/>
      <c r="C32" s="126"/>
      <c r="D32" s="126"/>
      <c r="E32" s="126"/>
      <c r="F32" s="126"/>
      <c r="G32" s="126"/>
      <c r="H32" s="126"/>
      <c r="I32" s="126"/>
      <c r="J32" s="126"/>
      <c r="K32" s="126"/>
      <c r="L32" s="126"/>
      <c r="M32" s="8"/>
      <c r="N32" s="15"/>
      <c r="O32" s="1"/>
      <c r="P32" s="1"/>
      <c r="Q32" s="1"/>
    </row>
    <row r="33" spans="1:17" ht="15.75" x14ac:dyDescent="0.2">
      <c r="A33" s="1"/>
      <c r="B33" s="5"/>
      <c r="C33" s="260" t="s">
        <v>591</v>
      </c>
      <c r="D33" s="1123" t="s">
        <v>470</v>
      </c>
      <c r="E33" s="1123"/>
      <c r="F33" s="1123"/>
      <c r="G33" s="1123"/>
      <c r="H33" s="1123"/>
      <c r="I33" s="1123"/>
      <c r="J33" s="423">
        <f>J31</f>
        <v>0</v>
      </c>
      <c r="K33" s="126"/>
      <c r="L33" s="126"/>
      <c r="M33" s="8"/>
      <c r="N33" s="15"/>
      <c r="O33" s="1"/>
      <c r="P33" s="1"/>
      <c r="Q33" s="1"/>
    </row>
    <row r="34" spans="1:17" x14ac:dyDescent="0.2">
      <c r="A34" s="1"/>
      <c r="B34" s="17"/>
      <c r="C34" s="18"/>
      <c r="D34" s="18"/>
      <c r="E34" s="18"/>
      <c r="F34" s="18"/>
      <c r="G34" s="18"/>
      <c r="H34" s="18"/>
      <c r="I34" s="18"/>
      <c r="J34" s="18"/>
      <c r="K34" s="18"/>
      <c r="L34" s="18"/>
      <c r="M34" s="19"/>
      <c r="N34" s="15"/>
      <c r="O34" s="1"/>
      <c r="P34" s="1"/>
      <c r="Q34" s="1"/>
    </row>
    <row r="35" spans="1:17" x14ac:dyDescent="0.2">
      <c r="A35" s="1"/>
      <c r="B35" s="1"/>
      <c r="C35" s="1"/>
      <c r="D35" s="1"/>
      <c r="E35" s="1"/>
      <c r="F35" s="1"/>
      <c r="G35" s="1"/>
      <c r="H35" s="1"/>
      <c r="I35" s="1"/>
      <c r="J35" s="1"/>
      <c r="K35" s="1"/>
      <c r="L35" s="1"/>
      <c r="M35" s="1"/>
      <c r="O35" s="1"/>
      <c r="P35" s="1"/>
      <c r="Q35" s="1"/>
    </row>
  </sheetData>
  <customSheetViews>
    <customSheetView guid="{41A8ADCC-2507-4752-A3EE-F762BBC19AE1}" showPageBreaks="1" hiddenRows="1" hiddenColumns="1" view="pageBreakPreview" showRuler="0">
      <selection activeCell="L16" sqref="L16"/>
      <pageMargins left="0.75" right="0.75" top="1" bottom="1" header="0.5" footer="0.5"/>
      <pageSetup paperSize="8" scale="67" orientation="portrait" r:id="rId1"/>
      <headerFooter alignWithMargins="0"/>
    </customSheetView>
    <customSheetView guid="{B9B8C2DC-3363-4EAD-9396-44349DABBC4D}" scale="60" showPageBreaks="1" hiddenRows="1" hiddenColumns="1" view="pageBreakPreview" showRuler="0">
      <selection activeCell="D8" sqref="D8"/>
      <pageMargins left="0.75" right="0.75" top="1" bottom="1" header="0.5" footer="0.5"/>
      <pageSetup paperSize="8" scale="67" orientation="portrait" r:id="rId2"/>
      <headerFooter alignWithMargins="0"/>
    </customSheetView>
    <customSheetView guid="{61CD6FD2-F6DE-422C-B544-3D388865927F}" scale="60" showPageBreaks="1" hiddenRows="1" hiddenColumns="1" view="pageBreakPreview" showRuler="0">
      <selection activeCell="D8" sqref="D8"/>
      <pageMargins left="0.75" right="0.75" top="1" bottom="1" header="0.5" footer="0.5"/>
      <pageSetup paperSize="8" scale="67" orientation="portrait" r:id="rId3"/>
      <headerFooter alignWithMargins="0"/>
    </customSheetView>
    <customSheetView guid="{2FACC61F-0CCB-4F9A-9FC4-FB98AB602DA6}" showPageBreaks="1" hiddenRows="1" hiddenColumns="1" view="pageBreakPreview" showRuler="0" topLeftCell="A11">
      <selection activeCell="L16" sqref="L16"/>
      <pageMargins left="0.75" right="0.75" top="1" bottom="1" header="0.5" footer="0.5"/>
      <pageSetup paperSize="8" scale="67" orientation="portrait" r:id="rId4"/>
      <headerFooter alignWithMargins="0"/>
    </customSheetView>
    <customSheetView guid="{4CDCC75F-9EF8-4C61-98C8-402ABB879AE7}" showPageBreaks="1" hiddenRows="1" hiddenColumns="1" view="pageBreakPreview" showRuler="0">
      <selection activeCell="L16" sqref="L16"/>
      <pageMargins left="0.75" right="0.75" top="1" bottom="1" header="0.5" footer="0.5"/>
      <pageSetup paperSize="8" scale="67" orientation="portrait" r:id="rId5"/>
      <headerFooter alignWithMargins="0"/>
    </customSheetView>
  </customSheetViews>
  <mergeCells count="14">
    <mergeCell ref="D33:I33"/>
    <mergeCell ref="O31:Q31"/>
    <mergeCell ref="H27:H30"/>
    <mergeCell ref="C3:L3"/>
    <mergeCell ref="F8:I8"/>
    <mergeCell ref="J8:K8"/>
    <mergeCell ref="F9:I9"/>
    <mergeCell ref="J9:K9"/>
    <mergeCell ref="F10:I10"/>
    <mergeCell ref="C8:D12"/>
    <mergeCell ref="C15:C30"/>
    <mergeCell ref="J10:K10"/>
    <mergeCell ref="F11:I11"/>
    <mergeCell ref="J11:K11"/>
  </mergeCells>
  <phoneticPr fontId="6" type="noConversion"/>
  <conditionalFormatting sqref="F15:F18 F20 F22:F26">
    <cfRule type="expression" dxfId="259" priority="9" stopIfTrue="1">
      <formula>$E15="N"</formula>
    </cfRule>
    <cfRule type="expression" dxfId="258" priority="10" stopIfTrue="1">
      <formula>$E15="Y"</formula>
    </cfRule>
  </conditionalFormatting>
  <conditionalFormatting sqref="J15:J18 J20">
    <cfRule type="expression" dxfId="257" priority="11" stopIfTrue="1">
      <formula>$O15=1</formula>
    </cfRule>
  </conditionalFormatting>
  <conditionalFormatting sqref="K15:K18 K20">
    <cfRule type="expression" dxfId="256" priority="12" stopIfTrue="1">
      <formula>$O15=1</formula>
    </cfRule>
  </conditionalFormatting>
  <conditionalFormatting sqref="J19">
    <cfRule type="expression" dxfId="255" priority="5" stopIfTrue="1">
      <formula>$O19=1</formula>
    </cfRule>
  </conditionalFormatting>
  <conditionalFormatting sqref="F19">
    <cfRule type="expression" dxfId="254" priority="6" stopIfTrue="1">
      <formula>$E19="N"</formula>
    </cfRule>
    <cfRule type="expression" dxfId="253" priority="7" stopIfTrue="1">
      <formula>$E19="Y"</formula>
    </cfRule>
  </conditionalFormatting>
  <conditionalFormatting sqref="K19">
    <cfRule type="expression" dxfId="252" priority="8" stopIfTrue="1">
      <formula>$O19=1</formula>
    </cfRule>
  </conditionalFormatting>
  <conditionalFormatting sqref="F21">
    <cfRule type="expression" dxfId="251" priority="2" stopIfTrue="1">
      <formula>$E21="N"</formula>
    </cfRule>
    <cfRule type="expression" dxfId="250" priority="3" stopIfTrue="1">
      <formula>$E21="Y"</formula>
    </cfRule>
  </conditionalFormatting>
  <conditionalFormatting sqref="K21">
    <cfRule type="expression" dxfId="249" priority="4" stopIfTrue="1">
      <formula>$O21=1</formula>
    </cfRule>
  </conditionalFormatting>
  <conditionalFormatting sqref="J21">
    <cfRule type="expression" dxfId="248" priority="1" stopIfTrue="1">
      <formula>$O21=1</formula>
    </cfRule>
  </conditionalFormatting>
  <dataValidations count="1">
    <dataValidation type="list" allowBlank="1" showInputMessage="1" showErrorMessage="1" sqref="E15:E26" xr:uid="{00000000-0002-0000-1300-000000000000}">
      <formula1>Y_N</formula1>
    </dataValidation>
  </dataValidations>
  <printOptions horizontalCentered="1"/>
  <pageMargins left="0.59055118110236227" right="0.59055118110236227" top="0.59055118110236227" bottom="0.59055118110236227" header="0.51181102362204722" footer="0.51181102362204722"/>
  <pageSetup paperSize="8" orientation="landscape" r:id="rId6"/>
  <headerFooter alignWithMargins="0">
    <oddFooter>&amp;C_x000D_&amp;1#&amp;"Calibri"&amp;12&amp;K000000 OFFICIAL</oddFooter>
  </headerFooter>
  <drawing r:id="rId7"/>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dimension ref="A1:AO110"/>
  <sheetViews>
    <sheetView workbookViewId="0">
      <selection activeCell="K34" sqref="K34"/>
    </sheetView>
  </sheetViews>
  <sheetFormatPr defaultColWidth="0" defaultRowHeight="0" customHeight="1"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style="648" customWidth="1"/>
    <col min="13" max="13" width="2.140625" customWidth="1"/>
    <col min="14" max="14" width="2.42578125" style="1" customWidth="1"/>
    <col min="15" max="15" width="4.5703125" style="687" customWidth="1"/>
    <col min="16" max="17" width="4.5703125" style="282" customWidth="1"/>
    <col min="18" max="18" width="2.42578125" style="638" customWidth="1"/>
    <col min="19" max="16384" width="8.85546875" hidden="1"/>
  </cols>
  <sheetData>
    <row r="1" spans="1:19" ht="12.75" x14ac:dyDescent="0.2">
      <c r="A1" s="126"/>
      <c r="B1" s="126"/>
      <c r="C1" s="41"/>
      <c r="D1" s="41"/>
      <c r="E1" s="41"/>
      <c r="F1" s="147"/>
      <c r="G1" s="147"/>
      <c r="H1" s="148"/>
      <c r="I1" s="148"/>
      <c r="J1" s="148"/>
      <c r="K1" s="149"/>
      <c r="L1" s="456"/>
      <c r="M1" s="126"/>
      <c r="N1" s="24"/>
      <c r="O1" s="136"/>
      <c r="P1" s="681"/>
      <c r="Q1" s="683"/>
    </row>
    <row r="2" spans="1:19" ht="12.75" x14ac:dyDescent="0.2">
      <c r="A2" s="126"/>
      <c r="B2" s="150"/>
      <c r="C2" s="151"/>
      <c r="D2" s="151"/>
      <c r="E2" s="151"/>
      <c r="F2" s="152"/>
      <c r="G2" s="152"/>
      <c r="H2" s="153"/>
      <c r="I2" s="153"/>
      <c r="J2" s="153"/>
      <c r="K2" s="154"/>
      <c r="L2" s="649"/>
      <c r="M2" s="155"/>
      <c r="N2" s="24"/>
      <c r="O2" s="136"/>
      <c r="P2" s="681"/>
      <c r="Q2" s="683"/>
    </row>
    <row r="3" spans="1:19" ht="23.25" thickBot="1" x14ac:dyDescent="0.5">
      <c r="A3" s="31"/>
      <c r="B3" s="32"/>
      <c r="C3" s="942" t="s">
        <v>659</v>
      </c>
      <c r="D3" s="942"/>
      <c r="E3" s="942"/>
      <c r="F3" s="942"/>
      <c r="G3" s="942"/>
      <c r="H3" s="942"/>
      <c r="I3" s="942"/>
      <c r="J3" s="942"/>
      <c r="K3" s="942"/>
      <c r="L3" s="942"/>
      <c r="M3" s="156"/>
      <c r="N3" s="716"/>
      <c r="O3" s="137"/>
      <c r="P3" s="678"/>
      <c r="Q3" s="682"/>
      <c r="R3" s="685"/>
      <c r="S3" t="s">
        <v>3</v>
      </c>
    </row>
    <row r="4" spans="1:19" ht="22.5" customHeight="1" x14ac:dyDescent="0.2">
      <c r="A4" s="1"/>
      <c r="B4" s="5"/>
      <c r="C4" s="158" t="s">
        <v>185</v>
      </c>
      <c r="D4" s="405"/>
      <c r="E4" s="405"/>
      <c r="F4" s="406"/>
      <c r="G4" s="406"/>
      <c r="H4" s="402"/>
      <c r="I4" s="402"/>
      <c r="J4" s="402"/>
      <c r="K4" s="886" t="s">
        <v>464</v>
      </c>
      <c r="L4" s="884">
        <f>Total_Liability</f>
        <v>0</v>
      </c>
      <c r="M4" s="8"/>
      <c r="O4" s="1"/>
      <c r="P4" s="1"/>
      <c r="Q4" s="1"/>
      <c r="R4" s="1"/>
    </row>
    <row r="5" spans="1:19" ht="12.75" customHeight="1" x14ac:dyDescent="0.2">
      <c r="A5" s="348"/>
      <c r="B5" s="358"/>
      <c r="C5" s="289"/>
      <c r="D5" s="270"/>
      <c r="E5" s="270"/>
      <c r="F5" s="271"/>
      <c r="G5" s="271"/>
      <c r="H5" s="272"/>
      <c r="I5" s="272"/>
      <c r="J5" s="272"/>
      <c r="K5" s="791" t="s">
        <v>289</v>
      </c>
      <c r="L5" s="792">
        <f>J103</f>
        <v>4721.795884052739</v>
      </c>
      <c r="M5" s="365"/>
      <c r="N5" s="62"/>
      <c r="O5" s="348"/>
      <c r="P5" s="348"/>
      <c r="Q5" s="348"/>
      <c r="R5" s="1"/>
    </row>
    <row r="6" spans="1:19" ht="12.75" customHeight="1" x14ac:dyDescent="0.2">
      <c r="A6" s="347"/>
      <c r="B6" s="357"/>
      <c r="C6" s="368"/>
      <c r="D6" s="407"/>
      <c r="E6" s="407"/>
      <c r="G6" s="44"/>
      <c r="H6" s="44"/>
      <c r="J6" s="422"/>
      <c r="K6" s="1"/>
      <c r="L6" s="1"/>
      <c r="M6" s="364"/>
      <c r="N6" s="24"/>
      <c r="O6" s="690"/>
      <c r="P6" s="347"/>
      <c r="Q6" s="690"/>
      <c r="R6" s="1"/>
    </row>
    <row r="7" spans="1:19" ht="12.75" customHeight="1" thickBot="1" x14ac:dyDescent="0.25">
      <c r="A7" s="349"/>
      <c r="B7" s="359"/>
      <c r="C7" s="558" t="s">
        <v>613</v>
      </c>
      <c r="D7" s="162"/>
      <c r="E7" s="162"/>
      <c r="F7" s="558"/>
      <c r="G7" s="163"/>
      <c r="H7" s="44"/>
      <c r="I7" s="1"/>
      <c r="J7" s="1"/>
      <c r="K7" s="1"/>
      <c r="L7" s="885" t="s">
        <v>766</v>
      </c>
      <c r="M7" s="366"/>
      <c r="N7" s="42"/>
      <c r="O7" s="690"/>
      <c r="P7" s="349"/>
      <c r="Q7" s="349"/>
      <c r="R7" s="1"/>
    </row>
    <row r="8" spans="1:19" ht="12.75" customHeight="1" x14ac:dyDescent="0.2">
      <c r="A8" s="350"/>
      <c r="B8" s="360"/>
      <c r="C8" s="1093"/>
      <c r="D8" s="1094"/>
      <c r="E8" s="556"/>
      <c r="F8" s="1100"/>
      <c r="G8" s="1100"/>
      <c r="H8" s="1100"/>
      <c r="I8" s="1100"/>
      <c r="J8" s="1099"/>
      <c r="K8" s="1099"/>
      <c r="L8" s="883" t="s">
        <v>5</v>
      </c>
      <c r="M8" s="361"/>
      <c r="N8" s="24"/>
      <c r="O8" s="348"/>
      <c r="P8" s="350"/>
      <c r="Q8" s="350"/>
      <c r="R8" s="1"/>
    </row>
    <row r="9" spans="1:19" ht="12.75" customHeight="1" x14ac:dyDescent="0.2">
      <c r="A9" s="350"/>
      <c r="B9" s="360"/>
      <c r="C9" s="1095"/>
      <c r="D9" s="1096"/>
      <c r="E9" s="556"/>
      <c r="F9" s="1100"/>
      <c r="G9" s="1100"/>
      <c r="H9" s="1100"/>
      <c r="I9" s="1100"/>
      <c r="J9" s="1101"/>
      <c r="K9" s="1101"/>
      <c r="L9" s="456" t="s">
        <v>767</v>
      </c>
      <c r="M9" s="361"/>
      <c r="N9" s="24"/>
      <c r="O9" s="348"/>
      <c r="P9" s="350"/>
      <c r="Q9" s="350"/>
      <c r="R9" s="1"/>
    </row>
    <row r="10" spans="1:19" ht="12.75" customHeight="1" x14ac:dyDescent="0.2">
      <c r="A10" s="350"/>
      <c r="B10" s="360"/>
      <c r="C10" s="1095"/>
      <c r="D10" s="1096"/>
      <c r="E10" s="556"/>
      <c r="F10" s="1100"/>
      <c r="G10" s="1100"/>
      <c r="H10" s="1100"/>
      <c r="I10" s="1100"/>
      <c r="J10" s="1101"/>
      <c r="K10" s="1101"/>
      <c r="L10" s="404" t="s">
        <v>6</v>
      </c>
      <c r="M10" s="361"/>
      <c r="N10" s="24"/>
      <c r="O10" s="348"/>
      <c r="P10" s="350"/>
      <c r="Q10" s="350"/>
      <c r="R10" s="1"/>
    </row>
    <row r="11" spans="1:19" ht="12.75" customHeight="1" x14ac:dyDescent="0.2">
      <c r="A11" s="350"/>
      <c r="B11" s="360"/>
      <c r="C11" s="1095"/>
      <c r="D11" s="1096"/>
      <c r="E11" s="556"/>
      <c r="F11" s="1100"/>
      <c r="G11" s="1100"/>
      <c r="H11" s="1100"/>
      <c r="I11" s="1100"/>
      <c r="J11" s="1101"/>
      <c r="K11" s="1101"/>
      <c r="L11" s="367" t="s">
        <v>7</v>
      </c>
      <c r="M11" s="361"/>
      <c r="N11" s="42"/>
      <c r="O11" s="348"/>
      <c r="P11" s="350"/>
      <c r="Q11" s="350"/>
      <c r="R11" s="1"/>
    </row>
    <row r="12" spans="1:19" ht="12.75" customHeight="1" thickBot="1" x14ac:dyDescent="0.25">
      <c r="A12" s="44"/>
      <c r="B12" s="161"/>
      <c r="C12" s="1097"/>
      <c r="D12" s="1098"/>
      <c r="E12" s="162"/>
      <c r="F12" s="163"/>
      <c r="G12" s="47"/>
      <c r="H12" s="167"/>
      <c r="I12" s="167"/>
      <c r="J12" s="166"/>
      <c r="K12" s="166"/>
      <c r="L12" s="653"/>
      <c r="M12" s="164"/>
      <c r="N12" s="42"/>
      <c r="O12" s="44"/>
      <c r="P12" s="44"/>
      <c r="Q12" s="44"/>
      <c r="R12" s="1"/>
      <c r="S12" s="722"/>
    </row>
    <row r="13" spans="1:19" ht="12.75" customHeight="1" thickBot="1" x14ac:dyDescent="0.25">
      <c r="A13" s="126"/>
      <c r="B13" s="127"/>
      <c r="C13" s="41"/>
      <c r="D13" s="41"/>
      <c r="E13" s="41"/>
      <c r="F13" s="147"/>
      <c r="G13" s="147"/>
      <c r="H13" s="148"/>
      <c r="I13" s="148"/>
      <c r="J13" s="148"/>
      <c r="K13" s="149"/>
      <c r="L13" s="456"/>
      <c r="M13" s="159"/>
      <c r="N13" s="42"/>
      <c r="O13" s="138"/>
      <c r="P13" s="680"/>
      <c r="Q13" s="680"/>
    </row>
    <row r="14" spans="1:19" ht="23.25" thickBot="1" x14ac:dyDescent="0.25">
      <c r="A14" s="40"/>
      <c r="B14" s="169"/>
      <c r="C14" s="55" t="s">
        <v>285</v>
      </c>
      <c r="D14" s="562" t="s">
        <v>286</v>
      </c>
      <c r="E14" s="562" t="s">
        <v>287</v>
      </c>
      <c r="F14" s="57" t="s">
        <v>288</v>
      </c>
      <c r="G14" s="57" t="s">
        <v>290</v>
      </c>
      <c r="H14" s="570" t="s">
        <v>291</v>
      </c>
      <c r="I14" s="570" t="s">
        <v>292</v>
      </c>
      <c r="J14" s="60" t="s">
        <v>293</v>
      </c>
      <c r="K14" s="60" t="s">
        <v>294</v>
      </c>
      <c r="L14" s="60" t="s">
        <v>295</v>
      </c>
      <c r="M14" s="170"/>
      <c r="N14" s="24"/>
      <c r="O14" s="60" t="s">
        <v>565</v>
      </c>
      <c r="P14" s="60" t="s">
        <v>564</v>
      </c>
      <c r="Q14" s="60" t="s">
        <v>563</v>
      </c>
    </row>
    <row r="15" spans="1:19" ht="12.75" x14ac:dyDescent="0.2">
      <c r="A15" s="68"/>
      <c r="B15" s="69"/>
      <c r="C15" s="1273" t="s">
        <v>512</v>
      </c>
      <c r="D15" s="190" t="str">
        <f>VLOOKUP($P15,TOV!$A$4:$E$65536,2,FALSE)</f>
        <v>Disconnect electricity supply</v>
      </c>
      <c r="E15" s="295" t="s">
        <v>296</v>
      </c>
      <c r="F15" s="203">
        <v>1</v>
      </c>
      <c r="G15" s="239" t="s">
        <v>297</v>
      </c>
      <c r="H15" s="191">
        <f>VLOOKUP($P15,TOV!$A$4:$E$65536,4,FALSE)</f>
        <v>934.2</v>
      </c>
      <c r="I15" s="192"/>
      <c r="J15" s="66">
        <f t="shared" ref="J15:J22" si="0">IF($E15="Y",IF(I15=0,F15*H15,F15*I15),"")</f>
        <v>934.2</v>
      </c>
      <c r="K15" s="630"/>
      <c r="L15" s="237" t="s">
        <v>878</v>
      </c>
      <c r="M15" s="176"/>
      <c r="N15" s="717"/>
      <c r="O15" s="813">
        <f t="shared" ref="O15:O23" si="1">IF(I15="",0,1)</f>
        <v>0</v>
      </c>
      <c r="P15" s="849" t="s">
        <v>514</v>
      </c>
      <c r="Q15" s="941"/>
    </row>
    <row r="16" spans="1:19" ht="12.75" x14ac:dyDescent="0.2">
      <c r="A16" s="68"/>
      <c r="B16" s="69"/>
      <c r="C16" s="1116"/>
      <c r="D16" s="70" t="str">
        <f>VLOOKUP($P16,TOV!$A$4:$E$65536,2,FALSE)</f>
        <v>Disconnection of gas supply</v>
      </c>
      <c r="E16" s="428" t="s">
        <v>296</v>
      </c>
      <c r="F16" s="77"/>
      <c r="G16" s="246" t="s">
        <v>297</v>
      </c>
      <c r="H16" s="73">
        <f>VLOOKUP($P16,TOV!$A$4:$E$65536,4,FALSE)</f>
        <v>228.36</v>
      </c>
      <c r="I16" s="209"/>
      <c r="J16" s="75">
        <f t="shared" si="0"/>
        <v>0</v>
      </c>
      <c r="K16" s="631"/>
      <c r="L16" s="237" t="s">
        <v>879</v>
      </c>
      <c r="M16" s="176"/>
      <c r="N16" s="717"/>
      <c r="O16" s="820"/>
      <c r="P16" s="837" t="s">
        <v>874</v>
      </c>
      <c r="Q16" s="1029"/>
    </row>
    <row r="17" spans="1:17" ht="12.75" x14ac:dyDescent="0.2">
      <c r="A17" s="68"/>
      <c r="B17" s="69"/>
      <c r="C17" s="1116"/>
      <c r="D17" s="70" t="str">
        <f>VLOOKUP($P17,TOV!$A$4:$E$65536,2,FALSE)</f>
        <v>Disconnection of water suply</v>
      </c>
      <c r="E17" s="428" t="s">
        <v>296</v>
      </c>
      <c r="F17" s="77"/>
      <c r="G17" s="246" t="s">
        <v>297</v>
      </c>
      <c r="H17" s="73">
        <f>VLOOKUP($P17,TOV!$A$4:$E$65536,4,FALSE)</f>
        <v>3114</v>
      </c>
      <c r="I17" s="209"/>
      <c r="J17" s="75">
        <f t="shared" si="0"/>
        <v>0</v>
      </c>
      <c r="K17" s="631"/>
      <c r="L17" s="237" t="s">
        <v>880</v>
      </c>
      <c r="M17" s="176"/>
      <c r="N17" s="717"/>
      <c r="O17" s="820"/>
      <c r="P17" s="837" t="s">
        <v>875</v>
      </c>
      <c r="Q17" s="1029"/>
    </row>
    <row r="18" spans="1:17" ht="27" x14ac:dyDescent="0.2">
      <c r="A18" s="68"/>
      <c r="B18" s="69"/>
      <c r="C18" s="1116"/>
      <c r="D18" s="70" t="str">
        <f>VLOOKUP($P18,TOV!$A$4:$E$65536,2,FALSE)</f>
        <v>Demolish and remove small buildings / tanks</v>
      </c>
      <c r="E18" s="293" t="s">
        <v>296</v>
      </c>
      <c r="F18" s="77"/>
      <c r="G18" s="199" t="s">
        <v>515</v>
      </c>
      <c r="H18" s="73">
        <f>VLOOKUP($P18,TOV!$A$4:$E$65536,4,FALSE)</f>
        <v>106.07647982106417</v>
      </c>
      <c r="I18" s="197"/>
      <c r="J18" s="75">
        <f t="shared" si="0"/>
        <v>0</v>
      </c>
      <c r="K18" s="632"/>
      <c r="L18" s="141" t="s">
        <v>516</v>
      </c>
      <c r="M18" s="176"/>
      <c r="N18" s="315"/>
      <c r="O18" s="815">
        <f t="shared" si="1"/>
        <v>0</v>
      </c>
      <c r="P18" s="827" t="s">
        <v>517</v>
      </c>
      <c r="Q18" s="937"/>
    </row>
    <row r="19" spans="1:17" ht="22.5" x14ac:dyDescent="0.2">
      <c r="A19" s="68"/>
      <c r="B19" s="69"/>
      <c r="C19" s="1116"/>
      <c r="D19" s="70" t="str">
        <f>VLOOKUP($P19,TOV!$A$4:$E$65536,2,FALSE)</f>
        <v xml:space="preserve">Demolish and remove industrial buildings such as workshops and large sheds </v>
      </c>
      <c r="E19" s="293" t="s">
        <v>296</v>
      </c>
      <c r="F19" s="77"/>
      <c r="G19" s="199" t="s">
        <v>515</v>
      </c>
      <c r="H19" s="73">
        <f>VLOOKUP($P19,TOV!$A$4:$E$65536,4,FALSE)</f>
        <v>242.46052530528954</v>
      </c>
      <c r="I19" s="215"/>
      <c r="J19" s="75">
        <f t="shared" si="0"/>
        <v>0</v>
      </c>
      <c r="K19" s="632"/>
      <c r="L19" s="141" t="s">
        <v>524</v>
      </c>
      <c r="M19" s="176"/>
      <c r="N19" s="315"/>
      <c r="O19" s="815">
        <f t="shared" si="1"/>
        <v>0</v>
      </c>
      <c r="P19" s="827" t="s">
        <v>525</v>
      </c>
      <c r="Q19" s="937"/>
    </row>
    <row r="20" spans="1:17" ht="33.75" x14ac:dyDescent="0.2">
      <c r="A20" s="68"/>
      <c r="B20" s="69"/>
      <c r="C20" s="1116"/>
      <c r="D20" s="70" t="str">
        <f>VLOOKUP($P20,TOV!$A$4:$E$65536,2,FALSE)</f>
        <v xml:space="preserve">Remove Bitumen sealed areas (car park, etc).  Includes disposal of waste bitumen material off site at an appropriate landfill facility. </v>
      </c>
      <c r="E20" s="293" t="s">
        <v>296</v>
      </c>
      <c r="F20" s="77"/>
      <c r="G20" s="199" t="s">
        <v>515</v>
      </c>
      <c r="H20" s="73">
        <f>VLOOKUP($P20,TOV!$A$4:$E$65536,4,FALSE)</f>
        <v>18.107486264854778</v>
      </c>
      <c r="I20" s="215"/>
      <c r="J20" s="75">
        <f t="shared" si="0"/>
        <v>0</v>
      </c>
      <c r="K20" s="632"/>
      <c r="L20" s="141" t="s">
        <v>540</v>
      </c>
      <c r="M20" s="176"/>
      <c r="N20" s="315"/>
      <c r="O20" s="815">
        <f t="shared" si="1"/>
        <v>0</v>
      </c>
      <c r="P20" s="827" t="s">
        <v>526</v>
      </c>
      <c r="Q20" s="937"/>
    </row>
    <row r="21" spans="1:17" ht="27" x14ac:dyDescent="0.2">
      <c r="A21" s="68"/>
      <c r="B21" s="69"/>
      <c r="C21" s="1116"/>
      <c r="D21" s="70" t="str">
        <f>VLOOKUP($P21,TOV!$A$4:$E$65536,2,FALSE)</f>
        <v xml:space="preserve">Remove Concrete pads &amp; footings (&lt; 300mm thickness).  </v>
      </c>
      <c r="E21" s="293" t="s">
        <v>296</v>
      </c>
      <c r="F21" s="77"/>
      <c r="G21" s="199" t="s">
        <v>515</v>
      </c>
      <c r="H21" s="73">
        <f>VLOOKUP($P21,TOV!$A$4:$E$65536,4,FALSE)</f>
        <v>15.153782831580596</v>
      </c>
      <c r="I21" s="215"/>
      <c r="J21" s="75">
        <f t="shared" si="0"/>
        <v>0</v>
      </c>
      <c r="K21" s="632"/>
      <c r="L21" s="141" t="s">
        <v>761</v>
      </c>
      <c r="M21" s="176"/>
      <c r="N21" s="315"/>
      <c r="O21" s="815">
        <f t="shared" si="1"/>
        <v>0</v>
      </c>
      <c r="P21" s="827" t="s">
        <v>527</v>
      </c>
      <c r="Q21" s="937"/>
    </row>
    <row r="22" spans="1:17" ht="27" x14ac:dyDescent="0.2">
      <c r="A22" s="68"/>
      <c r="B22" s="69"/>
      <c r="C22" s="1116"/>
      <c r="D22" s="70" t="str">
        <f>VLOOKUP($P22,TOV!$A$4:$E$65536,2,FALSE)</f>
        <v>Remove Concrete pads, footings and foundations (&gt; 300mm thickness)</v>
      </c>
      <c r="E22" s="293" t="s">
        <v>296</v>
      </c>
      <c r="F22" s="77"/>
      <c r="G22" s="199" t="s">
        <v>515</v>
      </c>
      <c r="H22" s="73">
        <f>VLOOKUP($P22,TOV!$A$4:$E$65536,4,FALSE)</f>
        <v>83.474227462096508</v>
      </c>
      <c r="I22" s="215"/>
      <c r="J22" s="75">
        <f t="shared" si="0"/>
        <v>0</v>
      </c>
      <c r="K22" s="632"/>
      <c r="L22" s="141" t="s">
        <v>29</v>
      </c>
      <c r="M22" s="176"/>
      <c r="N22" s="315"/>
      <c r="O22" s="815">
        <f t="shared" si="1"/>
        <v>0</v>
      </c>
      <c r="P22" s="827" t="s">
        <v>529</v>
      </c>
      <c r="Q22" s="937"/>
    </row>
    <row r="23" spans="1:17" ht="12.75" x14ac:dyDescent="0.2">
      <c r="A23" s="62"/>
      <c r="B23" s="63"/>
      <c r="C23" s="1116"/>
      <c r="D23" s="1457" t="str">
        <f>VLOOKUP($P23,TOV!$A$4:$E$65536,2,FALSE)</f>
        <v>Remove unwanted material (spillage or otherwise) from footprint of the Plant, Mill &amp; Product stockpiles.</v>
      </c>
      <c r="E23" s="1458" t="s">
        <v>296</v>
      </c>
      <c r="F23" s="1459"/>
      <c r="G23" s="1251" t="s">
        <v>377</v>
      </c>
      <c r="H23" s="1464" t="str">
        <f>VLOOKUP($P23,TOV!$A$4:$E$65536,4,FALSE)</f>
        <v>Select from List</v>
      </c>
      <c r="I23" s="1479"/>
      <c r="J23" s="1462" t="str">
        <f>IF($E23="Y",IF(I23=0,IF(H23="Select From List","",F23*H23),F23*I23),"")</f>
        <v/>
      </c>
      <c r="K23" s="632" t="s">
        <v>378</v>
      </c>
      <c r="L23" s="1471" t="s">
        <v>530</v>
      </c>
      <c r="M23" s="1278"/>
      <c r="N23" s="1328"/>
      <c r="O23" s="1391">
        <f t="shared" si="1"/>
        <v>0</v>
      </c>
      <c r="P23" s="1468" t="str">
        <f>IF(Q23=1,"X183",IF(Q23=2,"X184",IF(Q23=3,"X185",IF(Q23=4,"x186",IF(Q23=5,"X187","X183")))))</f>
        <v>X183</v>
      </c>
      <c r="Q23" s="1487">
        <f>VLOOKUP(K23,Select_Haul_Distance_Index,2,FALSE)</f>
        <v>1</v>
      </c>
    </row>
    <row r="24" spans="1:17" ht="27" customHeight="1" thickBot="1" x14ac:dyDescent="0.25">
      <c r="A24" s="62"/>
      <c r="B24" s="63"/>
      <c r="C24" s="1372"/>
      <c r="D24" s="1488"/>
      <c r="E24" s="1489"/>
      <c r="F24" s="1476"/>
      <c r="G24" s="1477"/>
      <c r="H24" s="1478"/>
      <c r="I24" s="1480"/>
      <c r="J24" s="1474"/>
      <c r="K24" s="637"/>
      <c r="L24" s="1475"/>
      <c r="M24" s="1278"/>
      <c r="N24" s="1328"/>
      <c r="O24" s="1435"/>
      <c r="P24" s="1447"/>
      <c r="Q24" s="1490"/>
    </row>
    <row r="25" spans="1:17" ht="13.5" thickBot="1" x14ac:dyDescent="0.25">
      <c r="A25" s="182"/>
      <c r="B25" s="183"/>
      <c r="C25" s="184"/>
      <c r="D25" s="84"/>
      <c r="E25" s="84"/>
      <c r="F25" s="185" t="s">
        <v>461</v>
      </c>
      <c r="G25" s="84"/>
      <c r="H25" s="186"/>
      <c r="I25" s="186"/>
      <c r="J25" s="187">
        <f>SUM(J15:J23)</f>
        <v>934.2</v>
      </c>
      <c r="K25" s="188"/>
      <c r="L25" s="339"/>
      <c r="M25" s="189"/>
      <c r="N25" s="315"/>
      <c r="O25" s="1410"/>
      <c r="P25" s="1411"/>
      <c r="Q25" s="1412"/>
    </row>
    <row r="26" spans="1:17" ht="33.75" x14ac:dyDescent="0.2">
      <c r="A26" s="62"/>
      <c r="B26" s="63"/>
      <c r="C26" s="1273" t="s">
        <v>531</v>
      </c>
      <c r="D26" s="190" t="str">
        <f>VLOOKUP($P26,TOV!$A$4:$E$65536,2,FALSE)</f>
        <v>Remove Rail Loop and spur, including cutting and removing the tracks, sleepers and ballast material.</v>
      </c>
      <c r="E26" s="145" t="s">
        <v>296</v>
      </c>
      <c r="F26" s="471"/>
      <c r="G26" s="239" t="s">
        <v>388</v>
      </c>
      <c r="H26" s="191">
        <f>VLOOKUP($P26,TOV!$A$4:$E$65536,4,FALSE)</f>
        <v>98.499588405273883</v>
      </c>
      <c r="I26" s="192"/>
      <c r="J26" s="66">
        <f>IF($E26="Y",IF(I26=0,F26*H26,F26*I26),"")</f>
        <v>0</v>
      </c>
      <c r="K26" s="630"/>
      <c r="L26" s="194" t="s">
        <v>532</v>
      </c>
      <c r="M26" s="195"/>
      <c r="N26" s="587"/>
      <c r="O26" s="813">
        <f>IF(I26="",0,1)</f>
        <v>0</v>
      </c>
      <c r="P26" s="849" t="s">
        <v>533</v>
      </c>
      <c r="Q26" s="940"/>
    </row>
    <row r="27" spans="1:17" ht="18" x14ac:dyDescent="0.2">
      <c r="A27" s="62"/>
      <c r="B27" s="63"/>
      <c r="C27" s="1116"/>
      <c r="D27" s="70" t="str">
        <f>VLOOKUP($P27,TOV!$A$4:$E$65536,2,FALSE)</f>
        <v>Reshape rail spur and load out area</v>
      </c>
      <c r="E27" s="293" t="s">
        <v>296</v>
      </c>
      <c r="F27" s="77"/>
      <c r="G27" s="199" t="s">
        <v>363</v>
      </c>
      <c r="H27" s="73">
        <f>VLOOKUP($P27,TOV!$A$4:$E$65536,4,FALSE)</f>
        <v>3595.8128752903108</v>
      </c>
      <c r="I27" s="197"/>
      <c r="J27" s="75">
        <f>IF($E27="Y",IF(I27=0,F27*H27,F27*I27),"")</f>
        <v>0</v>
      </c>
      <c r="K27" s="632"/>
      <c r="L27" s="141" t="s">
        <v>534</v>
      </c>
      <c r="M27" s="195"/>
      <c r="N27" s="455"/>
      <c r="O27" s="815">
        <f>IF(I27="",0,1)</f>
        <v>0</v>
      </c>
      <c r="P27" s="827" t="s">
        <v>535</v>
      </c>
      <c r="Q27" s="937"/>
    </row>
    <row r="28" spans="1:17" ht="27.75" thickBot="1" x14ac:dyDescent="0.25">
      <c r="A28" s="62"/>
      <c r="B28" s="63"/>
      <c r="C28" s="1116"/>
      <c r="D28" s="198" t="str">
        <f>VLOOKUP($P28,TOV!$A$4:$E$65536,2,FALSE)</f>
        <v>Minor pushing, final trim, rock rake &amp; deep rip (minor shaping and landscaping)</v>
      </c>
      <c r="E28" s="294" t="s">
        <v>296</v>
      </c>
      <c r="F28" s="94"/>
      <c r="G28" s="250" t="s">
        <v>363</v>
      </c>
      <c r="H28" s="547">
        <f>VLOOKUP($P28,TOV!$A$4:$E$65536,4,FALSE)</f>
        <v>1969.9917681054776</v>
      </c>
      <c r="I28" s="252"/>
      <c r="J28" s="81">
        <f>IF($E28="Y",IF(I28=0,F28*H28,F28*I28),"")</f>
        <v>0</v>
      </c>
      <c r="K28" s="637"/>
      <c r="L28" s="382" t="s">
        <v>536</v>
      </c>
      <c r="M28" s="195"/>
      <c r="N28" s="315"/>
      <c r="O28" s="817">
        <f>IF(I28="",0,1)</f>
        <v>0</v>
      </c>
      <c r="P28" s="829" t="s">
        <v>537</v>
      </c>
      <c r="Q28" s="939"/>
    </row>
    <row r="29" spans="1:17" ht="13.5" thickBot="1" x14ac:dyDescent="0.25">
      <c r="A29" s="182"/>
      <c r="B29" s="183"/>
      <c r="C29" s="184"/>
      <c r="D29" s="84"/>
      <c r="E29" s="200"/>
      <c r="F29" s="185" t="s">
        <v>461</v>
      </c>
      <c r="G29" s="186"/>
      <c r="H29" s="200"/>
      <c r="I29" s="201"/>
      <c r="J29" s="187">
        <f>SUM(J26:J28)</f>
        <v>0</v>
      </c>
      <c r="K29" s="188"/>
      <c r="L29" s="651"/>
      <c r="M29" s="189"/>
      <c r="N29" s="315"/>
      <c r="O29" s="1422"/>
      <c r="P29" s="1423"/>
      <c r="Q29" s="1424"/>
    </row>
    <row r="30" spans="1:17" ht="27" x14ac:dyDescent="0.2">
      <c r="A30" s="62"/>
      <c r="B30" s="63"/>
      <c r="C30" s="1317" t="s">
        <v>538</v>
      </c>
      <c r="D30" s="190" t="str">
        <f>VLOOKUP($P30,TOV!$A$4:$E$65536,2,FALSE)</f>
        <v>Disconnect electricity supply</v>
      </c>
      <c r="E30" s="295" t="s">
        <v>296</v>
      </c>
      <c r="F30" s="203">
        <v>1</v>
      </c>
      <c r="G30" s="239" t="s">
        <v>297</v>
      </c>
      <c r="H30" s="191">
        <f>VLOOKUP($P30,TOV!$A$4:$E$65536,4,FALSE)</f>
        <v>934.2</v>
      </c>
      <c r="I30" s="192"/>
      <c r="J30" s="66">
        <f>IF($E30="Y",IF(I30=0,F30*H30,F30*I30),"")</f>
        <v>934.2</v>
      </c>
      <c r="K30" s="630"/>
      <c r="L30" s="139" t="s">
        <v>539</v>
      </c>
      <c r="M30" s="195"/>
      <c r="N30" s="315"/>
      <c r="O30" s="813">
        <f t="shared" ref="O30:O46" si="2">IF(I30="",0,1)</f>
        <v>0</v>
      </c>
      <c r="P30" s="849" t="s">
        <v>514</v>
      </c>
      <c r="Q30" s="940"/>
    </row>
    <row r="31" spans="1:17" ht="27" x14ac:dyDescent="0.2">
      <c r="A31" s="62"/>
      <c r="B31" s="63"/>
      <c r="C31" s="1313"/>
      <c r="D31" s="70" t="str">
        <f>VLOOKUP($P31,TOV!$A$4:$E$65536,2,FALSE)</f>
        <v>Demolish and remove small buildings / tanks</v>
      </c>
      <c r="E31" s="293" t="s">
        <v>296</v>
      </c>
      <c r="F31" s="77"/>
      <c r="G31" s="199" t="s">
        <v>515</v>
      </c>
      <c r="H31" s="73">
        <f>VLOOKUP($P31,TOV!$A$4:$E$65536,4,FALSE)</f>
        <v>106.07647982106417</v>
      </c>
      <c r="I31" s="215"/>
      <c r="J31" s="75">
        <f t="shared" ref="J31:J72" si="3">IF($E31="Y",IF(I31=0,F31*H31,F31*I31),"")</f>
        <v>0</v>
      </c>
      <c r="K31" s="632"/>
      <c r="L31" s="141" t="s">
        <v>516</v>
      </c>
      <c r="M31" s="195"/>
      <c r="N31" s="315"/>
      <c r="O31" s="815">
        <f t="shared" si="2"/>
        <v>0</v>
      </c>
      <c r="P31" s="827" t="s">
        <v>517</v>
      </c>
      <c r="Q31" s="937"/>
    </row>
    <row r="32" spans="1:17" ht="22.5" x14ac:dyDescent="0.2">
      <c r="A32" s="62"/>
      <c r="B32" s="63"/>
      <c r="C32" s="1313"/>
      <c r="D32" s="70" t="str">
        <f>VLOOKUP($P32,TOV!$A$4:$E$65536,2,FALSE)</f>
        <v xml:space="preserve">Demolish and remove industrial buildings such as workshops and large sheds </v>
      </c>
      <c r="E32" s="293" t="s">
        <v>296</v>
      </c>
      <c r="F32" s="77"/>
      <c r="G32" s="199" t="s">
        <v>515</v>
      </c>
      <c r="H32" s="73">
        <f>VLOOKUP($P32,TOV!$A$4:$E$65536,4,FALSE)</f>
        <v>242.46052530528954</v>
      </c>
      <c r="I32" s="215"/>
      <c r="J32" s="75">
        <f t="shared" si="3"/>
        <v>0</v>
      </c>
      <c r="K32" s="632"/>
      <c r="L32" s="141" t="s">
        <v>524</v>
      </c>
      <c r="M32" s="195"/>
      <c r="N32" s="315"/>
      <c r="O32" s="815">
        <f t="shared" si="2"/>
        <v>0</v>
      </c>
      <c r="P32" s="827" t="s">
        <v>525</v>
      </c>
      <c r="Q32" s="937"/>
    </row>
    <row r="33" spans="1:17" ht="33.75" x14ac:dyDescent="0.2">
      <c r="A33" s="62"/>
      <c r="B33" s="63"/>
      <c r="C33" s="1313"/>
      <c r="D33" s="70" t="str">
        <f>VLOOKUP($P33,TOV!$A$4:$E$65536,2,FALSE)</f>
        <v xml:space="preserve">Remove Bitumen sealed areas (car park, etc).  Includes disposal of waste bitumen material off site at an appropriate landfill facility. </v>
      </c>
      <c r="E33" s="293" t="s">
        <v>296</v>
      </c>
      <c r="F33" s="77"/>
      <c r="G33" s="199" t="s">
        <v>515</v>
      </c>
      <c r="H33" s="73">
        <f>VLOOKUP($P33,TOV!$A$4:$E$65536,4,FALSE)</f>
        <v>18.107486264854778</v>
      </c>
      <c r="I33" s="197"/>
      <c r="J33" s="75">
        <f t="shared" si="3"/>
        <v>0</v>
      </c>
      <c r="K33" s="632"/>
      <c r="L33" s="141" t="s">
        <v>540</v>
      </c>
      <c r="M33" s="195"/>
      <c r="N33" s="130"/>
      <c r="O33" s="815">
        <f t="shared" si="2"/>
        <v>0</v>
      </c>
      <c r="P33" s="827" t="s">
        <v>526</v>
      </c>
      <c r="Q33" s="937"/>
    </row>
    <row r="34" spans="1:17" ht="22.5" x14ac:dyDescent="0.2">
      <c r="A34" s="62"/>
      <c r="B34" s="63"/>
      <c r="C34" s="1313"/>
      <c r="D34" s="70" t="str">
        <f>VLOOKUP($P34,TOV!$A$4:$E$65536,2,FALSE)</f>
        <v xml:space="preserve">Remove Concrete pads &amp; footings (&lt; 300mm thickness).  </v>
      </c>
      <c r="E34" s="293" t="s">
        <v>296</v>
      </c>
      <c r="F34" s="77"/>
      <c r="G34" s="199" t="s">
        <v>515</v>
      </c>
      <c r="H34" s="73">
        <f>VLOOKUP($P34,TOV!$A$4:$E$65536,4,FALSE)</f>
        <v>15.153782831580596</v>
      </c>
      <c r="I34" s="197"/>
      <c r="J34" s="75">
        <f t="shared" si="3"/>
        <v>0</v>
      </c>
      <c r="K34" s="632"/>
      <c r="L34" s="141" t="s">
        <v>541</v>
      </c>
      <c r="M34" s="195"/>
      <c r="N34" s="130"/>
      <c r="O34" s="820">
        <f t="shared" si="2"/>
        <v>0</v>
      </c>
      <c r="P34" s="837" t="s">
        <v>527</v>
      </c>
      <c r="Q34" s="938"/>
    </row>
    <row r="35" spans="1:17" ht="22.5" x14ac:dyDescent="0.2">
      <c r="A35" s="62"/>
      <c r="B35" s="63"/>
      <c r="C35" s="1313"/>
      <c r="D35" s="70" t="str">
        <f>VLOOKUP($P35,TOV!$A$4:$E$65536,2,FALSE)</f>
        <v>Remove Concrete pads, footings and foundations (&gt; 300mm thickness)</v>
      </c>
      <c r="E35" s="293" t="s">
        <v>296</v>
      </c>
      <c r="F35" s="77"/>
      <c r="G35" s="199" t="s">
        <v>515</v>
      </c>
      <c r="H35" s="73">
        <f>VLOOKUP($P35,TOV!$A$4:$E$65536,4,FALSE)</f>
        <v>83.474227462096508</v>
      </c>
      <c r="I35" s="197"/>
      <c r="J35" s="75">
        <f t="shared" si="3"/>
        <v>0</v>
      </c>
      <c r="K35" s="632"/>
      <c r="L35" s="141" t="s">
        <v>528</v>
      </c>
      <c r="M35" s="195"/>
      <c r="N35" s="315"/>
      <c r="O35" s="815">
        <f t="shared" si="2"/>
        <v>0</v>
      </c>
      <c r="P35" s="827" t="s">
        <v>529</v>
      </c>
      <c r="Q35" s="937"/>
    </row>
    <row r="36" spans="1:17" ht="33.75" x14ac:dyDescent="0.2">
      <c r="A36" s="62"/>
      <c r="B36" s="63"/>
      <c r="C36" s="1313"/>
      <c r="D36" s="70" t="str">
        <f>VLOOKUP($P36,TOV!$A$4:$E$65536,2,FALSE)</f>
        <v>Demolish / relocate FIXED process infrastructure (ie. crushers, screening plants, pug mills and wet mix plants)</v>
      </c>
      <c r="E36" s="296" t="s">
        <v>296</v>
      </c>
      <c r="F36" s="899"/>
      <c r="G36" s="199" t="s">
        <v>515</v>
      </c>
      <c r="H36" s="73">
        <f>VLOOKUP($P36,TOV!$A$4:$E$65536,4,FALSE)</f>
        <v>242.46052530528954</v>
      </c>
      <c r="I36" s="215"/>
      <c r="J36" s="75">
        <f t="shared" si="3"/>
        <v>0</v>
      </c>
      <c r="K36" s="632"/>
      <c r="L36" s="141" t="s">
        <v>542</v>
      </c>
      <c r="M36" s="195"/>
      <c r="N36" s="315"/>
      <c r="O36" s="815">
        <f t="shared" si="2"/>
        <v>0</v>
      </c>
      <c r="P36" s="827" t="s">
        <v>543</v>
      </c>
      <c r="Q36" s="937"/>
    </row>
    <row r="37" spans="1:17" ht="22.5" x14ac:dyDescent="0.2">
      <c r="A37" s="62"/>
      <c r="B37" s="63"/>
      <c r="C37" s="1313"/>
      <c r="D37" s="633" t="str">
        <f>VLOOKUP($P37,TOV!$A$4:$E$65536,2,FALSE)</f>
        <v>Removal of core trays from site</v>
      </c>
      <c r="E37" s="296" t="s">
        <v>296</v>
      </c>
      <c r="F37" s="898"/>
      <c r="G37" s="90" t="s">
        <v>829</v>
      </c>
      <c r="H37" s="73">
        <f>VLOOKUP($P37,TOV!$A$4:$E$65536,4,FALSE)</f>
        <v>93.505977540000004</v>
      </c>
      <c r="I37" s="206"/>
      <c r="J37" s="75">
        <f t="shared" si="3"/>
        <v>0</v>
      </c>
      <c r="K37" s="631"/>
      <c r="L37" s="212" t="s">
        <v>828</v>
      </c>
      <c r="M37" s="195"/>
      <c r="N37" s="315"/>
      <c r="O37" s="745"/>
      <c r="P37" s="1008" t="s">
        <v>826</v>
      </c>
      <c r="Q37" s="937"/>
    </row>
    <row r="38" spans="1:17" ht="22.5" x14ac:dyDescent="0.2">
      <c r="A38" s="62"/>
      <c r="B38" s="63"/>
      <c r="C38" s="1313"/>
      <c r="D38" s="633" t="str">
        <f>VLOOKUP($P38,TOV!$A$4:$E$65536,2,FALSE)</f>
        <v>Removal of fences not required in the final landform</v>
      </c>
      <c r="E38" s="296" t="s">
        <v>296</v>
      </c>
      <c r="F38" s="898"/>
      <c r="G38" s="90" t="s">
        <v>388</v>
      </c>
      <c r="H38" s="73">
        <f>VLOOKUP($P38,TOV!$A$4:$E$65536,4,FALSE)</f>
        <v>22.00140648</v>
      </c>
      <c r="I38" s="206"/>
      <c r="J38" s="75">
        <f t="shared" si="3"/>
        <v>0</v>
      </c>
      <c r="K38" s="631"/>
      <c r="L38" s="212" t="s">
        <v>828</v>
      </c>
      <c r="M38" s="195"/>
      <c r="N38" s="315"/>
      <c r="O38" s="745"/>
      <c r="P38" s="1008" t="s">
        <v>860</v>
      </c>
      <c r="Q38" s="937"/>
    </row>
    <row r="39" spans="1:17" ht="33.75" x14ac:dyDescent="0.2">
      <c r="A39" s="62"/>
      <c r="B39" s="63"/>
      <c r="C39" s="1313"/>
      <c r="D39" s="633" t="str">
        <f>VLOOKUP($P39,TOV!$A$4:$E$65536,2,FALSE)</f>
        <v>Removal of waste poly pipe, includes collection, cutting for disposal and disposal cost</v>
      </c>
      <c r="E39" s="296" t="s">
        <v>296</v>
      </c>
      <c r="F39" s="898"/>
      <c r="G39" s="90" t="s">
        <v>388</v>
      </c>
      <c r="H39" s="73">
        <f>VLOOKUP($P39,TOV!$A$4:$E$65536,4,FALSE)</f>
        <v>6.4354113954000001</v>
      </c>
      <c r="I39" s="206"/>
      <c r="J39" s="75">
        <f t="shared" si="3"/>
        <v>0</v>
      </c>
      <c r="K39" s="631"/>
      <c r="L39" s="212" t="s">
        <v>825</v>
      </c>
      <c r="M39" s="195"/>
      <c r="N39" s="315"/>
      <c r="O39" s="745"/>
      <c r="P39" s="1008" t="s">
        <v>823</v>
      </c>
      <c r="Q39" s="937"/>
    </row>
    <row r="40" spans="1:17" ht="12.75" x14ac:dyDescent="0.2">
      <c r="A40" s="62"/>
      <c r="B40" s="63"/>
      <c r="C40" s="1313"/>
      <c r="D40" s="633" t="str">
        <f>VLOOKUP($P40,TOV!$A$4:$E$65536,2,FALSE)</f>
        <v xml:space="preserve">Removal of waste car tyres </v>
      </c>
      <c r="E40" s="296" t="s">
        <v>296</v>
      </c>
      <c r="F40" s="898"/>
      <c r="G40" s="90" t="s">
        <v>808</v>
      </c>
      <c r="H40" s="73">
        <f>VLOOKUP($P40,TOV!$A$4:$E$65536,4,FALSE)</f>
        <v>11.418000000000001</v>
      </c>
      <c r="I40" s="206"/>
      <c r="J40" s="75">
        <f t="shared" si="3"/>
        <v>0</v>
      </c>
      <c r="K40" s="631"/>
      <c r="L40" s="212" t="s">
        <v>872</v>
      </c>
      <c r="M40" s="195"/>
      <c r="N40" s="315"/>
      <c r="O40" s="745"/>
      <c r="P40" s="1008" t="s">
        <v>870</v>
      </c>
      <c r="Q40" s="937"/>
    </row>
    <row r="41" spans="1:17" ht="12.75" x14ac:dyDescent="0.2">
      <c r="A41" s="62"/>
      <c r="B41" s="63"/>
      <c r="C41" s="1313"/>
      <c r="D41" s="633" t="str">
        <f>VLOOKUP($P41,TOV!$A$4:$E$65536,2,FALSE)</f>
        <v xml:space="preserve">Removal of waste truck tyres </v>
      </c>
      <c r="E41" s="296" t="s">
        <v>296</v>
      </c>
      <c r="F41" s="898"/>
      <c r="G41" s="90" t="s">
        <v>808</v>
      </c>
      <c r="H41" s="73">
        <f>VLOOKUP($P41,TOV!$A$4:$E$65536,4,FALSE)</f>
        <v>1100.070324</v>
      </c>
      <c r="I41" s="206"/>
      <c r="J41" s="75">
        <f t="shared" si="3"/>
        <v>0</v>
      </c>
      <c r="K41" s="631"/>
      <c r="L41" s="212" t="s">
        <v>822</v>
      </c>
      <c r="M41" s="195"/>
      <c r="N41" s="315"/>
      <c r="O41" s="745"/>
      <c r="P41" s="1008" t="s">
        <v>821</v>
      </c>
      <c r="Q41" s="937"/>
    </row>
    <row r="42" spans="1:17" ht="22.5" x14ac:dyDescent="0.2">
      <c r="A42" s="62"/>
      <c r="B42" s="63"/>
      <c r="C42" s="1313"/>
      <c r="D42" s="70" t="str">
        <f>VLOOKUP($P42,TOV!$A$4:$E$65536,2,FALSE)</f>
        <v>Remove all mobile plant and equipment from the site</v>
      </c>
      <c r="E42" s="296" t="s">
        <v>296</v>
      </c>
      <c r="F42" s="899"/>
      <c r="G42" s="548" t="s">
        <v>371</v>
      </c>
      <c r="H42" s="73">
        <f>VLOOKUP($P42,TOV!$A$4:$E$65536,4,FALSE)</f>
        <v>3030.7565663161195</v>
      </c>
      <c r="I42" s="215"/>
      <c r="J42" s="75">
        <f t="shared" si="3"/>
        <v>0</v>
      </c>
      <c r="K42" s="632"/>
      <c r="L42" s="141" t="s">
        <v>544</v>
      </c>
      <c r="M42" s="195"/>
      <c r="N42" s="315"/>
      <c r="O42" s="815">
        <f t="shared" si="2"/>
        <v>0</v>
      </c>
      <c r="P42" s="827" t="s">
        <v>545</v>
      </c>
      <c r="Q42" s="937"/>
    </row>
    <row r="43" spans="1:17" ht="33.75" x14ac:dyDescent="0.2">
      <c r="A43" s="62"/>
      <c r="B43" s="63"/>
      <c r="C43" s="1313"/>
      <c r="D43" s="70" t="str">
        <f>VLOOKUP($P43,TOV!$A$4:$E$65536,2,FALSE)</f>
        <v>Removal of rubbish from the site to a licensed landfill facility (ie. General waste, sample bags, bore casing off cuts, etc)</v>
      </c>
      <c r="E43" s="296" t="s">
        <v>296</v>
      </c>
      <c r="F43" s="214">
        <v>1</v>
      </c>
      <c r="G43" s="199" t="s">
        <v>371</v>
      </c>
      <c r="H43" s="73">
        <f>VLOOKUP($P43,TOV!$A$4:$E$65536,4,FALSE)</f>
        <v>984.9958840527388</v>
      </c>
      <c r="I43" s="215"/>
      <c r="J43" s="75">
        <f t="shared" si="3"/>
        <v>984.9958840527388</v>
      </c>
      <c r="K43" s="632"/>
      <c r="L43" s="141" t="s">
        <v>387</v>
      </c>
      <c r="M43" s="195"/>
      <c r="N43" s="315"/>
      <c r="O43" s="815">
        <f t="shared" si="2"/>
        <v>0</v>
      </c>
      <c r="P43" s="827" t="s">
        <v>361</v>
      </c>
      <c r="Q43" s="937"/>
    </row>
    <row r="44" spans="1:17" ht="45" x14ac:dyDescent="0.2">
      <c r="A44" s="62"/>
      <c r="B44" s="63"/>
      <c r="C44" s="1313"/>
      <c r="D44" s="70" t="str">
        <f>VLOOKUP($P44,TOV!$A$4:$E$65536,2,FALSE)</f>
        <v>Demolish and remove ground level conveyors, transfer stations &amp; gantries (scrapping only - does not include dismantling for re-use at another site)</v>
      </c>
      <c r="E44" s="293" t="s">
        <v>296</v>
      </c>
      <c r="F44" s="77"/>
      <c r="G44" s="199" t="s">
        <v>388</v>
      </c>
      <c r="H44" s="73">
        <f>VLOOKUP($P44,TOV!$A$4:$E$65536,4,FALSE)</f>
        <v>269.6859656467733</v>
      </c>
      <c r="I44" s="215"/>
      <c r="J44" s="75">
        <f t="shared" si="3"/>
        <v>0</v>
      </c>
      <c r="K44" s="632"/>
      <c r="L44" s="141" t="s">
        <v>546</v>
      </c>
      <c r="M44" s="195"/>
      <c r="N44" s="587"/>
      <c r="O44" s="815">
        <f t="shared" si="2"/>
        <v>0</v>
      </c>
      <c r="P44" s="827" t="s">
        <v>547</v>
      </c>
      <c r="Q44" s="937"/>
    </row>
    <row r="45" spans="1:17" ht="45" x14ac:dyDescent="0.2">
      <c r="A45" s="62"/>
      <c r="B45" s="63"/>
      <c r="C45" s="1313"/>
      <c r="D45" s="70" t="str">
        <f>VLOOKUP($P45,TOV!$A$4:$E$65536,2,FALSE)</f>
        <v>Demolish and remove overhead conveyors, transfer stations &amp; gantries (scrapping only - does not include dismantling for re-use at another site)</v>
      </c>
      <c r="E45" s="293" t="s">
        <v>296</v>
      </c>
      <c r="F45" s="77"/>
      <c r="G45" s="199" t="s">
        <v>388</v>
      </c>
      <c r="H45" s="73">
        <f>VLOOKUP($P45,TOV!$A$4:$E$65536,4,FALSE)</f>
        <v>378.84457078951493</v>
      </c>
      <c r="I45" s="215"/>
      <c r="J45" s="75">
        <f t="shared" si="3"/>
        <v>0</v>
      </c>
      <c r="K45" s="632"/>
      <c r="L45" s="141" t="s">
        <v>548</v>
      </c>
      <c r="M45" s="195"/>
      <c r="N45" s="315"/>
      <c r="O45" s="815">
        <f t="shared" si="2"/>
        <v>0</v>
      </c>
      <c r="P45" s="827" t="s">
        <v>549</v>
      </c>
      <c r="Q45" s="937"/>
    </row>
    <row r="46" spans="1:17" ht="12.75" x14ac:dyDescent="0.2">
      <c r="A46" s="62"/>
      <c r="B46" s="63"/>
      <c r="C46" s="1313"/>
      <c r="D46" s="1457" t="str">
        <f>VLOOKUP($P46,TOV!$A$4:$E$65536,2,FALSE)</f>
        <v>Demolish thickener tanks or flocc tanks (variable rate for small, medium and large structures).</v>
      </c>
      <c r="E46" s="1458" t="s">
        <v>296</v>
      </c>
      <c r="F46" s="1459"/>
      <c r="G46" s="1251" t="s">
        <v>371</v>
      </c>
      <c r="H46" s="1464" t="str">
        <f>VLOOKUP($P46,TOV!$A$4:$E$65536,4,FALSE)</f>
        <v>Select from List</v>
      </c>
      <c r="I46" s="1463"/>
      <c r="J46" s="1462" t="str">
        <f>IF($E46="Y",IF(I46=0,IF(H46="Select From List","",F46*H46),F46*I46),"")</f>
        <v/>
      </c>
      <c r="K46" s="632" t="s">
        <v>550</v>
      </c>
      <c r="L46" s="1471" t="s">
        <v>662</v>
      </c>
      <c r="M46" s="1278"/>
      <c r="N46" s="1328"/>
      <c r="O46" s="1391">
        <f t="shared" si="2"/>
        <v>0</v>
      </c>
      <c r="P46" s="1468" t="str">
        <f>IF(Q46=1,"X096",IF(Q46=2,"X097",IF(Q46=3,"X098",IF(Q46=4,"x099","X096"))))</f>
        <v>X096</v>
      </c>
      <c r="Q46" s="1487">
        <f>VLOOKUP(K46,Select_Size_Index,2,FALSE)</f>
        <v>1</v>
      </c>
    </row>
    <row r="47" spans="1:17" ht="27" customHeight="1" x14ac:dyDescent="0.2">
      <c r="A47" s="62"/>
      <c r="B47" s="63"/>
      <c r="C47" s="1313"/>
      <c r="D47" s="1457"/>
      <c r="E47" s="1458"/>
      <c r="F47" s="1459"/>
      <c r="G47" s="1251"/>
      <c r="H47" s="1464"/>
      <c r="I47" s="1463"/>
      <c r="J47" s="1462"/>
      <c r="K47" s="632"/>
      <c r="L47" s="1471"/>
      <c r="M47" s="1278"/>
      <c r="N47" s="1328"/>
      <c r="O47" s="1392"/>
      <c r="P47" s="1448"/>
      <c r="Q47" s="1450"/>
    </row>
    <row r="48" spans="1:17" ht="22.5" x14ac:dyDescent="0.2">
      <c r="A48" s="62"/>
      <c r="B48" s="63"/>
      <c r="C48" s="1313"/>
      <c r="D48" s="70" t="str">
        <f>VLOOKUP($P48,TOV!$A$4:$E$65536,2,FALSE)</f>
        <v xml:space="preserve">Remove Concrete pads &amp; footings (&lt; 300mm thickness).  </v>
      </c>
      <c r="E48" s="293" t="s">
        <v>296</v>
      </c>
      <c r="F48" s="77"/>
      <c r="G48" s="199" t="s">
        <v>515</v>
      </c>
      <c r="H48" s="73">
        <f>VLOOKUP($P48,TOV!$A$4:$E$221,4,FALSE)</f>
        <v>15.153782831580596</v>
      </c>
      <c r="I48" s="197"/>
      <c r="J48" s="75">
        <f t="shared" si="3"/>
        <v>0</v>
      </c>
      <c r="K48" s="632"/>
      <c r="L48" s="141" t="s">
        <v>541</v>
      </c>
      <c r="M48" s="195"/>
      <c r="N48" s="130"/>
      <c r="O48" s="815">
        <f>IF(I48="",0,1)</f>
        <v>0</v>
      </c>
      <c r="P48" s="827" t="s">
        <v>527</v>
      </c>
      <c r="Q48" s="937"/>
    </row>
    <row r="49" spans="1:17" ht="23.25" thickBot="1" x14ac:dyDescent="0.25">
      <c r="A49" s="62"/>
      <c r="B49" s="63"/>
      <c r="C49" s="1318"/>
      <c r="D49" s="198" t="str">
        <f>VLOOKUP($P49,TOV!$A$4:$E$65536,2,FALSE)</f>
        <v>Remove Concrete pads, footings and foundations (&gt; 300mm thickness)</v>
      </c>
      <c r="E49" s="294" t="s">
        <v>296</v>
      </c>
      <c r="F49" s="94"/>
      <c r="G49" s="250" t="s">
        <v>515</v>
      </c>
      <c r="H49" s="547">
        <f>VLOOKUP($P49,TOV!$A$4:$E$65536,4,FALSE)</f>
        <v>83.474227462096508</v>
      </c>
      <c r="I49" s="252"/>
      <c r="J49" s="81">
        <f t="shared" si="3"/>
        <v>0</v>
      </c>
      <c r="K49" s="637"/>
      <c r="L49" s="382" t="s">
        <v>551</v>
      </c>
      <c r="M49" s="195"/>
      <c r="N49" s="45"/>
      <c r="O49" s="817">
        <f>IF(I49="",0,1)</f>
        <v>0</v>
      </c>
      <c r="P49" s="829" t="s">
        <v>529</v>
      </c>
      <c r="Q49" s="939"/>
    </row>
    <row r="50" spans="1:17" ht="13.5" thickBot="1" x14ac:dyDescent="0.25">
      <c r="A50" s="182"/>
      <c r="B50" s="183"/>
      <c r="C50" s="184"/>
      <c r="D50" s="84"/>
      <c r="E50" s="84"/>
      <c r="F50" s="185" t="s">
        <v>461</v>
      </c>
      <c r="G50" s="84"/>
      <c r="H50" s="186"/>
      <c r="I50" s="186"/>
      <c r="J50" s="187">
        <f>SUM(J30:J49)</f>
        <v>1919.1958840527388</v>
      </c>
      <c r="K50" s="188"/>
      <c r="L50" s="339"/>
      <c r="M50" s="189"/>
      <c r="N50" s="315"/>
      <c r="O50" s="1422"/>
      <c r="P50" s="1423"/>
      <c r="Q50" s="1424"/>
    </row>
    <row r="51" spans="1:17" ht="22.5" x14ac:dyDescent="0.2">
      <c r="A51" s="68"/>
      <c r="B51" s="69"/>
      <c r="C51" s="1317" t="s">
        <v>652</v>
      </c>
      <c r="D51" s="190" t="str">
        <f>VLOOKUP($P51,TOV!$A$4:$E$65536,2,FALSE)</f>
        <v>Has a Contaminated Site Assessment been undertaken for the site?  If not this item applies</v>
      </c>
      <c r="E51" s="145" t="s">
        <v>300</v>
      </c>
      <c r="F51" s="471"/>
      <c r="G51" s="239" t="s">
        <v>297</v>
      </c>
      <c r="H51" s="191">
        <f>VLOOKUP($P51,TOV!$A$4:$E$65536,4,FALSE)</f>
        <v>19263.283260483804</v>
      </c>
      <c r="I51" s="192"/>
      <c r="J51" s="66">
        <f>IF($E51="N",IF(I51=0,F51*H51,F51*I51),"")</f>
        <v>0</v>
      </c>
      <c r="K51" s="630"/>
      <c r="L51" s="194" t="s">
        <v>552</v>
      </c>
      <c r="M51" s="221"/>
      <c r="N51" s="130"/>
      <c r="O51" s="813">
        <f>IF(I51="",0,1)</f>
        <v>0</v>
      </c>
      <c r="P51" s="849" t="s">
        <v>553</v>
      </c>
      <c r="Q51" s="940"/>
    </row>
    <row r="52" spans="1:17" ht="36" x14ac:dyDescent="0.2">
      <c r="A52" s="68"/>
      <c r="B52" s="69"/>
      <c r="C52" s="1313"/>
      <c r="D52" s="70" t="str">
        <f>VLOOKUP($P52,TOV!$A$4:$E$65536,2,FALSE)</f>
        <v>Removal and disposal of oil contaminated water from bunded areas and sumps.</v>
      </c>
      <c r="E52" s="293" t="s">
        <v>296</v>
      </c>
      <c r="F52" s="77"/>
      <c r="G52" s="217" t="s">
        <v>554</v>
      </c>
      <c r="H52" s="73" t="str">
        <f>VLOOKUP($P52,TOV!$A$4:$E$65536,4,FALSE)</f>
        <v>Use 1st principles to build a rate</v>
      </c>
      <c r="I52" s="549"/>
      <c r="J52" s="75" t="str">
        <f>IF($E52="Y",IF(I52=0,IF(H52="Use 1st principles to build a rate","",F52*H52),F52*I52),"")</f>
        <v/>
      </c>
      <c r="K52" s="632"/>
      <c r="L52" s="142" t="s">
        <v>555</v>
      </c>
      <c r="M52" s="221"/>
      <c r="N52" s="130"/>
      <c r="O52" s="815">
        <f>IF(I52="",0,1)</f>
        <v>0</v>
      </c>
      <c r="P52" s="827" t="s">
        <v>556</v>
      </c>
      <c r="Q52" s="937"/>
    </row>
    <row r="53" spans="1:17" ht="45" x14ac:dyDescent="0.2">
      <c r="A53" s="68"/>
      <c r="B53" s="69"/>
      <c r="C53" s="1313"/>
      <c r="D53" s="70" t="str">
        <f>VLOOKUP($P53,TOV!$A$4:$E$65536,2,FALSE)</f>
        <v>Load, cart and dispose of low-level contaminated soil off site to a licensed landfill.  Assumes cartage to a local landfill.  Add $50/m3 for cartage to regional landfill.</v>
      </c>
      <c r="E53" s="293" t="s">
        <v>296</v>
      </c>
      <c r="F53" s="77"/>
      <c r="G53" s="199" t="s">
        <v>377</v>
      </c>
      <c r="H53" s="73">
        <f>VLOOKUP($P53,TOV!$A$4:$E$65536,4,FALSE)</f>
        <v>590.99753043164321</v>
      </c>
      <c r="I53" s="197"/>
      <c r="J53" s="75">
        <f t="shared" si="3"/>
        <v>0</v>
      </c>
      <c r="K53" s="632"/>
      <c r="L53" s="141" t="s">
        <v>452</v>
      </c>
      <c r="M53" s="221"/>
      <c r="N53" s="315"/>
      <c r="O53" s="815">
        <f>IF(I53="",0,1)</f>
        <v>0</v>
      </c>
      <c r="P53" s="827" t="s">
        <v>359</v>
      </c>
      <c r="Q53" s="937"/>
    </row>
    <row r="54" spans="1:17" ht="33.75" x14ac:dyDescent="0.2">
      <c r="A54" s="68"/>
      <c r="B54" s="69"/>
      <c r="C54" s="1313"/>
      <c r="D54" s="70" t="str">
        <f>VLOOKUP($P54,TOV!$A$4:$E$65536,2,FALSE)</f>
        <v>Load, cart and dispose of contaminated soil (ie. chemical spillage in / around storage sheds) off site to a licensed landfill</v>
      </c>
      <c r="E54" s="293" t="s">
        <v>296</v>
      </c>
      <c r="F54" s="77"/>
      <c r="G54" s="199" t="s">
        <v>377</v>
      </c>
      <c r="H54" s="73">
        <f>VLOOKUP($P54,TOV!$A$4:$E$65536,4,FALSE)</f>
        <v>1022.8803411316903</v>
      </c>
      <c r="I54" s="197"/>
      <c r="J54" s="75">
        <f t="shared" si="3"/>
        <v>0</v>
      </c>
      <c r="K54" s="632"/>
      <c r="L54" s="141" t="s">
        <v>574</v>
      </c>
      <c r="M54" s="221"/>
      <c r="N54" s="130"/>
      <c r="O54" s="815">
        <f>IF(I54="",0,1)</f>
        <v>0</v>
      </c>
      <c r="P54" s="827" t="s">
        <v>557</v>
      </c>
      <c r="Q54" s="937"/>
    </row>
    <row r="55" spans="1:17" ht="12.75" x14ac:dyDescent="0.2">
      <c r="A55" s="68"/>
      <c r="B55" s="69"/>
      <c r="C55" s="1313"/>
      <c r="D55" s="1457" t="str">
        <f>VLOOKUP($P55,TOV!$A$4:$E$65536,2,FALSE)</f>
        <v>Onsite remediation of hydrocarbon contaminated soils</v>
      </c>
      <c r="E55" s="1458" t="s">
        <v>296</v>
      </c>
      <c r="F55" s="1459"/>
      <c r="G55" s="1251" t="s">
        <v>377</v>
      </c>
      <c r="H55" s="1464" t="str">
        <f>VLOOKUP($P55,TOV!$A$4:$E$65536,4,FALSE)</f>
        <v>Select from List</v>
      </c>
      <c r="I55" s="1461"/>
      <c r="J55" s="1462" t="str">
        <f>IF($E55="Y",IF(I55=0,IF(H55="Select From List","",F55*H55),F55*I55),"")</f>
        <v/>
      </c>
      <c r="K55" s="632" t="s">
        <v>558</v>
      </c>
      <c r="L55" s="1471" t="s">
        <v>567</v>
      </c>
      <c r="M55" s="1296"/>
      <c r="N55" s="1330"/>
      <c r="O55" s="1391">
        <f>IF(I55="",0,1)</f>
        <v>0</v>
      </c>
      <c r="P55" s="1468" t="str">
        <f>IF(Q55=1,"X152",IF(Q55=2,"X153",IF(Q55=3,"X154",IF(Q55=4,"x155",IF(Q55=5,"X156","X152")))))</f>
        <v>X152</v>
      </c>
      <c r="Q55" s="1487">
        <f>VLOOKUP(K55,Select_Volume_Index,2,FALSE)</f>
        <v>1</v>
      </c>
    </row>
    <row r="56" spans="1:17" ht="27" customHeight="1" x14ac:dyDescent="0.2">
      <c r="A56" s="68"/>
      <c r="B56" s="69"/>
      <c r="C56" s="1313"/>
      <c r="D56" s="1457"/>
      <c r="E56" s="1458"/>
      <c r="F56" s="1459"/>
      <c r="G56" s="1251"/>
      <c r="H56" s="1464"/>
      <c r="I56" s="1461"/>
      <c r="J56" s="1462"/>
      <c r="K56" s="632"/>
      <c r="L56" s="1471"/>
      <c r="M56" s="1296"/>
      <c r="N56" s="1330"/>
      <c r="O56" s="1392"/>
      <c r="P56" s="1448"/>
      <c r="Q56" s="1450"/>
    </row>
    <row r="57" spans="1:17" ht="36.75" customHeight="1" x14ac:dyDescent="0.2">
      <c r="A57" s="68"/>
      <c r="B57" s="69"/>
      <c r="C57" s="1313"/>
      <c r="D57" s="633" t="str">
        <f>VLOOKUP($P57,TOV!$A$4:$E$65536,2,FALSE)</f>
        <v xml:space="preserve">Empty and remove above ground fuel tank (include all site facilities and is to include pipes, bunds, etc) </v>
      </c>
      <c r="E57" s="293" t="s">
        <v>296</v>
      </c>
      <c r="F57" s="917"/>
      <c r="G57" s="199" t="s">
        <v>371</v>
      </c>
      <c r="H57" s="918">
        <f>VLOOKUP($P57,TOV!$A$4:$E$65536,4,FALSE)</f>
        <v>22001.406480000001</v>
      </c>
      <c r="I57" s="175"/>
      <c r="J57" s="75">
        <f t="shared" ref="J57" si="4">IF($E57="Y",IF(I57=0,F57*H57,F57*I57),"")</f>
        <v>0</v>
      </c>
      <c r="K57" s="631"/>
      <c r="L57" s="212" t="s">
        <v>568</v>
      </c>
      <c r="M57" s="1013"/>
      <c r="N57" s="587"/>
      <c r="O57" s="745"/>
      <c r="P57" s="1008" t="s">
        <v>819</v>
      </c>
      <c r="Q57" s="938"/>
    </row>
    <row r="58" spans="1:17" ht="45" x14ac:dyDescent="0.2">
      <c r="A58" s="68"/>
      <c r="B58" s="69"/>
      <c r="C58" s="1313"/>
      <c r="D58" s="70" t="str">
        <f>VLOOKUP($P58,TOV!$A$4:$E$65536,2,FALSE)</f>
        <v xml:space="preserve">Removal of underground fuel storage tank (UST) up to 5,000L capacity (include all site facilities and is to include pipes, bunds, etc) </v>
      </c>
      <c r="E58" s="293" t="s">
        <v>296</v>
      </c>
      <c r="F58" s="77"/>
      <c r="G58" s="199" t="s">
        <v>371</v>
      </c>
      <c r="H58" s="73">
        <f>VLOOKUP($P58,TOV!$A$4:$E$65536,4,FALSE)</f>
        <v>31822.943946319254</v>
      </c>
      <c r="I58" s="197"/>
      <c r="J58" s="75">
        <f t="shared" si="3"/>
        <v>0</v>
      </c>
      <c r="K58" s="632"/>
      <c r="L58" s="141" t="s">
        <v>568</v>
      </c>
      <c r="M58" s="221"/>
      <c r="N58" s="315"/>
      <c r="O58" s="815">
        <f>IF(I58="",0,1)</f>
        <v>0</v>
      </c>
      <c r="P58" s="827" t="s">
        <v>569</v>
      </c>
      <c r="Q58" s="937"/>
    </row>
    <row r="59" spans="1:17" ht="45.75" thickBot="1" x14ac:dyDescent="0.25">
      <c r="A59" s="68"/>
      <c r="B59" s="69"/>
      <c r="C59" s="1318"/>
      <c r="D59" s="198" t="str">
        <f>VLOOKUP($P59,TOV!$A$4:$E$65536,2,FALSE)</f>
        <v>Removal of underground fuel storage tank (UST) above 5,000L and below 15,000L capacity (include all site facilities and is to include pipes, bunds, etc)</v>
      </c>
      <c r="E59" s="294" t="s">
        <v>296</v>
      </c>
      <c r="F59" s="94"/>
      <c r="G59" s="250" t="s">
        <v>371</v>
      </c>
      <c r="H59" s="547">
        <f>VLOOKUP($P59,TOV!$A$4:$E$65536,4,FALSE)</f>
        <v>38526.566520967608</v>
      </c>
      <c r="I59" s="252"/>
      <c r="J59" s="81">
        <f t="shared" si="3"/>
        <v>0</v>
      </c>
      <c r="K59" s="637"/>
      <c r="L59" s="382" t="s">
        <v>570</v>
      </c>
      <c r="M59" s="221"/>
      <c r="N59" s="315"/>
      <c r="O59" s="817">
        <f>IF(I59="",0,1)</f>
        <v>0</v>
      </c>
      <c r="P59" s="829" t="s">
        <v>571</v>
      </c>
      <c r="Q59" s="939"/>
    </row>
    <row r="60" spans="1:17" ht="13.5" thickBot="1" x14ac:dyDescent="0.25">
      <c r="A60" s="225"/>
      <c r="B60" s="226"/>
      <c r="C60" s="227"/>
      <c r="D60" s="85"/>
      <c r="E60" s="85"/>
      <c r="F60" s="304" t="s">
        <v>461</v>
      </c>
      <c r="G60" s="304"/>
      <c r="H60" s="304"/>
      <c r="I60" s="98"/>
      <c r="J60" s="87">
        <f>SUM(J51:J59)</f>
        <v>0</v>
      </c>
      <c r="K60" s="228"/>
      <c r="L60" s="229"/>
      <c r="M60" s="230"/>
      <c r="N60" s="315"/>
      <c r="O60" s="1422"/>
      <c r="P60" s="1423"/>
      <c r="Q60" s="1424"/>
    </row>
    <row r="61" spans="1:17" ht="36" x14ac:dyDescent="0.2">
      <c r="A61" s="62"/>
      <c r="B61" s="63"/>
      <c r="C61" s="1273" t="s">
        <v>468</v>
      </c>
      <c r="D61" s="190" t="str">
        <f>VLOOKUP($P61,TOV!$A$4:$E$65536,2,FALSE)</f>
        <v>Disconnect electricity supply</v>
      </c>
      <c r="E61" s="295" t="s">
        <v>296</v>
      </c>
      <c r="F61" s="203">
        <v>1</v>
      </c>
      <c r="G61" s="239" t="s">
        <v>297</v>
      </c>
      <c r="H61" s="191">
        <f>VLOOKUP($P61,TOV!$A$4:$E$65536,4,FALSE)</f>
        <v>934.2</v>
      </c>
      <c r="I61" s="192"/>
      <c r="J61" s="66">
        <f t="shared" si="3"/>
        <v>934.2</v>
      </c>
      <c r="K61" s="630"/>
      <c r="L61" s="139" t="s">
        <v>513</v>
      </c>
      <c r="M61" s="195"/>
      <c r="N61" s="315"/>
      <c r="O61" s="813">
        <f t="shared" ref="O61:O67" si="5">IF(I61="",0,1)</f>
        <v>0</v>
      </c>
      <c r="P61" s="849" t="s">
        <v>514</v>
      </c>
      <c r="Q61" s="940"/>
    </row>
    <row r="62" spans="1:17" ht="27" x14ac:dyDescent="0.2">
      <c r="A62" s="62"/>
      <c r="B62" s="63"/>
      <c r="C62" s="1116"/>
      <c r="D62" s="70" t="str">
        <f>VLOOKUP($P62,TOV!$A$4:$E$65536,2,FALSE)</f>
        <v>Demolish and remove small buildings / tanks</v>
      </c>
      <c r="E62" s="293" t="s">
        <v>296</v>
      </c>
      <c r="F62" s="77"/>
      <c r="G62" s="199" t="s">
        <v>515</v>
      </c>
      <c r="H62" s="73">
        <f>VLOOKUP($P62,TOV!$A$4:$E$65536,4,FALSE)</f>
        <v>106.07647982106417</v>
      </c>
      <c r="I62" s="215"/>
      <c r="J62" s="75">
        <f t="shared" si="3"/>
        <v>0</v>
      </c>
      <c r="K62" s="632"/>
      <c r="L62" s="141" t="s">
        <v>516</v>
      </c>
      <c r="M62" s="195"/>
      <c r="N62" s="315"/>
      <c r="O62" s="815">
        <f t="shared" si="5"/>
        <v>0</v>
      </c>
      <c r="P62" s="827" t="s">
        <v>517</v>
      </c>
      <c r="Q62" s="937"/>
    </row>
    <row r="63" spans="1:17" ht="21" customHeight="1" x14ac:dyDescent="0.2">
      <c r="A63" s="62"/>
      <c r="B63" s="63"/>
      <c r="C63" s="1116"/>
      <c r="D63" s="633" t="str">
        <f>VLOOKUP($P63,TOV!$A$4:$E$65536,2,FALSE)</f>
        <v>Demolish and remove weighbridge</v>
      </c>
      <c r="E63" s="293" t="s">
        <v>296</v>
      </c>
      <c r="F63" s="72"/>
      <c r="G63" s="90" t="s">
        <v>808</v>
      </c>
      <c r="H63" s="73">
        <f>VLOOKUP($P63,TOV!$A$4:$E$65536,4,FALSE)</f>
        <v>33002.10972</v>
      </c>
      <c r="I63" s="215"/>
      <c r="J63" s="75">
        <f t="shared" si="3"/>
        <v>0</v>
      </c>
      <c r="K63" s="631"/>
      <c r="L63" s="212" t="s">
        <v>815</v>
      </c>
      <c r="M63" s="195"/>
      <c r="N63" s="315"/>
      <c r="O63" s="745"/>
      <c r="P63" s="1008" t="s">
        <v>814</v>
      </c>
      <c r="Q63" s="937"/>
    </row>
    <row r="64" spans="1:17" ht="22.5" x14ac:dyDescent="0.2">
      <c r="A64" s="62"/>
      <c r="B64" s="63"/>
      <c r="C64" s="1116"/>
      <c r="D64" s="70" t="str">
        <f>VLOOKUP($P64,TOV!$A$4:$E$65536,2,FALSE)</f>
        <v xml:space="preserve">Demolish and remove industrial buildings such as workshops and large sheds </v>
      </c>
      <c r="E64" s="293" t="s">
        <v>296</v>
      </c>
      <c r="F64" s="77"/>
      <c r="G64" s="199" t="s">
        <v>515</v>
      </c>
      <c r="H64" s="73">
        <f>VLOOKUP($P64,TOV!$A$4:$E$65536,4,FALSE)</f>
        <v>242.46052530528954</v>
      </c>
      <c r="I64" s="215"/>
      <c r="J64" s="75">
        <f t="shared" si="3"/>
        <v>0</v>
      </c>
      <c r="K64" s="632"/>
      <c r="L64" s="141" t="s">
        <v>524</v>
      </c>
      <c r="M64" s="195"/>
      <c r="N64" s="315"/>
      <c r="O64" s="815">
        <f t="shared" si="5"/>
        <v>0</v>
      </c>
      <c r="P64" s="827" t="s">
        <v>525</v>
      </c>
      <c r="Q64" s="937"/>
    </row>
    <row r="65" spans="1:17" ht="33.75" x14ac:dyDescent="0.2">
      <c r="A65" s="62"/>
      <c r="B65" s="63"/>
      <c r="C65" s="1116"/>
      <c r="D65" s="70" t="str">
        <f>VLOOKUP($P65,TOV!$A$4:$E$65536,2,FALSE)</f>
        <v xml:space="preserve">Remove Bitumen sealed areas (car park, etc).  Includes disposal of waste bitumen material off site at an appropriate landfill facility. </v>
      </c>
      <c r="E65" s="293" t="s">
        <v>296</v>
      </c>
      <c r="F65" s="77"/>
      <c r="G65" s="199" t="s">
        <v>515</v>
      </c>
      <c r="H65" s="73">
        <f>VLOOKUP($P65,TOV!$A$4:$E$65536,4,FALSE)</f>
        <v>18.107486264854778</v>
      </c>
      <c r="I65" s="197"/>
      <c r="J65" s="75">
        <f t="shared" si="3"/>
        <v>0</v>
      </c>
      <c r="K65" s="632"/>
      <c r="L65" s="141" t="s">
        <v>540</v>
      </c>
      <c r="M65" s="195"/>
      <c r="N65" s="315"/>
      <c r="O65" s="815">
        <f t="shared" si="5"/>
        <v>0</v>
      </c>
      <c r="P65" s="827" t="s">
        <v>526</v>
      </c>
      <c r="Q65" s="937"/>
    </row>
    <row r="66" spans="1:17" ht="22.5" x14ac:dyDescent="0.2">
      <c r="A66" s="62"/>
      <c r="B66" s="63"/>
      <c r="C66" s="1116"/>
      <c r="D66" s="70" t="str">
        <f>VLOOKUP($P66,TOV!$A$4:$E$65536,2,FALSE)</f>
        <v xml:space="preserve">Remove Concrete pads &amp; footings (&lt; 300mm thickness).  </v>
      </c>
      <c r="E66" s="293" t="s">
        <v>296</v>
      </c>
      <c r="F66" s="77"/>
      <c r="G66" s="199" t="s">
        <v>515</v>
      </c>
      <c r="H66" s="73">
        <f>VLOOKUP($P66,TOV!$A$4:$E$65536,4,FALSE)</f>
        <v>15.153782831580596</v>
      </c>
      <c r="I66" s="197"/>
      <c r="J66" s="75">
        <f t="shared" si="3"/>
        <v>0</v>
      </c>
      <c r="K66" s="632"/>
      <c r="L66" s="141" t="s">
        <v>541</v>
      </c>
      <c r="M66" s="195"/>
      <c r="N66" s="315"/>
      <c r="O66" s="815">
        <f t="shared" si="5"/>
        <v>0</v>
      </c>
      <c r="P66" s="827" t="s">
        <v>527</v>
      </c>
      <c r="Q66" s="937"/>
    </row>
    <row r="67" spans="1:17" ht="23.25" thickBot="1" x14ac:dyDescent="0.25">
      <c r="A67" s="62"/>
      <c r="B67" s="63"/>
      <c r="C67" s="1116"/>
      <c r="D67" s="198" t="str">
        <f>VLOOKUP($P67,TOV!$A$4:$E$65536,2,FALSE)</f>
        <v>Remove Concrete pads, footings and foundations (&gt; 300mm thickness)</v>
      </c>
      <c r="E67" s="294" t="s">
        <v>296</v>
      </c>
      <c r="F67" s="94"/>
      <c r="G67" s="250" t="s">
        <v>515</v>
      </c>
      <c r="H67" s="547">
        <f>VLOOKUP($P67,TOV!$A$4:$E$65536,4,FALSE)</f>
        <v>83.474227462096508</v>
      </c>
      <c r="I67" s="252"/>
      <c r="J67" s="81">
        <f t="shared" si="3"/>
        <v>0</v>
      </c>
      <c r="K67" s="637"/>
      <c r="L67" s="382" t="s">
        <v>528</v>
      </c>
      <c r="M67" s="195"/>
      <c r="N67" s="315"/>
      <c r="O67" s="817">
        <f t="shared" si="5"/>
        <v>0</v>
      </c>
      <c r="P67" s="829" t="s">
        <v>529</v>
      </c>
      <c r="Q67" s="939"/>
    </row>
    <row r="68" spans="1:17" ht="13.5" thickBot="1" x14ac:dyDescent="0.25">
      <c r="A68" s="225"/>
      <c r="B68" s="226"/>
      <c r="C68" s="232"/>
      <c r="D68" s="85"/>
      <c r="E68" s="85"/>
      <c r="F68" s="98" t="s">
        <v>461</v>
      </c>
      <c r="G68" s="85"/>
      <c r="H68" s="233"/>
      <c r="I68" s="233"/>
      <c r="J68" s="101">
        <f>SUM(J61:J67)</f>
        <v>934.2</v>
      </c>
      <c r="K68" s="188"/>
      <c r="L68" s="339"/>
      <c r="M68" s="234"/>
      <c r="N68" s="315"/>
      <c r="O68" s="1422"/>
      <c r="P68" s="1423"/>
      <c r="Q68" s="1424"/>
    </row>
    <row r="69" spans="1:17" ht="27" x14ac:dyDescent="0.2">
      <c r="A69" s="62"/>
      <c r="B69" s="63"/>
      <c r="C69" s="1317" t="s">
        <v>572</v>
      </c>
      <c r="D69" s="190" t="str">
        <f>VLOOKUP($P69,TOV!$A$4:$E$65536,2,FALSE)</f>
        <v>Disconnect electricity supply</v>
      </c>
      <c r="E69" s="295" t="s">
        <v>296</v>
      </c>
      <c r="F69" s="203">
        <v>1</v>
      </c>
      <c r="G69" s="239" t="s">
        <v>297</v>
      </c>
      <c r="H69" s="191">
        <f>VLOOKUP($P69,TOV!$A$4:$E$65536,4,FALSE)</f>
        <v>934.2</v>
      </c>
      <c r="I69" s="192"/>
      <c r="J69" s="66">
        <f t="shared" si="3"/>
        <v>934.2</v>
      </c>
      <c r="K69" s="630"/>
      <c r="L69" s="139" t="s">
        <v>268</v>
      </c>
      <c r="M69" s="195"/>
      <c r="N69" s="130"/>
      <c r="O69" s="813">
        <f>IF(I69="",0,1)</f>
        <v>0</v>
      </c>
      <c r="P69" s="849" t="s">
        <v>514</v>
      </c>
      <c r="Q69" s="940"/>
    </row>
    <row r="70" spans="1:17" ht="17.25" customHeight="1" x14ac:dyDescent="0.2">
      <c r="A70" s="62"/>
      <c r="B70" s="63"/>
      <c r="C70" s="1313"/>
      <c r="D70" s="633" t="str">
        <f>VLOOKUP($P70,TOV!$A$4:$E$65536,2,FALSE)</f>
        <v>Empty and remove septic tank</v>
      </c>
      <c r="E70" s="293" t="s">
        <v>296</v>
      </c>
      <c r="F70" s="72"/>
      <c r="G70" s="199" t="s">
        <v>808</v>
      </c>
      <c r="H70" s="73">
        <f>VLOOKUP($P70,TOV!$A$4:$E$65536,4,FALSE)</f>
        <v>9900.6329159999987</v>
      </c>
      <c r="I70" s="215"/>
      <c r="J70" s="75">
        <f t="shared" si="3"/>
        <v>0</v>
      </c>
      <c r="K70" s="631"/>
      <c r="L70" s="212" t="s">
        <v>818</v>
      </c>
      <c r="M70" s="176"/>
      <c r="N70" s="130"/>
      <c r="O70" s="745"/>
      <c r="P70" s="1008" t="s">
        <v>816</v>
      </c>
      <c r="Q70" s="938"/>
    </row>
    <row r="71" spans="1:17" ht="23.25" customHeight="1" x14ac:dyDescent="0.2">
      <c r="A71" s="68"/>
      <c r="B71" s="69"/>
      <c r="C71" s="1313"/>
      <c r="D71" s="70" t="str">
        <f>VLOOKUP($P71,TOV!$A$4:$E$65536,2,FALSE)</f>
        <v>Demolish and remove small buildings / tanks</v>
      </c>
      <c r="E71" s="293" t="s">
        <v>296</v>
      </c>
      <c r="F71" s="77"/>
      <c r="G71" s="199" t="s">
        <v>515</v>
      </c>
      <c r="H71" s="73">
        <f>VLOOKUP($P71,TOV!$A$4:$E$65536,4,FALSE)</f>
        <v>106.07647982106417</v>
      </c>
      <c r="I71" s="215"/>
      <c r="J71" s="75">
        <f t="shared" si="3"/>
        <v>0</v>
      </c>
      <c r="K71" s="632"/>
      <c r="L71" s="141" t="s">
        <v>573</v>
      </c>
      <c r="M71" s="176"/>
      <c r="N71" s="130"/>
      <c r="O71" s="815">
        <f>IF(I71="",0,1)</f>
        <v>0</v>
      </c>
      <c r="P71" s="827" t="s">
        <v>517</v>
      </c>
      <c r="Q71" s="937"/>
    </row>
    <row r="72" spans="1:17" ht="57" thickBot="1" x14ac:dyDescent="0.25">
      <c r="A72" s="68"/>
      <c r="B72" s="69"/>
      <c r="C72" s="1318"/>
      <c r="D72" s="198" t="str">
        <f>VLOOKUP($P72,TOV!$A$4:$E$65536,2,FALSE)</f>
        <v>Load, cart and dispose of contaminated soil (ie. Hydrocarbon, chemical spillage in / around storage sheds or fuel storage areas).  The materials is to be taken off site to a licensed landfill or disposal facility.</v>
      </c>
      <c r="E72" s="294" t="s">
        <v>296</v>
      </c>
      <c r="F72" s="94"/>
      <c r="G72" s="250" t="s">
        <v>377</v>
      </c>
      <c r="H72" s="547">
        <f>VLOOKUP($P72,TOV!$A$4:$E$65536,4,FALSE)</f>
        <v>1022.8803411316903</v>
      </c>
      <c r="I72" s="252"/>
      <c r="J72" s="81">
        <f t="shared" si="3"/>
        <v>0</v>
      </c>
      <c r="K72" s="637"/>
      <c r="L72" s="382" t="s">
        <v>574</v>
      </c>
      <c r="M72" s="176"/>
      <c r="N72" s="130"/>
      <c r="O72" s="817">
        <f>IF(I72="",0,1)</f>
        <v>0</v>
      </c>
      <c r="P72" s="829" t="s">
        <v>575</v>
      </c>
      <c r="Q72" s="939"/>
    </row>
    <row r="73" spans="1:17" ht="13.5" thickBot="1" x14ac:dyDescent="0.25">
      <c r="A73" s="182"/>
      <c r="B73" s="183"/>
      <c r="C73" s="184"/>
      <c r="D73" s="84"/>
      <c r="E73" s="84"/>
      <c r="F73" s="185" t="s">
        <v>461</v>
      </c>
      <c r="G73" s="84"/>
      <c r="H73" s="186"/>
      <c r="I73" s="186"/>
      <c r="J73" s="187">
        <f>SUM(J69:J72)</f>
        <v>934.2</v>
      </c>
      <c r="K73" s="188"/>
      <c r="L73" s="339"/>
      <c r="M73" s="189"/>
      <c r="N73" s="284"/>
      <c r="O73" s="1422"/>
      <c r="P73" s="1423"/>
      <c r="Q73" s="1424"/>
    </row>
    <row r="74" spans="1:17" ht="12.75" x14ac:dyDescent="0.2">
      <c r="A74" s="126"/>
      <c r="B74" s="127"/>
      <c r="C74" s="1273" t="s">
        <v>576</v>
      </c>
      <c r="D74" s="1481" t="str">
        <f>VLOOKUP($P74,TOV!$A$4:$E$65536,2,FALSE)</f>
        <v xml:space="preserve">Remove unwanted material from roadways (e.g. spillage) </v>
      </c>
      <c r="E74" s="1482" t="s">
        <v>296</v>
      </c>
      <c r="F74" s="1483"/>
      <c r="G74" s="1250" t="s">
        <v>377</v>
      </c>
      <c r="H74" s="1484" t="str">
        <f>VLOOKUP($P74,TOV!$A$4:$E$65536,4,FALSE)</f>
        <v>Select from List</v>
      </c>
      <c r="I74" s="1485"/>
      <c r="J74" s="1469" t="str">
        <f>IF($E74="Y",IF(I74=0,IF(H74="Select From List","",F74*H74),F74*I74),"")</f>
        <v/>
      </c>
      <c r="K74" s="630" t="s">
        <v>378</v>
      </c>
      <c r="L74" s="1470" t="s">
        <v>577</v>
      </c>
      <c r="M74" s="1294"/>
      <c r="N74" s="1330"/>
      <c r="O74" s="1421">
        <f>IF(I74="",0,1)</f>
        <v>0</v>
      </c>
      <c r="P74" s="1473" t="str">
        <f>IF(Q74=1,"X188",IF(Q74=2,"X189",IF(Q74=3,"X190",IF(Q74=4,"x191",IF(Q74=5,"X192","X188")))))</f>
        <v>X188</v>
      </c>
      <c r="Q74" s="1472">
        <f>VLOOKUP(K74,Select_Haul_Distance_Index,2,FALSE)</f>
        <v>1</v>
      </c>
    </row>
    <row r="75" spans="1:17" ht="27" customHeight="1" x14ac:dyDescent="0.2">
      <c r="A75" s="126"/>
      <c r="B75" s="127"/>
      <c r="C75" s="1116"/>
      <c r="D75" s="1457"/>
      <c r="E75" s="1458"/>
      <c r="F75" s="1459"/>
      <c r="G75" s="1251"/>
      <c r="H75" s="1464"/>
      <c r="I75" s="1486"/>
      <c r="J75" s="1462"/>
      <c r="K75" s="632"/>
      <c r="L75" s="1471"/>
      <c r="M75" s="1294"/>
      <c r="N75" s="1330"/>
      <c r="O75" s="1392"/>
      <c r="P75" s="1448"/>
      <c r="Q75" s="1450"/>
    </row>
    <row r="76" spans="1:17" ht="33.75" x14ac:dyDescent="0.2">
      <c r="A76" s="62"/>
      <c r="B76" s="63"/>
      <c r="C76" s="1116"/>
      <c r="D76" s="70" t="str">
        <f>VLOOKUP($P76,TOV!$A$4:$E$65536,2,FALSE)</f>
        <v xml:space="preserve">Remove Bitumen sealed areas (car park, etc).  Includes disposal of waste bitumen material off site at an appropriate landfill facility. </v>
      </c>
      <c r="E76" s="293" t="s">
        <v>296</v>
      </c>
      <c r="F76" s="77"/>
      <c r="G76" s="199" t="s">
        <v>515</v>
      </c>
      <c r="H76" s="73">
        <f>VLOOKUP($P76,TOV!$A$4:$E$65536,4,FALSE)</f>
        <v>18.107486264854778</v>
      </c>
      <c r="I76" s="197"/>
      <c r="J76" s="75">
        <f>IF($E76="Y",IF(I76=0,F76*H76,F76*I76),"")</f>
        <v>0</v>
      </c>
      <c r="K76" s="632"/>
      <c r="L76" s="141" t="s">
        <v>540</v>
      </c>
      <c r="M76" s="195"/>
      <c r="N76" s="315"/>
      <c r="O76" s="815">
        <f>IF(I76="",0,1)</f>
        <v>0</v>
      </c>
      <c r="P76" s="827" t="s">
        <v>526</v>
      </c>
      <c r="Q76" s="937"/>
    </row>
    <row r="77" spans="1:17" ht="23.25" thickBot="1" x14ac:dyDescent="0.25">
      <c r="A77" s="62"/>
      <c r="B77" s="63"/>
      <c r="C77" s="1116"/>
      <c r="D77" s="198" t="str">
        <f>VLOOKUP($P77,TOV!$A$4:$E$65536,2,FALSE)</f>
        <v>Reshape deep rip and ameliorate sealed and unsealed roads</v>
      </c>
      <c r="E77" s="294" t="s">
        <v>296</v>
      </c>
      <c r="F77" s="94"/>
      <c r="G77" s="250" t="s">
        <v>363</v>
      </c>
      <c r="H77" s="547">
        <f>VLOOKUP($P77,TOV!$A$4:$E$65536,4,FALSE)</f>
        <v>3788.4457078951482</v>
      </c>
      <c r="I77" s="252"/>
      <c r="J77" s="81">
        <f>IF($E77="Y",IF(I77=0,F77*H77,F77*I77),"")</f>
        <v>0</v>
      </c>
      <c r="K77" s="637"/>
      <c r="L77" s="382" t="s">
        <v>581</v>
      </c>
      <c r="M77" s="243"/>
      <c r="N77" s="587"/>
      <c r="O77" s="817">
        <f>IF(I77="",0,1)</f>
        <v>0</v>
      </c>
      <c r="P77" s="829" t="s">
        <v>582</v>
      </c>
      <c r="Q77" s="939"/>
    </row>
    <row r="78" spans="1:17" ht="13.5" thickBot="1" x14ac:dyDescent="0.25">
      <c r="A78" s="182"/>
      <c r="B78" s="183"/>
      <c r="C78" s="184"/>
      <c r="D78" s="84"/>
      <c r="E78" s="185"/>
      <c r="F78" s="185" t="s">
        <v>461</v>
      </c>
      <c r="G78" s="186"/>
      <c r="H78" s="200"/>
      <c r="I78" s="201"/>
      <c r="J78" s="187">
        <f>SUM(J74:J77)</f>
        <v>0</v>
      </c>
      <c r="K78" s="851"/>
      <c r="L78" s="651"/>
      <c r="M78" s="189"/>
      <c r="N78" s="587"/>
      <c r="O78" s="1422"/>
      <c r="P78" s="1423"/>
      <c r="Q78" s="1424"/>
    </row>
    <row r="79" spans="1:17" ht="33.75" x14ac:dyDescent="0.2">
      <c r="A79" s="62"/>
      <c r="B79" s="63"/>
      <c r="C79" s="1307" t="s">
        <v>456</v>
      </c>
      <c r="D79" s="190" t="str">
        <f>VLOOKUP($P79,TOV!$A$4:$E$65536,2,FALSE)</f>
        <v>Shaping or levelling of minor excavations, batters and stockpiles, final trim, rock rake and deep rip</v>
      </c>
      <c r="E79" s="145" t="s">
        <v>296</v>
      </c>
      <c r="F79" s="471"/>
      <c r="G79" s="239" t="s">
        <v>363</v>
      </c>
      <c r="H79" s="191">
        <f>VLOOKUP($P79,TOV!$A$4:$E$65536,4,FALSE)</f>
        <v>1969.9917681054776</v>
      </c>
      <c r="I79" s="297"/>
      <c r="J79" s="66">
        <f t="shared" ref="J79:J96" si="6">IF($E79="Y",IF(I79=0,F79*H79,F79*I79),"")</f>
        <v>0</v>
      </c>
      <c r="K79" s="630"/>
      <c r="L79" s="139" t="s">
        <v>193</v>
      </c>
      <c r="M79" s="243"/>
      <c r="N79" s="284"/>
      <c r="O79" s="813">
        <f t="shared" ref="O79:O85" si="7">IF(I79="",0,1)</f>
        <v>0</v>
      </c>
      <c r="P79" s="849" t="s">
        <v>579</v>
      </c>
      <c r="Q79" s="940"/>
    </row>
    <row r="80" spans="1:17" ht="36" x14ac:dyDescent="0.3">
      <c r="A80" s="62"/>
      <c r="B80" s="63"/>
      <c r="C80" s="1307"/>
      <c r="D80" s="70" t="str">
        <f>VLOOKUP($P80,TOV!$A$4:$E$65536,2,FALSE)</f>
        <v>Structural water management works, banks, drains, rock lined waterways, sediment dams</v>
      </c>
      <c r="E80" s="293" t="s">
        <v>296</v>
      </c>
      <c r="F80" s="77"/>
      <c r="G80" s="199" t="s">
        <v>363</v>
      </c>
      <c r="H80" s="73">
        <f>VLOOKUP($P80,TOV!$A$4:$E$65536,4,FALSE)</f>
        <v>3030.7565663161195</v>
      </c>
      <c r="I80" s="197"/>
      <c r="J80" s="75">
        <f>IF($E80="Y",IF(I80=0,F80*H80,F80*I80),"")</f>
        <v>0</v>
      </c>
      <c r="K80" s="632"/>
      <c r="L80" s="141" t="s">
        <v>507</v>
      </c>
      <c r="M80" s="243"/>
      <c r="N80" s="719"/>
      <c r="O80" s="815">
        <f t="shared" si="7"/>
        <v>0</v>
      </c>
      <c r="P80" s="827" t="s">
        <v>580</v>
      </c>
      <c r="Q80" s="937"/>
    </row>
    <row r="81" spans="1:41" ht="20.25" x14ac:dyDescent="0.3">
      <c r="A81" s="62"/>
      <c r="B81" s="63"/>
      <c r="C81" s="1307"/>
      <c r="D81" s="70" t="str">
        <f>VLOOKUP($P81,TOV!$A$4:$E$65536,2,FALSE)</f>
        <v>Rip hardstand areas</v>
      </c>
      <c r="E81" s="293" t="s">
        <v>296</v>
      </c>
      <c r="F81" s="77"/>
      <c r="G81" s="199" t="s">
        <v>363</v>
      </c>
      <c r="H81" s="73">
        <f>VLOOKUP($P81,TOV!$A$4:$E$65536,4,FALSE)</f>
        <v>757.68914157902987</v>
      </c>
      <c r="I81" s="197"/>
      <c r="J81" s="75">
        <f t="shared" si="6"/>
        <v>0</v>
      </c>
      <c r="K81" s="632"/>
      <c r="L81" s="141" t="s">
        <v>657</v>
      </c>
      <c r="M81" s="243"/>
      <c r="N81" s="719"/>
      <c r="O81" s="815">
        <f t="shared" si="7"/>
        <v>0</v>
      </c>
      <c r="P81" s="827" t="s">
        <v>649</v>
      </c>
      <c r="Q81" s="937"/>
    </row>
    <row r="82" spans="1:41" ht="20.25" x14ac:dyDescent="0.3">
      <c r="A82" s="62"/>
      <c r="B82" s="63"/>
      <c r="C82" s="1015"/>
      <c r="D82" s="633" t="str">
        <f>VLOOKUP($P82,TOV!$A$4:$E$65536,2,FALSE)</f>
        <v>Clear and grub existing vegetation</v>
      </c>
      <c r="E82" s="293" t="s">
        <v>296</v>
      </c>
      <c r="F82" s="917"/>
      <c r="G82" s="199" t="s">
        <v>363</v>
      </c>
      <c r="H82" s="918">
        <f>VLOOKUP($P82,TOV!$A$4:$E$65536,4,FALSE)</f>
        <v>5060.3234904000001</v>
      </c>
      <c r="I82" s="244"/>
      <c r="J82" s="75">
        <f t="shared" si="6"/>
        <v>0</v>
      </c>
      <c r="K82" s="631"/>
      <c r="L82" s="211" t="s">
        <v>841</v>
      </c>
      <c r="M82" s="243"/>
      <c r="N82" s="719"/>
      <c r="O82" s="745">
        <f t="shared" si="7"/>
        <v>0</v>
      </c>
      <c r="P82" s="1008" t="s">
        <v>840</v>
      </c>
      <c r="Q82" s="937"/>
    </row>
    <row r="83" spans="1:41" ht="33.75" x14ac:dyDescent="0.2">
      <c r="A83" s="62"/>
      <c r="B83" s="63"/>
      <c r="C83" s="208"/>
      <c r="D83" s="70" t="str">
        <f>VLOOKUP($P83,TOV!$A$4:$E$65536,2,FALSE)</f>
        <v>Maintenance of the rehabilitated areas that are intended to be part of the ongoing closure of the site.</v>
      </c>
      <c r="E83" s="293" t="s">
        <v>296</v>
      </c>
      <c r="F83" s="77"/>
      <c r="G83" s="199" t="s">
        <v>363</v>
      </c>
      <c r="H83" s="73">
        <f>VLOOKUP($P83,TOV!$A$4:$E$65536,4,FALSE)</f>
        <v>984.9958840527388</v>
      </c>
      <c r="I83" s="197"/>
      <c r="J83" s="75">
        <f t="shared" si="6"/>
        <v>0</v>
      </c>
      <c r="K83" s="632"/>
      <c r="L83" s="141" t="s">
        <v>868</v>
      </c>
      <c r="M83" s="243"/>
      <c r="N83" s="130"/>
      <c r="O83" s="815">
        <f t="shared" si="7"/>
        <v>0</v>
      </c>
      <c r="P83" s="827" t="s">
        <v>368</v>
      </c>
      <c r="Q83" s="937"/>
    </row>
    <row r="84" spans="1:41" ht="27" x14ac:dyDescent="0.3">
      <c r="A84" s="62"/>
      <c r="B84" s="63"/>
      <c r="C84" s="208"/>
      <c r="D84" s="70" t="str">
        <f>VLOOKUP($P84,TOV!$A$4:$E$65536,2,FALSE)</f>
        <v>Construct a standard stock fence around the site</v>
      </c>
      <c r="E84" s="293" t="s">
        <v>296</v>
      </c>
      <c r="F84" s="77"/>
      <c r="G84" s="199" t="s">
        <v>388</v>
      </c>
      <c r="H84" s="73">
        <f>VLOOKUP($P84,TOV!$A$4:$E$65536,4,FALSE)</f>
        <v>12.123026265264475</v>
      </c>
      <c r="I84" s="197"/>
      <c r="J84" s="75">
        <f t="shared" si="6"/>
        <v>0</v>
      </c>
      <c r="K84" s="632"/>
      <c r="L84" s="142" t="s">
        <v>242</v>
      </c>
      <c r="M84" s="243"/>
      <c r="N84" s="720"/>
      <c r="O84" s="815">
        <f t="shared" si="7"/>
        <v>0</v>
      </c>
      <c r="P84" s="827" t="s">
        <v>583</v>
      </c>
      <c r="Q84" s="937"/>
    </row>
    <row r="85" spans="1:41" ht="12.75" x14ac:dyDescent="0.2">
      <c r="A85" s="62"/>
      <c r="B85" s="63"/>
      <c r="C85" s="1313"/>
      <c r="D85" s="1457" t="str">
        <f>VLOOKUP($P85,TOV!$A$4:$E$65536,2,FALSE)</f>
        <v>Source (where availiable onsite), cart, spread and lightly rip topsoil</v>
      </c>
      <c r="E85" s="1458" t="s">
        <v>296</v>
      </c>
      <c r="F85" s="1459"/>
      <c r="G85" s="1251" t="s">
        <v>377</v>
      </c>
      <c r="H85" s="1464" t="str">
        <f>VLOOKUP($P85,TOV!$A$4:$E$65536,4,FALSE)</f>
        <v>Select from List</v>
      </c>
      <c r="I85" s="1461"/>
      <c r="J85" s="1462" t="str">
        <f>IF($E85="Y",IF(I85=0,IF(H85="Select From List","",F85*H85),F85*I85),"")</f>
        <v/>
      </c>
      <c r="K85" s="632" t="s">
        <v>378</v>
      </c>
      <c r="L85" s="1456" t="s">
        <v>584</v>
      </c>
      <c r="M85" s="1287"/>
      <c r="N85" s="1330"/>
      <c r="O85" s="1391">
        <f t="shared" si="7"/>
        <v>0</v>
      </c>
      <c r="P85" s="1468" t="str">
        <f>IF(Q85=1,"X044",IF(Q85=2,"X045",IF(Q85=3,"X046",IF(Q85=4,"x047",IF(Q85=5,"X048","X044")))))</f>
        <v>X044</v>
      </c>
      <c r="Q85" s="1487">
        <f>VLOOKUP(K85,Select_Haul_Distance_Index,2,FALSE)</f>
        <v>1</v>
      </c>
    </row>
    <row r="86" spans="1:41" ht="27" customHeight="1" x14ac:dyDescent="0.2">
      <c r="A86" s="62"/>
      <c r="B86" s="63"/>
      <c r="C86" s="1313"/>
      <c r="D86" s="1457"/>
      <c r="E86" s="1458"/>
      <c r="F86" s="1459"/>
      <c r="G86" s="1251"/>
      <c r="H86" s="1464"/>
      <c r="I86" s="1461"/>
      <c r="J86" s="1462"/>
      <c r="K86" s="632"/>
      <c r="L86" s="1456"/>
      <c r="M86" s="1287"/>
      <c r="N86" s="1330"/>
      <c r="O86" s="1392"/>
      <c r="P86" s="1448"/>
      <c r="Q86" s="1450"/>
    </row>
    <row r="87" spans="1:41" ht="27" customHeight="1" x14ac:dyDescent="0.2">
      <c r="A87" s="62"/>
      <c r="B87" s="63"/>
      <c r="C87" s="1313"/>
      <c r="D87" s="633" t="str">
        <f>VLOOKUP($P87,TOV!$A$4:$E$65536,2,FALSE)</f>
        <v>Purchase of topsoil where there is a shortage on site</v>
      </c>
      <c r="E87" s="293" t="s">
        <v>296</v>
      </c>
      <c r="F87" s="917"/>
      <c r="G87" s="199" t="s">
        <v>440</v>
      </c>
      <c r="H87" s="918">
        <f>VLOOKUP($P87,TOV!$A$4:$E$65536,4,FALSE)</f>
        <v>51.34028202108</v>
      </c>
      <c r="I87" s="244"/>
      <c r="J87" s="75">
        <f t="shared" ref="J87" si="8">IF($E87="Y",IF(I87=0,F87*H87,F87*I87),"")</f>
        <v>0</v>
      </c>
      <c r="K87" s="631"/>
      <c r="L87" s="212" t="s">
        <v>812</v>
      </c>
      <c r="M87" s="195"/>
      <c r="N87" s="24"/>
      <c r="O87" s="745">
        <f t="shared" ref="O87" si="9">IF(I87="",0,1)</f>
        <v>0</v>
      </c>
      <c r="P87" s="1008" t="s">
        <v>837</v>
      </c>
      <c r="Q87" s="938"/>
    </row>
    <row r="88" spans="1:41" ht="27" x14ac:dyDescent="0.2">
      <c r="A88" s="62"/>
      <c r="B88" s="63"/>
      <c r="C88" s="1313"/>
      <c r="D88" s="70" t="str">
        <f>VLOOKUP($P88,TOV!$A$4:$E$65536,2,FALSE)</f>
        <v>Soil amelioration (adding gypsum, lime, etc)</v>
      </c>
      <c r="E88" s="293" t="s">
        <v>296</v>
      </c>
      <c r="F88" s="77"/>
      <c r="G88" s="199" t="s">
        <v>363</v>
      </c>
      <c r="H88" s="73">
        <f>VLOOKUP($P88,TOV!$A$4:$E$65536,4,FALSE)</f>
        <v>757.68914157902987</v>
      </c>
      <c r="I88" s="197"/>
      <c r="J88" s="75">
        <f t="shared" si="6"/>
        <v>0</v>
      </c>
      <c r="K88" s="632"/>
      <c r="L88" s="142" t="s">
        <v>585</v>
      </c>
      <c r="M88" s="195"/>
      <c r="N88" s="24"/>
      <c r="O88" s="815">
        <f>IF(I88="",0,1)</f>
        <v>0</v>
      </c>
      <c r="P88" s="827" t="s">
        <v>399</v>
      </c>
      <c r="Q88" s="937"/>
    </row>
    <row r="89" spans="1:41" ht="63" x14ac:dyDescent="0.2">
      <c r="A89" s="62"/>
      <c r="B89" s="63"/>
      <c r="C89" s="1313"/>
      <c r="D89" s="70" t="str">
        <f>VLOOKUP($P89,TOV!$A$4:$E$65536,2,FALSE)</f>
        <v>Direct seeding (native tree species OR using native grasses), with single application of fertiliser</v>
      </c>
      <c r="E89" s="293" t="s">
        <v>296</v>
      </c>
      <c r="F89" s="77"/>
      <c r="G89" s="199" t="s">
        <v>363</v>
      </c>
      <c r="H89" s="73">
        <f>VLOOKUP($P89,TOV!$A$4:$E$65536,4,FALSE)</f>
        <v>5303.8239910532093</v>
      </c>
      <c r="I89" s="197"/>
      <c r="J89" s="75">
        <f t="shared" si="6"/>
        <v>0</v>
      </c>
      <c r="K89" s="632"/>
      <c r="L89" s="141" t="s">
        <v>0</v>
      </c>
      <c r="M89" s="243"/>
      <c r="N89" s="24"/>
      <c r="O89" s="815">
        <f>IF(I89="",0,1)</f>
        <v>0</v>
      </c>
      <c r="P89" s="827" t="s">
        <v>400</v>
      </c>
      <c r="Q89" s="937"/>
    </row>
    <row r="90" spans="1:41" ht="63" x14ac:dyDescent="0.2">
      <c r="A90" s="62"/>
      <c r="B90" s="63"/>
      <c r="C90" s="1313"/>
      <c r="D90" s="70" t="str">
        <f>VLOOKUP($P90,TOV!$A$4:$E$65536,2,FALSE)</f>
        <v>Direct seeding (pasture grass species), with single application of fertiliser</v>
      </c>
      <c r="E90" s="293" t="s">
        <v>296</v>
      </c>
      <c r="F90" s="77"/>
      <c r="G90" s="199" t="s">
        <v>363</v>
      </c>
      <c r="H90" s="73">
        <f>VLOOKUP($P90,TOV!$A$4:$E$65536,4,FALSE)</f>
        <v>1363.8404548422536</v>
      </c>
      <c r="I90" s="197"/>
      <c r="J90" s="75">
        <f t="shared" si="6"/>
        <v>0</v>
      </c>
      <c r="K90" s="632"/>
      <c r="L90" s="141" t="s">
        <v>2</v>
      </c>
      <c r="M90" s="243"/>
      <c r="N90" s="24"/>
      <c r="O90" s="815">
        <f>IF(I90="",0,1)</f>
        <v>0</v>
      </c>
      <c r="P90" s="827" t="s">
        <v>401</v>
      </c>
      <c r="Q90" s="937"/>
    </row>
    <row r="91" spans="1:41" ht="18.75" thickBot="1" x14ac:dyDescent="0.25">
      <c r="A91" s="62"/>
      <c r="B91" s="63"/>
      <c r="C91" s="1313"/>
      <c r="D91" s="70" t="str">
        <f>VLOOKUP($P91,TOV!$A$4:$E$65536,2,FALSE)</f>
        <v>Planting tubestock (&lt; 15cm)</v>
      </c>
      <c r="E91" s="293" t="s">
        <v>296</v>
      </c>
      <c r="F91" s="77"/>
      <c r="G91" s="199" t="s">
        <v>371</v>
      </c>
      <c r="H91" s="73">
        <f>VLOOKUP($P91,TOV!$A$4:$E$65536,4,FALSE)</f>
        <v>12.842188840322539</v>
      </c>
      <c r="I91" s="197"/>
      <c r="J91" s="75">
        <f t="shared" si="6"/>
        <v>0</v>
      </c>
      <c r="K91" s="632"/>
      <c r="L91" s="141" t="s">
        <v>453</v>
      </c>
      <c r="M91" s="243"/>
      <c r="N91" s="24"/>
      <c r="O91" s="815">
        <f>IF(I91="",0,1)</f>
        <v>0</v>
      </c>
      <c r="P91" s="827" t="s">
        <v>404</v>
      </c>
      <c r="Q91" s="937"/>
    </row>
    <row r="92" spans="1:41" ht="13.5" thickBot="1" x14ac:dyDescent="0.25">
      <c r="A92" s="225"/>
      <c r="B92" s="226"/>
      <c r="C92" s="227"/>
      <c r="D92" s="85"/>
      <c r="E92" s="85"/>
      <c r="F92" s="1494" t="s">
        <v>461</v>
      </c>
      <c r="G92" s="1494"/>
      <c r="H92" s="1494"/>
      <c r="I92" s="98"/>
      <c r="J92" s="87">
        <f>SUM(J79:J91)</f>
        <v>0</v>
      </c>
      <c r="K92" s="228"/>
      <c r="L92" s="229"/>
      <c r="M92" s="230"/>
      <c r="N92" s="24"/>
      <c r="O92" s="1422"/>
      <c r="P92" s="1423"/>
      <c r="Q92" s="1424"/>
    </row>
    <row r="93" spans="1:41" ht="56.25" x14ac:dyDescent="0.2">
      <c r="A93" s="68"/>
      <c r="B93" s="69"/>
      <c r="C93" s="1306" t="s">
        <v>727</v>
      </c>
      <c r="D93" s="190" t="str">
        <f>VLOOKUP($P93,TOV!$A$4:$E$65536,2,FALSE)</f>
        <v>Clean small surface water management dams (include all structures) to be retained after mine closure  - make safe and minor earthworks to stabilise the water management structure. ( &lt; 5 ML)</v>
      </c>
      <c r="E93" s="145" t="s">
        <v>296</v>
      </c>
      <c r="F93" s="471"/>
      <c r="G93" s="239" t="s">
        <v>371</v>
      </c>
      <c r="H93" s="191">
        <f>VLOOKUP($P93,TOV!$A$4:$E$65536,4,FALSE)</f>
        <v>3030.7565663161195</v>
      </c>
      <c r="I93" s="192"/>
      <c r="J93" s="66">
        <f t="shared" si="6"/>
        <v>0</v>
      </c>
      <c r="K93" s="630"/>
      <c r="L93" s="194" t="s">
        <v>586</v>
      </c>
      <c r="M93" s="221"/>
      <c r="N93" s="42"/>
      <c r="O93" s="813">
        <f>IF(I93="",0,1)</f>
        <v>0</v>
      </c>
      <c r="P93" s="849" t="s">
        <v>587</v>
      </c>
      <c r="Q93" s="940"/>
    </row>
    <row r="94" spans="1:41" ht="22.5" x14ac:dyDescent="0.2">
      <c r="A94" s="68"/>
      <c r="B94" s="69"/>
      <c r="C94" s="1307"/>
      <c r="D94" s="905" t="str">
        <f>VLOOKUP($P94,TOV!$A$4:$E$65536,2,FALSE)</f>
        <v>Pumping costs for water, includes hire of pumps, labour to manage pumping and fuel</v>
      </c>
      <c r="E94" s="293" t="s">
        <v>296</v>
      </c>
      <c r="F94" s="77"/>
      <c r="G94" s="199" t="s">
        <v>835</v>
      </c>
      <c r="H94" s="73">
        <f>VLOOKUP($P94,TOV!$A$4:$E$65536,4,FALSE)</f>
        <v>126.50808726</v>
      </c>
      <c r="I94" s="197"/>
      <c r="J94" s="75">
        <f>IF($E94="Y",IF(I94=0,F94*H94,F94*I94),"")</f>
        <v>0</v>
      </c>
      <c r="K94" s="632"/>
      <c r="L94" s="141" t="s">
        <v>836</v>
      </c>
      <c r="M94" s="221"/>
      <c r="N94" s="42"/>
      <c r="O94" s="745">
        <f>IF(I94="",0,1)</f>
        <v>0</v>
      </c>
      <c r="P94" s="1008" t="s">
        <v>833</v>
      </c>
      <c r="Q94" s="938"/>
    </row>
    <row r="95" spans="1:41" ht="22.5" x14ac:dyDescent="0.2">
      <c r="A95" s="68"/>
      <c r="B95" s="69"/>
      <c r="C95" s="1307"/>
      <c r="D95" s="905" t="str">
        <f>VLOOKUP($P95,TOV!$A$4:$E$65536,2,FALSE)</f>
        <v>Removal of plastic pond liners for offsite disposal</v>
      </c>
      <c r="E95" s="293" t="s">
        <v>296</v>
      </c>
      <c r="F95" s="77"/>
      <c r="G95" s="199" t="s">
        <v>363</v>
      </c>
      <c r="H95" s="73">
        <f>VLOOKUP($P95,TOV!$A$4:$E$65536,4,FALSE)</f>
        <v>4785.3059094</v>
      </c>
      <c r="I95" s="197"/>
      <c r="J95" s="75">
        <f>IF($E95="Y",IF(I95=0,F95*H95,F95*I95),"")</f>
        <v>0</v>
      </c>
      <c r="K95" s="632"/>
      <c r="L95" s="141" t="s">
        <v>832</v>
      </c>
      <c r="M95" s="221"/>
      <c r="N95" s="42"/>
      <c r="O95" s="745">
        <f>IF(I95="",0,1)</f>
        <v>0</v>
      </c>
      <c r="P95" s="1008" t="s">
        <v>830</v>
      </c>
      <c r="Q95" s="938"/>
    </row>
    <row r="96" spans="1:41" ht="23.25" thickBot="1" x14ac:dyDescent="0.25">
      <c r="A96" s="68"/>
      <c r="B96" s="69"/>
      <c r="C96" s="1307"/>
      <c r="D96" s="955" t="str">
        <f>VLOOKUP($P96,TOV!$A$4:$E$65536,2,FALSE)</f>
        <v>OR Backfill dams and reinstate to natural surface.  (Push only)</v>
      </c>
      <c r="E96" s="294" t="s">
        <v>296</v>
      </c>
      <c r="F96" s="94"/>
      <c r="G96" s="250" t="s">
        <v>440</v>
      </c>
      <c r="H96" s="547">
        <f>VLOOKUP($P96,TOV!$A$4:$E$65536,4,FALSE)</f>
        <v>0.95032197418386777</v>
      </c>
      <c r="I96" s="252"/>
      <c r="J96" s="953">
        <f t="shared" si="6"/>
        <v>0</v>
      </c>
      <c r="K96" s="632"/>
      <c r="L96" s="952" t="s">
        <v>589</v>
      </c>
      <c r="M96" s="221"/>
      <c r="N96" s="42"/>
      <c r="O96" s="745">
        <f>IF(I96="",0,1)</f>
        <v>0</v>
      </c>
      <c r="P96" s="746" t="s">
        <v>521</v>
      </c>
      <c r="Q96" s="932"/>
      <c r="R96" s="740"/>
      <c r="S96" s="722"/>
      <c r="T96" s="722"/>
      <c r="U96" s="722"/>
      <c r="V96" s="722"/>
      <c r="W96" s="722"/>
      <c r="X96" s="722"/>
      <c r="Y96" s="722"/>
      <c r="Z96" s="722"/>
      <c r="AA96" s="722"/>
      <c r="AB96" s="722"/>
      <c r="AC96" s="722"/>
      <c r="AD96" s="722"/>
      <c r="AE96" s="722"/>
      <c r="AF96" s="722"/>
      <c r="AG96" s="722"/>
      <c r="AH96" s="722"/>
      <c r="AI96" s="722"/>
      <c r="AJ96" s="722"/>
      <c r="AK96" s="722"/>
      <c r="AL96" s="722"/>
      <c r="AM96" s="722"/>
      <c r="AN96" s="722"/>
      <c r="AO96" s="722"/>
    </row>
    <row r="97" spans="1:17" ht="13.5" thickBot="1" x14ac:dyDescent="0.25">
      <c r="A97" s="225"/>
      <c r="B97" s="226"/>
      <c r="C97" s="227"/>
      <c r="D97" s="85"/>
      <c r="E97" s="85"/>
      <c r="F97" s="98" t="s">
        <v>461</v>
      </c>
      <c r="G97" s="85"/>
      <c r="H97" s="233"/>
      <c r="I97" s="233"/>
      <c r="J97" s="87">
        <f>SUM(J93:J96)</f>
        <v>0</v>
      </c>
      <c r="K97" s="228"/>
      <c r="L97" s="229"/>
      <c r="M97" s="230"/>
      <c r="N97" s="42"/>
      <c r="O97" s="1410"/>
      <c r="P97" s="1411"/>
      <c r="Q97" s="1412"/>
    </row>
    <row r="98" spans="1:17" ht="12.75" x14ac:dyDescent="0.2">
      <c r="A98" s="126"/>
      <c r="B98" s="127"/>
      <c r="C98" s="1314" t="s">
        <v>590</v>
      </c>
      <c r="D98" s="190" t="s">
        <v>411</v>
      </c>
      <c r="E98" s="239"/>
      <c r="F98" s="417"/>
      <c r="G98" s="239"/>
      <c r="H98" s="1491"/>
      <c r="I98" s="192"/>
      <c r="J98" s="204">
        <f>I98*F98</f>
        <v>0</v>
      </c>
      <c r="K98" s="204"/>
      <c r="L98" s="194" t="s">
        <v>412</v>
      </c>
      <c r="M98" s="159"/>
      <c r="N98" s="42"/>
      <c r="O98" s="813">
        <f>IF(I98="",0,1)</f>
        <v>0</v>
      </c>
      <c r="P98" s="846"/>
      <c r="Q98" s="940"/>
    </row>
    <row r="99" spans="1:17" ht="12.75" x14ac:dyDescent="0.2">
      <c r="A99" s="126"/>
      <c r="B99" s="127"/>
      <c r="C99" s="1314"/>
      <c r="D99" s="70" t="s">
        <v>413</v>
      </c>
      <c r="E99" s="199"/>
      <c r="F99" s="341"/>
      <c r="G99" s="199"/>
      <c r="H99" s="1492"/>
      <c r="I99" s="197"/>
      <c r="J99" s="210">
        <f>I99*F99</f>
        <v>0</v>
      </c>
      <c r="K99" s="210"/>
      <c r="L99" s="142" t="s">
        <v>412</v>
      </c>
      <c r="M99" s="159"/>
      <c r="N99" s="42"/>
      <c r="O99" s="815">
        <f>IF(I99="",0,1)</f>
        <v>0</v>
      </c>
      <c r="P99" s="847"/>
      <c r="Q99" s="937"/>
    </row>
    <row r="100" spans="1:17" ht="13.5" thickBot="1" x14ac:dyDescent="0.25">
      <c r="A100" s="126"/>
      <c r="B100" s="127"/>
      <c r="C100" s="1315"/>
      <c r="D100" s="198" t="s">
        <v>414</v>
      </c>
      <c r="E100" s="250"/>
      <c r="F100" s="418"/>
      <c r="G100" s="250"/>
      <c r="H100" s="1493"/>
      <c r="I100" s="252"/>
      <c r="J100" s="475">
        <f>I100*F100</f>
        <v>0</v>
      </c>
      <c r="K100" s="253"/>
      <c r="L100" s="245" t="s">
        <v>412</v>
      </c>
      <c r="M100" s="159"/>
      <c r="N100" s="42"/>
      <c r="O100" s="817">
        <f>IF(I100="",0,1)</f>
        <v>0</v>
      </c>
      <c r="P100" s="848"/>
      <c r="Q100" s="939"/>
    </row>
    <row r="101" spans="1:17" ht="13.5" thickBot="1" x14ac:dyDescent="0.25">
      <c r="A101" s="255"/>
      <c r="B101" s="256"/>
      <c r="C101" s="184"/>
      <c r="D101" s="84"/>
      <c r="E101" s="84"/>
      <c r="F101" s="185" t="s">
        <v>461</v>
      </c>
      <c r="G101" s="84"/>
      <c r="H101" s="186"/>
      <c r="I101" s="186"/>
      <c r="J101" s="187">
        <f>SUM(J98:J100)</f>
        <v>0</v>
      </c>
      <c r="K101" s="188"/>
      <c r="L101" s="652"/>
      <c r="M101" s="258"/>
      <c r="N101" s="42"/>
      <c r="O101" s="1425"/>
      <c r="P101" s="1426"/>
      <c r="Q101" s="1427"/>
    </row>
    <row r="102" spans="1:17" ht="12.75" x14ac:dyDescent="0.2">
      <c r="A102" s="126"/>
      <c r="B102" s="127"/>
      <c r="C102" s="126"/>
      <c r="D102" s="126"/>
      <c r="E102" s="126"/>
      <c r="F102" s="126"/>
      <c r="G102" s="126"/>
      <c r="H102" s="126"/>
      <c r="I102" s="126"/>
      <c r="J102" s="259"/>
      <c r="K102" s="129"/>
      <c r="L102" s="456"/>
      <c r="M102" s="159"/>
      <c r="N102" s="42"/>
      <c r="O102" s="136"/>
      <c r="P102" s="681"/>
      <c r="Q102" s="681"/>
    </row>
    <row r="103" spans="1:17" ht="15.75" x14ac:dyDescent="0.2">
      <c r="A103" s="126"/>
      <c r="B103" s="127"/>
      <c r="C103" s="260" t="s">
        <v>591</v>
      </c>
      <c r="D103" s="1123" t="s">
        <v>470</v>
      </c>
      <c r="E103" s="1123"/>
      <c r="F103" s="1319"/>
      <c r="G103" s="1319"/>
      <c r="H103" s="1319"/>
      <c r="I103" s="261"/>
      <c r="J103" s="262">
        <f>SUM(J101,J97,J92,J78,J73,J68,J60,J50,J29,J25)</f>
        <v>4721.795884052739</v>
      </c>
      <c r="K103" s="263"/>
      <c r="L103" s="456"/>
      <c r="M103" s="159"/>
      <c r="N103" s="42"/>
      <c r="O103" s="136"/>
      <c r="P103" s="681"/>
      <c r="Q103" s="681"/>
    </row>
    <row r="104" spans="1:17" ht="12.75" x14ac:dyDescent="0.2">
      <c r="A104" s="68"/>
      <c r="B104" s="264"/>
      <c r="C104" s="265"/>
      <c r="D104" s="265"/>
      <c r="E104" s="265"/>
      <c r="F104" s="266"/>
      <c r="G104" s="266"/>
      <c r="H104" s="267"/>
      <c r="I104" s="267"/>
      <c r="J104" s="267"/>
      <c r="K104" s="268"/>
      <c r="L104" s="457"/>
      <c r="M104" s="269"/>
      <c r="N104" s="42"/>
      <c r="O104" s="136"/>
      <c r="P104" s="681"/>
      <c r="Q104" s="681"/>
    </row>
    <row r="105" spans="1:17" ht="12.75" x14ac:dyDescent="0.2">
      <c r="A105" s="68"/>
      <c r="B105" s="68"/>
      <c r="C105" s="270"/>
      <c r="D105" s="270"/>
      <c r="E105" s="270"/>
      <c r="F105" s="271"/>
      <c r="G105" s="271"/>
      <c r="H105" s="272"/>
      <c r="I105" s="272"/>
      <c r="J105" s="272"/>
      <c r="K105" s="273"/>
      <c r="L105" s="456"/>
      <c r="M105" s="68"/>
      <c r="N105" s="42"/>
      <c r="O105" s="136"/>
      <c r="P105" s="681"/>
      <c r="Q105" s="681"/>
    </row>
    <row r="106" spans="1:17" ht="12.75" hidden="1" x14ac:dyDescent="0.2"/>
    <row r="107" spans="1:17" ht="12.75" hidden="1" x14ac:dyDescent="0.2"/>
    <row r="108" spans="1:17" ht="12.75" hidden="1" x14ac:dyDescent="0.2"/>
    <row r="109" spans="1:17" ht="12.75" hidden="1" x14ac:dyDescent="0.2"/>
    <row r="110" spans="1:17" ht="12.75" hidden="1" x14ac:dyDescent="0.2"/>
  </sheetData>
  <customSheetViews>
    <customSheetView guid="{41A8ADCC-2507-4752-A3EE-F762BBC19AE1}" showPageBreaks="1" hiddenRows="1" hiddenColumns="1" view="pageBreakPreview" showRuler="0" topLeftCell="E67">
      <selection activeCell="L73" sqref="L73"/>
      <rowBreaks count="3" manualBreakCount="3">
        <brk id="35" max="14" man="1"/>
        <brk id="47" max="16383" man="1"/>
        <brk id="74" max="14" man="1"/>
      </rowBreaks>
      <pageMargins left="0.75" right="0.75" top="1" bottom="1" header="0.5" footer="0.5"/>
      <pageSetup paperSize="8" scale="67" orientation="portrait" r:id="rId1"/>
      <headerFooter alignWithMargins="0"/>
    </customSheetView>
    <customSheetView guid="{B9B8C2DC-3363-4EAD-9396-44349DABBC4D}" scale="60" showPageBreaks="1" hiddenRows="1" hiddenColumns="1" view="pageBreakPreview" showRuler="0">
      <selection activeCell="D8" sqref="D8"/>
      <rowBreaks count="3" manualBreakCount="3">
        <brk id="35" max="14" man="1"/>
        <brk id="47" max="16383" man="1"/>
        <brk id="74" max="14" man="1"/>
      </rowBreaks>
      <pageMargins left="0.75" right="0.75" top="1" bottom="1" header="0.5" footer="0.5"/>
      <pageSetup paperSize="8" scale="67" orientation="portrait" r:id="rId2"/>
      <headerFooter alignWithMargins="0"/>
    </customSheetView>
    <customSheetView guid="{61CD6FD2-F6DE-422C-B544-3D388865927F}" scale="60" showPageBreaks="1" hiddenRows="1" hiddenColumns="1" view="pageBreakPreview" showRuler="0">
      <selection activeCell="D8" sqref="D8"/>
      <rowBreaks count="3" manualBreakCount="3">
        <brk id="35" max="14" man="1"/>
        <brk id="47" max="16383" man="1"/>
        <brk id="74" max="14" man="1"/>
      </rowBreaks>
      <pageMargins left="0.75" right="0.75" top="1" bottom="1" header="0.5" footer="0.5"/>
      <pageSetup paperSize="8" scale="67" orientation="portrait" r:id="rId3"/>
      <headerFooter alignWithMargins="0"/>
    </customSheetView>
    <customSheetView guid="{2FACC61F-0CCB-4F9A-9FC4-FB98AB602DA6}" showPageBreaks="1" hiddenRows="1" hiddenColumns="1" view="pageBreakPreview" showRuler="0" topLeftCell="E67">
      <selection activeCell="L73" sqref="L73"/>
      <rowBreaks count="3" manualBreakCount="3">
        <brk id="35" max="14" man="1"/>
        <brk id="47" max="16383" man="1"/>
        <brk id="74" max="14" man="1"/>
      </rowBreaks>
      <pageMargins left="0.75" right="0.75" top="1" bottom="1" header="0.5" footer="0.5"/>
      <pageSetup paperSize="8" scale="67" orientation="portrait" r:id="rId4"/>
      <headerFooter alignWithMargins="0"/>
    </customSheetView>
    <customSheetView guid="{4CDCC75F-9EF8-4C61-98C8-402ABB879AE7}" showPageBreaks="1" hiddenRows="1" hiddenColumns="1" view="pageBreakPreview" showRuler="0" topLeftCell="E67">
      <selection activeCell="L73" sqref="L73"/>
      <rowBreaks count="3" manualBreakCount="3">
        <brk id="35" max="14" man="1"/>
        <brk id="47" max="16383" man="1"/>
        <brk id="74" max="14" man="1"/>
      </rowBreaks>
      <pageMargins left="0.75" right="0.75" top="1" bottom="1" header="0.5" footer="0.5"/>
      <pageSetup paperSize="8" scale="67" orientation="portrait" r:id="rId5"/>
      <headerFooter alignWithMargins="0"/>
    </customSheetView>
  </customSheetViews>
  <mergeCells count="98">
    <mergeCell ref="C15:C24"/>
    <mergeCell ref="H85:H86"/>
    <mergeCell ref="C8:D12"/>
    <mergeCell ref="F10:I10"/>
    <mergeCell ref="J10:K10"/>
    <mergeCell ref="F11:I11"/>
    <mergeCell ref="J11:K11"/>
    <mergeCell ref="F8:I8"/>
    <mergeCell ref="J8:K8"/>
    <mergeCell ref="F9:I9"/>
    <mergeCell ref="J9:K9"/>
    <mergeCell ref="C61:C67"/>
    <mergeCell ref="C26:C28"/>
    <mergeCell ref="C74:C77"/>
    <mergeCell ref="C51:C59"/>
    <mergeCell ref="C30:C49"/>
    <mergeCell ref="D103:H103"/>
    <mergeCell ref="C98:C100"/>
    <mergeCell ref="H98:H100"/>
    <mergeCell ref="C79:C81"/>
    <mergeCell ref="C85:C91"/>
    <mergeCell ref="F92:H92"/>
    <mergeCell ref="O50:Q50"/>
    <mergeCell ref="O60:Q60"/>
    <mergeCell ref="P46:P47"/>
    <mergeCell ref="Q46:Q47"/>
    <mergeCell ref="D23:D24"/>
    <mergeCell ref="D55:D56"/>
    <mergeCell ref="E23:E24"/>
    <mergeCell ref="E55:E56"/>
    <mergeCell ref="Q55:Q56"/>
    <mergeCell ref="O55:O56"/>
    <mergeCell ref="P55:P56"/>
    <mergeCell ref="Q23:Q24"/>
    <mergeCell ref="D46:D47"/>
    <mergeCell ref="E46:E47"/>
    <mergeCell ref="F46:F47"/>
    <mergeCell ref="G46:G47"/>
    <mergeCell ref="O97:Q97"/>
    <mergeCell ref="O101:Q101"/>
    <mergeCell ref="C93:C96"/>
    <mergeCell ref="C69:C72"/>
    <mergeCell ref="D74:D75"/>
    <mergeCell ref="E74:E75"/>
    <mergeCell ref="F74:F75"/>
    <mergeCell ref="G74:G75"/>
    <mergeCell ref="H74:H75"/>
    <mergeCell ref="I74:I75"/>
    <mergeCell ref="O92:Q92"/>
    <mergeCell ref="Q85:Q86"/>
    <mergeCell ref="D85:D86"/>
    <mergeCell ref="E85:E86"/>
    <mergeCell ref="F85:F86"/>
    <mergeCell ref="G85:G86"/>
    <mergeCell ref="H46:H47"/>
    <mergeCell ref="F23:F24"/>
    <mergeCell ref="G23:G24"/>
    <mergeCell ref="H23:H24"/>
    <mergeCell ref="I23:I24"/>
    <mergeCell ref="J23:J24"/>
    <mergeCell ref="L23:L24"/>
    <mergeCell ref="O25:Q25"/>
    <mergeCell ref="O29:Q29"/>
    <mergeCell ref="O46:O47"/>
    <mergeCell ref="M23:M24"/>
    <mergeCell ref="N23:N24"/>
    <mergeCell ref="O23:O24"/>
    <mergeCell ref="P23:P24"/>
    <mergeCell ref="N55:N56"/>
    <mergeCell ref="I46:I47"/>
    <mergeCell ref="J46:J47"/>
    <mergeCell ref="L46:L47"/>
    <mergeCell ref="M46:M47"/>
    <mergeCell ref="N46:N47"/>
    <mergeCell ref="F55:F56"/>
    <mergeCell ref="G55:G56"/>
    <mergeCell ref="H55:H56"/>
    <mergeCell ref="I55:I56"/>
    <mergeCell ref="M74:M75"/>
    <mergeCell ref="J55:J56"/>
    <mergeCell ref="L55:L56"/>
    <mergeCell ref="M55:M56"/>
    <mergeCell ref="O68:Q68"/>
    <mergeCell ref="I85:I86"/>
    <mergeCell ref="J85:J86"/>
    <mergeCell ref="L85:L86"/>
    <mergeCell ref="M85:M86"/>
    <mergeCell ref="N85:N86"/>
    <mergeCell ref="O85:O86"/>
    <mergeCell ref="P85:P86"/>
    <mergeCell ref="J74:J75"/>
    <mergeCell ref="L74:L75"/>
    <mergeCell ref="N74:N75"/>
    <mergeCell ref="O73:Q73"/>
    <mergeCell ref="O78:Q78"/>
    <mergeCell ref="Q74:Q75"/>
    <mergeCell ref="O74:O75"/>
    <mergeCell ref="P74:P75"/>
  </mergeCells>
  <phoneticPr fontId="6" type="noConversion"/>
  <conditionalFormatting sqref="F26:F28 F31:F35 F44:F49 F62 F71:F72 F52:F56 F74:F77 F79:F81 F93 F58:F59 F64:F67 F83:F86 F88:F91 F96 F16:F23">
    <cfRule type="expression" dxfId="247" priority="27" stopIfTrue="1">
      <formula>$E16="N"</formula>
    </cfRule>
    <cfRule type="expression" dxfId="246" priority="28" stopIfTrue="1">
      <formula>$E16="Y"</formula>
    </cfRule>
  </conditionalFormatting>
  <conditionalFormatting sqref="J26:J28 J30:J36 J61:J62 J69 J51:J56 J74:J77 J79:J81 J93 J42:J49 J58:J59 J64:J67 J71:J72 J83:J86 J88:J91 J96 J15:J23">
    <cfRule type="expression" dxfId="245" priority="29" stopIfTrue="1">
      <formula>$O15=1</formula>
    </cfRule>
  </conditionalFormatting>
  <conditionalFormatting sqref="F51">
    <cfRule type="expression" dxfId="244" priority="30" stopIfTrue="1">
      <formula>$E51="Y"</formula>
    </cfRule>
    <cfRule type="expression" dxfId="243" priority="31" stopIfTrue="1">
      <formula>$E51="N"</formula>
    </cfRule>
  </conditionalFormatting>
  <conditionalFormatting sqref="K15:K24 K26:K28 K30:K36 K61:K62 K69 K79:K81 K51:K56 K74:K77 K93 K42:K49 K58:K59 K64:K67 K71:K72 K83:K86 K88:K91 K96">
    <cfRule type="expression" dxfId="242" priority="32" stopIfTrue="1">
      <formula>$O15=1</formula>
    </cfRule>
  </conditionalFormatting>
  <conditionalFormatting sqref="J37:J41">
    <cfRule type="expression" dxfId="241" priority="25" stopIfTrue="1">
      <formula>$O37=1</formula>
    </cfRule>
  </conditionalFormatting>
  <conditionalFormatting sqref="K37:K41">
    <cfRule type="expression" dxfId="240" priority="26" stopIfTrue="1">
      <formula>$O37=1</formula>
    </cfRule>
  </conditionalFormatting>
  <conditionalFormatting sqref="J57">
    <cfRule type="expression" dxfId="239" priority="21" stopIfTrue="1">
      <formula>$O57=1</formula>
    </cfRule>
  </conditionalFormatting>
  <conditionalFormatting sqref="F57">
    <cfRule type="expression" dxfId="238" priority="22" stopIfTrue="1">
      <formula>$E57="N"</formula>
    </cfRule>
    <cfRule type="expression" dxfId="237" priority="23" stopIfTrue="1">
      <formula>$E57="Y"</formula>
    </cfRule>
  </conditionalFormatting>
  <conditionalFormatting sqref="K57">
    <cfRule type="expression" dxfId="236" priority="24" stopIfTrue="1">
      <formula>$O57=1</formula>
    </cfRule>
  </conditionalFormatting>
  <conditionalFormatting sqref="J63">
    <cfRule type="expression" dxfId="235" priority="17" stopIfTrue="1">
      <formula>$O63=1</formula>
    </cfRule>
  </conditionalFormatting>
  <conditionalFormatting sqref="F63">
    <cfRule type="expression" dxfId="234" priority="18" stopIfTrue="1">
      <formula>$E63="N"</formula>
    </cfRule>
    <cfRule type="expression" dxfId="233" priority="19" stopIfTrue="1">
      <formula>$E63="Y"</formula>
    </cfRule>
  </conditionalFormatting>
  <conditionalFormatting sqref="K63">
    <cfRule type="expression" dxfId="232" priority="20" stopIfTrue="1">
      <formula>$O63=1</formula>
    </cfRule>
  </conditionalFormatting>
  <conditionalFormatting sqref="J70">
    <cfRule type="expression" dxfId="231" priority="13" stopIfTrue="1">
      <formula>$O70=1</formula>
    </cfRule>
  </conditionalFormatting>
  <conditionalFormatting sqref="F70">
    <cfRule type="expression" dxfId="230" priority="14" stopIfTrue="1">
      <formula>$E70="N"</formula>
    </cfRule>
    <cfRule type="expression" dxfId="229" priority="15" stopIfTrue="1">
      <formula>$E70="Y"</formula>
    </cfRule>
  </conditionalFormatting>
  <conditionalFormatting sqref="K70">
    <cfRule type="expression" dxfId="228" priority="16" stopIfTrue="1">
      <formula>$O70=1</formula>
    </cfRule>
  </conditionalFormatting>
  <conditionalFormatting sqref="J82">
    <cfRule type="expression" dxfId="227" priority="9" stopIfTrue="1">
      <formula>$O82=1</formula>
    </cfRule>
  </conditionalFormatting>
  <conditionalFormatting sqref="F82">
    <cfRule type="expression" dxfId="226" priority="10" stopIfTrue="1">
      <formula>$E82="N"</formula>
    </cfRule>
    <cfRule type="expression" dxfId="225" priority="11" stopIfTrue="1">
      <formula>$E82="Y"</formula>
    </cfRule>
  </conditionalFormatting>
  <conditionalFormatting sqref="K82">
    <cfRule type="expression" dxfId="224" priority="12" stopIfTrue="1">
      <formula>$O82=1</formula>
    </cfRule>
  </conditionalFormatting>
  <conditionalFormatting sqref="J87">
    <cfRule type="expression" dxfId="223" priority="5" stopIfTrue="1">
      <formula>$O87=1</formula>
    </cfRule>
  </conditionalFormatting>
  <conditionalFormatting sqref="F87">
    <cfRule type="expression" dxfId="222" priority="6" stopIfTrue="1">
      <formula>$E87="N"</formula>
    </cfRule>
    <cfRule type="expression" dxfId="221" priority="7" stopIfTrue="1">
      <formula>$E87="Y"</formula>
    </cfRule>
  </conditionalFormatting>
  <conditionalFormatting sqref="K87">
    <cfRule type="expression" dxfId="220" priority="8" stopIfTrue="1">
      <formula>$O87=1</formula>
    </cfRule>
  </conditionalFormatting>
  <conditionalFormatting sqref="J94:J95">
    <cfRule type="expression" dxfId="219" priority="1" stopIfTrue="1">
      <formula>$O94=1</formula>
    </cfRule>
  </conditionalFormatting>
  <conditionalFormatting sqref="F94:F95">
    <cfRule type="expression" dxfId="218" priority="2" stopIfTrue="1">
      <formula>$E94="N"</formula>
    </cfRule>
    <cfRule type="expression" dxfId="217" priority="3" stopIfTrue="1">
      <formula>$E94="Y"</formula>
    </cfRule>
  </conditionalFormatting>
  <conditionalFormatting sqref="K94:K95">
    <cfRule type="expression" dxfId="216" priority="4" stopIfTrue="1">
      <formula>$O94=1</formula>
    </cfRule>
  </conditionalFormatting>
  <dataValidations count="4">
    <dataValidation type="list" allowBlank="1" showInputMessage="1" showErrorMessage="1" sqref="K23 K85 K74" xr:uid="{00000000-0002-0000-1900-000000000000}">
      <formula1>Select_Haul_Distance</formula1>
    </dataValidation>
    <dataValidation type="list" allowBlank="1" showInputMessage="1" showErrorMessage="1" sqref="E15:E24 E79:E91 E26:E28 E69:E72 E30:E49 E51:E59 E61:E67 E74:E77 E93:E96" xr:uid="{00000000-0002-0000-1900-000001000000}">
      <formula1>Y_N</formula1>
    </dataValidation>
    <dataValidation type="list" allowBlank="1" showInputMessage="1" showErrorMessage="1" sqref="K55" xr:uid="{00000000-0002-0000-1900-000002000000}">
      <formula1>Select_Volume</formula1>
    </dataValidation>
    <dataValidation type="list" allowBlank="1" showInputMessage="1" showErrorMessage="1" sqref="K46" xr:uid="{00000000-0002-0000-1900-000003000000}">
      <formula1>Select_Size</formula1>
    </dataValidation>
  </dataValidations>
  <printOptions horizontalCentered="1"/>
  <pageMargins left="0.59055118110236227" right="0.59055118110236227" top="0.59055118110236227" bottom="0.59055118110236227" header="0.51181102362204722" footer="0.51181102362204722"/>
  <pageSetup paperSize="8" orientation="landscape" r:id="rId6"/>
  <headerFooter alignWithMargins="0">
    <oddFooter>&amp;C_x000D_&amp;1#&amp;"Calibri"&amp;12&amp;K000000 OFFICIAL</oddFooter>
  </headerFooter>
  <drawing r:id="rId7"/>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O64"/>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customWidth="1"/>
    <col min="13" max="13" width="2.140625" customWidth="1"/>
    <col min="14" max="14" width="2.42578125" style="1" customWidth="1"/>
    <col min="15" max="17" width="4.5703125" customWidth="1"/>
    <col min="18" max="18" width="2.42578125" style="1" customWidth="1"/>
    <col min="19" max="16384" width="8.85546875" hidden="1"/>
  </cols>
  <sheetData>
    <row r="1" spans="1:19" x14ac:dyDescent="0.2">
      <c r="A1" s="1"/>
      <c r="B1" s="1"/>
      <c r="C1" s="1"/>
      <c r="D1" s="1"/>
      <c r="E1" s="1"/>
      <c r="F1" s="1"/>
      <c r="G1" s="1"/>
      <c r="H1" s="1"/>
      <c r="I1" s="1"/>
      <c r="J1" s="1"/>
      <c r="K1" s="1"/>
      <c r="L1" s="1"/>
      <c r="M1" s="1"/>
      <c r="O1" s="1"/>
      <c r="P1" s="1"/>
      <c r="Q1" s="1"/>
    </row>
    <row r="2" spans="1:19" x14ac:dyDescent="0.2">
      <c r="A2" s="1"/>
      <c r="B2" s="2"/>
      <c r="C2" s="3"/>
      <c r="D2" s="3"/>
      <c r="E2" s="3"/>
      <c r="F2" s="3"/>
      <c r="G2" s="3"/>
      <c r="H2" s="3"/>
      <c r="I2" s="3"/>
      <c r="J2" s="3"/>
      <c r="K2" s="3"/>
      <c r="L2" s="3"/>
      <c r="M2" s="4"/>
      <c r="O2" s="1"/>
      <c r="P2" s="1"/>
      <c r="Q2" s="1"/>
    </row>
    <row r="3" spans="1:19" ht="23.25" thickBot="1" x14ac:dyDescent="0.25">
      <c r="A3" s="1"/>
      <c r="B3" s="5"/>
      <c r="C3" s="1263" t="s">
        <v>659</v>
      </c>
      <c r="D3" s="1263"/>
      <c r="E3" s="1263"/>
      <c r="F3" s="1263"/>
      <c r="G3" s="1263"/>
      <c r="H3" s="1263"/>
      <c r="I3" s="1263"/>
      <c r="J3" s="1263"/>
      <c r="K3" s="1263"/>
      <c r="L3" s="1263"/>
      <c r="M3" s="8"/>
      <c r="O3" s="1"/>
      <c r="P3" s="1"/>
      <c r="Q3" s="1"/>
    </row>
    <row r="4" spans="1:19" ht="22.5" x14ac:dyDescent="0.2">
      <c r="A4" s="1"/>
      <c r="B4" s="5"/>
      <c r="C4" s="158" t="s">
        <v>206</v>
      </c>
      <c r="D4" s="405"/>
      <c r="E4" s="405"/>
      <c r="F4" s="406"/>
      <c r="G4" s="406"/>
      <c r="H4" s="402"/>
      <c r="I4" s="402"/>
      <c r="J4" s="402"/>
      <c r="K4" s="886" t="s">
        <v>464</v>
      </c>
      <c r="L4" s="884">
        <f>Total_Liability</f>
        <v>0</v>
      </c>
      <c r="M4" s="8"/>
      <c r="O4" s="1"/>
      <c r="P4" s="1"/>
      <c r="Q4" s="1"/>
    </row>
    <row r="5" spans="1:19" ht="12.75" customHeight="1" x14ac:dyDescent="0.2">
      <c r="A5" s="348"/>
      <c r="B5" s="358"/>
      <c r="C5" s="289"/>
      <c r="D5" s="270"/>
      <c r="E5" s="270"/>
      <c r="F5" s="271"/>
      <c r="G5" s="271"/>
      <c r="H5" s="272"/>
      <c r="I5" s="272"/>
      <c r="J5" s="272"/>
      <c r="K5" s="791" t="s">
        <v>289</v>
      </c>
      <c r="L5" s="792">
        <f>J62</f>
        <v>0</v>
      </c>
      <c r="M5" s="365"/>
      <c r="N5" s="62"/>
      <c r="O5" s="348"/>
      <c r="P5" s="348"/>
      <c r="Q5" s="348"/>
    </row>
    <row r="6" spans="1:19" ht="12.75" customHeight="1" x14ac:dyDescent="0.2">
      <c r="A6" s="347"/>
      <c r="B6" s="357"/>
      <c r="C6" s="368"/>
      <c r="D6" s="407"/>
      <c r="E6" s="407"/>
      <c r="G6" s="44"/>
      <c r="H6" s="44"/>
      <c r="J6" s="422"/>
      <c r="K6" s="1"/>
      <c r="L6" s="1"/>
      <c r="M6" s="364"/>
      <c r="N6" s="24"/>
      <c r="O6" s="690"/>
      <c r="P6" s="347"/>
      <c r="Q6" s="690"/>
    </row>
    <row r="7" spans="1:19" ht="12.75" customHeight="1" thickBot="1" x14ac:dyDescent="0.25">
      <c r="A7" s="349"/>
      <c r="B7" s="359"/>
      <c r="C7" s="558" t="s">
        <v>613</v>
      </c>
      <c r="D7" s="162"/>
      <c r="E7" s="162"/>
      <c r="F7" s="558"/>
      <c r="G7" s="163"/>
      <c r="H7" s="44"/>
      <c r="I7" s="1"/>
      <c r="J7" s="1"/>
      <c r="K7" s="1"/>
      <c r="L7" s="885" t="s">
        <v>766</v>
      </c>
      <c r="M7" s="366"/>
      <c r="N7" s="42"/>
      <c r="O7" s="690"/>
      <c r="P7" s="349"/>
      <c r="Q7" s="349"/>
    </row>
    <row r="8" spans="1:19" ht="12.75" customHeight="1" x14ac:dyDescent="0.2">
      <c r="A8" s="350"/>
      <c r="B8" s="360"/>
      <c r="C8" s="1093"/>
      <c r="D8" s="1094"/>
      <c r="E8" s="556"/>
      <c r="F8" s="1100"/>
      <c r="G8" s="1100"/>
      <c r="H8" s="1100"/>
      <c r="I8" s="1100"/>
      <c r="J8" s="1099"/>
      <c r="K8" s="1099"/>
      <c r="L8" s="883" t="s">
        <v>5</v>
      </c>
      <c r="M8" s="361"/>
      <c r="N8" s="24"/>
      <c r="O8" s="348"/>
      <c r="P8" s="350"/>
      <c r="Q8" s="350"/>
    </row>
    <row r="9" spans="1:19" ht="12.75" customHeight="1" x14ac:dyDescent="0.2">
      <c r="A9" s="350"/>
      <c r="B9" s="360"/>
      <c r="C9" s="1095"/>
      <c r="D9" s="1096"/>
      <c r="E9" s="556"/>
      <c r="F9" s="1100"/>
      <c r="G9" s="1100"/>
      <c r="H9" s="1100"/>
      <c r="I9" s="1100"/>
      <c r="J9" s="1101"/>
      <c r="K9" s="1101"/>
      <c r="L9" s="456" t="s">
        <v>767</v>
      </c>
      <c r="M9" s="361"/>
      <c r="N9" s="24"/>
      <c r="O9" s="348"/>
      <c r="P9" s="350"/>
      <c r="Q9" s="350"/>
    </row>
    <row r="10" spans="1:19" ht="12.75" customHeight="1" x14ac:dyDescent="0.2">
      <c r="A10" s="350"/>
      <c r="B10" s="360"/>
      <c r="C10" s="1095"/>
      <c r="D10" s="1096"/>
      <c r="E10" s="556"/>
      <c r="F10" s="1100"/>
      <c r="G10" s="1100"/>
      <c r="H10" s="1100"/>
      <c r="I10" s="1100"/>
      <c r="J10" s="1101"/>
      <c r="K10" s="1101"/>
      <c r="L10" s="404" t="s">
        <v>6</v>
      </c>
      <c r="M10" s="361"/>
      <c r="N10" s="24"/>
      <c r="O10" s="348"/>
      <c r="P10" s="350"/>
      <c r="Q10" s="350"/>
    </row>
    <row r="11" spans="1:19" ht="12.75" customHeight="1" x14ac:dyDescent="0.2">
      <c r="A11" s="350"/>
      <c r="B11" s="360"/>
      <c r="C11" s="1095"/>
      <c r="D11" s="1096"/>
      <c r="E11" s="556"/>
      <c r="F11" s="1100"/>
      <c r="G11" s="1100"/>
      <c r="H11" s="1100"/>
      <c r="I11" s="1100"/>
      <c r="J11" s="1101"/>
      <c r="K11" s="1101"/>
      <c r="L11" s="367" t="s">
        <v>7</v>
      </c>
      <c r="M11" s="361"/>
      <c r="N11" s="42"/>
      <c r="O11" s="348"/>
      <c r="P11" s="350"/>
      <c r="Q11" s="350"/>
    </row>
    <row r="12" spans="1:19" ht="12.75" customHeight="1" thickBot="1" x14ac:dyDescent="0.25">
      <c r="A12" s="44"/>
      <c r="B12" s="161"/>
      <c r="C12" s="1097"/>
      <c r="D12" s="1098"/>
      <c r="E12" s="162"/>
      <c r="F12" s="163"/>
      <c r="G12" s="47"/>
      <c r="H12" s="167"/>
      <c r="I12" s="167"/>
      <c r="J12" s="166"/>
      <c r="K12" s="166"/>
      <c r="L12" s="653"/>
      <c r="M12" s="164"/>
      <c r="N12" s="42"/>
      <c r="O12" s="44"/>
      <c r="P12" s="44"/>
      <c r="Q12" s="44"/>
      <c r="S12" s="722"/>
    </row>
    <row r="13" spans="1:19" ht="12.75" customHeight="1" thickBot="1" x14ac:dyDescent="0.25">
      <c r="A13" s="1"/>
      <c r="B13" s="5"/>
      <c r="C13" s="41"/>
      <c r="D13" s="41"/>
      <c r="E13" s="41"/>
      <c r="F13" s="147"/>
      <c r="G13" s="147"/>
      <c r="H13" s="148"/>
      <c r="I13" s="148"/>
      <c r="J13" s="148"/>
      <c r="K13" s="148"/>
      <c r="L13" s="317"/>
      <c r="M13" s="8"/>
      <c r="O13" s="1"/>
      <c r="P13" s="1"/>
      <c r="Q13" s="1"/>
    </row>
    <row r="14" spans="1:19" ht="23.25" thickBot="1" x14ac:dyDescent="0.25">
      <c r="A14" s="1"/>
      <c r="B14" s="5"/>
      <c r="C14" s="57" t="s">
        <v>285</v>
      </c>
      <c r="D14" s="688" t="s">
        <v>286</v>
      </c>
      <c r="E14" s="537" t="s">
        <v>287</v>
      </c>
      <c r="F14" s="562" t="s">
        <v>288</v>
      </c>
      <c r="G14" s="57" t="s">
        <v>290</v>
      </c>
      <c r="H14" s="550" t="s">
        <v>291</v>
      </c>
      <c r="I14" s="550" t="s">
        <v>292</v>
      </c>
      <c r="J14" s="60" t="s">
        <v>293</v>
      </c>
      <c r="K14" s="550" t="s">
        <v>294</v>
      </c>
      <c r="L14" s="60" t="s">
        <v>295</v>
      </c>
      <c r="M14" s="8"/>
      <c r="O14" s="60" t="s">
        <v>565</v>
      </c>
      <c r="P14" s="60" t="s">
        <v>564</v>
      </c>
      <c r="Q14" s="60" t="s">
        <v>563</v>
      </c>
    </row>
    <row r="15" spans="1:19" ht="67.5" x14ac:dyDescent="0.2">
      <c r="A15" s="1"/>
      <c r="B15" s="5"/>
      <c r="C15" s="1273" t="s">
        <v>660</v>
      </c>
      <c r="D15" s="190" t="str">
        <f>VLOOKUP($P15,TOV!$A$4:$E$65536,2,FALSE)</f>
        <v>Seal small adits (cross-sectional area &lt; =9m2) - install 500mm concrete plug 3m back from adit and backfill with appropriate material.  The rate includes some reshaping of the batter around the entrance of the adit.  (see other below for alternative where appropriate.)</v>
      </c>
      <c r="E15" s="145" t="s">
        <v>296</v>
      </c>
      <c r="F15" s="471"/>
      <c r="G15" s="239" t="s">
        <v>371</v>
      </c>
      <c r="H15" s="191">
        <f>VLOOKUP($P15,TOV!$A$4:$E$65536,4,FALSE)</f>
        <v>22730.674247370895</v>
      </c>
      <c r="I15" s="192"/>
      <c r="J15" s="66">
        <f>IF($E15="Y",IF(I15=0,F15*H15,F15*I15),"")</f>
        <v>0</v>
      </c>
      <c r="K15" s="630"/>
      <c r="L15" s="139" t="s">
        <v>208</v>
      </c>
      <c r="M15" s="8"/>
      <c r="O15" s="813">
        <f>IF(I15="",0,1)</f>
        <v>0</v>
      </c>
      <c r="P15" s="825" t="s">
        <v>154</v>
      </c>
      <c r="Q15" s="814"/>
    </row>
    <row r="16" spans="1:19" x14ac:dyDescent="0.2">
      <c r="A16" s="62"/>
      <c r="B16" s="63"/>
      <c r="C16" s="1116"/>
      <c r="D16" s="1457" t="str">
        <f>VLOOKUP($P16,TOV!$A$4:$E$65536,2,FALSE)</f>
        <v>Seal small adits (cross-sectional area &lt;= 9m2) - backfill using appropriate material</v>
      </c>
      <c r="E16" s="1458" t="s">
        <v>296</v>
      </c>
      <c r="F16" s="1459"/>
      <c r="G16" s="1251" t="s">
        <v>377</v>
      </c>
      <c r="H16" s="1464" t="str">
        <f>VLOOKUP($P16,TOV!$A$4:$E$65536,4,FALSE)</f>
        <v>Select from List</v>
      </c>
      <c r="I16" s="1495"/>
      <c r="J16" s="1462" t="str">
        <f>IF($E16="Y",IF(I16=0,IF(H16="Select From List","",F16*H16),F16*I16),"")</f>
        <v/>
      </c>
      <c r="K16" s="632" t="s">
        <v>378</v>
      </c>
      <c r="L16" s="1471" t="s">
        <v>425</v>
      </c>
      <c r="M16" s="1248"/>
      <c r="N16" s="1330"/>
      <c r="O16" s="1391">
        <f>IF(I16="",0,1)</f>
        <v>0</v>
      </c>
      <c r="P16" s="1468" t="str">
        <f>IF(Q16=1,"X216",IF(Q16=2,"X217",IF(Q16=3,"X218",IF(Q16=4,"X219",IF(Q16=5,"X220","X216")))))</f>
        <v>X216</v>
      </c>
      <c r="Q16" s="1487">
        <f>VLOOKUP(K16,Select_Haul_Distance_Index,2,FALSE)</f>
        <v>1</v>
      </c>
    </row>
    <row r="17" spans="1:17" ht="27" customHeight="1" x14ac:dyDescent="0.2">
      <c r="A17" s="62"/>
      <c r="B17" s="63"/>
      <c r="C17" s="1116"/>
      <c r="D17" s="1457"/>
      <c r="E17" s="1458"/>
      <c r="F17" s="1459"/>
      <c r="G17" s="1251"/>
      <c r="H17" s="1464"/>
      <c r="I17" s="1495"/>
      <c r="J17" s="1462"/>
      <c r="K17" s="632"/>
      <c r="L17" s="1471"/>
      <c r="M17" s="1248"/>
      <c r="N17" s="1330"/>
      <c r="O17" s="1392"/>
      <c r="P17" s="1448"/>
      <c r="Q17" s="1450"/>
    </row>
    <row r="18" spans="1:17" ht="45" x14ac:dyDescent="0.2">
      <c r="A18" s="1"/>
      <c r="B18" s="5"/>
      <c r="C18" s="1116"/>
      <c r="D18" s="70" t="str">
        <f>VLOOKUP($P18,TOV!$A$4:$E$65536,2,FALSE)</f>
        <v>Seal adits (cross-sectional area &gt; 9m2) - backfill the adit against a concrete bulk head with drainage slots.  The rate includes some reshaping of batters around the adit entrance.</v>
      </c>
      <c r="E18" s="293" t="s">
        <v>296</v>
      </c>
      <c r="F18" s="77"/>
      <c r="G18" s="199" t="s">
        <v>371</v>
      </c>
      <c r="H18" s="73" t="str">
        <f>VLOOKUP($P18,TOV!$A$4:$E$65536,4,FALSE)</f>
        <v>Use 1st principles to build a rate</v>
      </c>
      <c r="I18" s="197"/>
      <c r="J18" s="75" t="str">
        <f>IF($E18="Y",IF(I18=0,IF(H18="Use 1st principles to build a rate","",F18*H18),F18*I18),"")</f>
        <v/>
      </c>
      <c r="K18" s="632"/>
      <c r="L18" s="142" t="s">
        <v>209</v>
      </c>
      <c r="M18" s="8"/>
      <c r="O18" s="815">
        <f>IF(I18="",0,1)</f>
        <v>0</v>
      </c>
      <c r="P18" s="826" t="s">
        <v>151</v>
      </c>
      <c r="Q18" s="816"/>
    </row>
    <row r="19" spans="1:17" x14ac:dyDescent="0.2">
      <c r="A19" s="68"/>
      <c r="B19" s="69"/>
      <c r="C19" s="1116"/>
      <c r="D19" s="1457" t="str">
        <f>VLOOKUP($P19,TOV!$A$4:$E$65536,2,FALSE)</f>
        <v>Backfilling faces and benches as specified in the work plan</v>
      </c>
      <c r="E19" s="1458" t="s">
        <v>296</v>
      </c>
      <c r="F19" s="1459"/>
      <c r="G19" s="1251" t="s">
        <v>377</v>
      </c>
      <c r="H19" s="1464" t="str">
        <f>VLOOKUP($P19,TOV!$A$4:$E$65536,4,FALSE)</f>
        <v>Select from List</v>
      </c>
      <c r="I19" s="1463"/>
      <c r="J19" s="1462" t="str">
        <f>IF($E19="Y",IF(I19=0,IF(H19="Select From List","",F19*H19),F19*I19),"")</f>
        <v/>
      </c>
      <c r="K19" s="632" t="s">
        <v>378</v>
      </c>
      <c r="L19" s="1456" t="s">
        <v>264</v>
      </c>
      <c r="M19" s="1296"/>
      <c r="N19" s="1328"/>
      <c r="O19" s="1391">
        <f>IF(I19="",0,1)</f>
        <v>0</v>
      </c>
      <c r="P19" s="1377" t="str">
        <f>IF(Q19=1,"X074",IF(Q19=2,"X075",IF(Q19=3,"X076",IF(Q19=4,"X077",IF(Q19=5,"X078","X074")))))</f>
        <v>X074</v>
      </c>
      <c r="Q19" s="1487">
        <f>VLOOKUP(K19,Select_Haul_Distance_Index,2,FALSE)</f>
        <v>1</v>
      </c>
    </row>
    <row r="20" spans="1:17" ht="27" customHeight="1" x14ac:dyDescent="0.2">
      <c r="A20" s="68"/>
      <c r="B20" s="69"/>
      <c r="C20" s="1116"/>
      <c r="D20" s="1457"/>
      <c r="E20" s="1458"/>
      <c r="F20" s="1459"/>
      <c r="G20" s="1251"/>
      <c r="H20" s="1464"/>
      <c r="I20" s="1463"/>
      <c r="J20" s="1462"/>
      <c r="K20" s="632"/>
      <c r="L20" s="1456"/>
      <c r="M20" s="1296"/>
      <c r="N20" s="1328"/>
      <c r="O20" s="1392"/>
      <c r="P20" s="1387"/>
      <c r="Q20" s="1450"/>
    </row>
    <row r="21" spans="1:17" ht="27" x14ac:dyDescent="0.2">
      <c r="A21" s="68"/>
      <c r="B21" s="69"/>
      <c r="C21" s="1116"/>
      <c r="D21" s="70" t="str">
        <f>VLOOKUP($P21,TOV!$A$4:$E$65536,2,FALSE)</f>
        <v>Engineering treatment to stabilise the faces on the benches (compaction of the backfill)</v>
      </c>
      <c r="E21" s="293" t="s">
        <v>296</v>
      </c>
      <c r="F21" s="77"/>
      <c r="G21" s="199" t="s">
        <v>377</v>
      </c>
      <c r="H21" s="73">
        <f>VLOOKUP($P21,TOV!$A$4:$E$65536,4,FALSE)</f>
        <v>1.8942228539475745</v>
      </c>
      <c r="I21" s="215"/>
      <c r="J21" s="75">
        <f>IF($E21="Y",IF(I21=0,F21*H21,F21*I21),"")</f>
        <v>0</v>
      </c>
      <c r="K21" s="632"/>
      <c r="L21" s="142" t="s">
        <v>265</v>
      </c>
      <c r="M21" s="176"/>
      <c r="N21" s="315"/>
      <c r="O21" s="815">
        <f>IF(I21="",0,1)</f>
        <v>0</v>
      </c>
      <c r="P21" s="785" t="s">
        <v>713</v>
      </c>
      <c r="Q21" s="816">
        <v>2</v>
      </c>
    </row>
    <row r="22" spans="1:17" ht="33.75" x14ac:dyDescent="0.2">
      <c r="A22" s="1"/>
      <c r="B22" s="5"/>
      <c r="C22" s="1116"/>
      <c r="D22" s="70" t="str">
        <f>VLOOKUP($P22,TOV!$A$4:$E$65536,2,FALSE)</f>
        <v>Erect a 6' chain mesh security fence around the adit to restrict access to the site where the adit can not be backfilled.</v>
      </c>
      <c r="E22" s="293" t="s">
        <v>296</v>
      </c>
      <c r="F22" s="77"/>
      <c r="G22" s="199" t="s">
        <v>388</v>
      </c>
      <c r="H22" s="73">
        <f>VLOOKUP($P22,TOV!$A$4:$E$65536,4,FALSE)</f>
        <v>75.768914157902969</v>
      </c>
      <c r="I22" s="197"/>
      <c r="J22" s="75">
        <f>IF($E22="Y",IF(I22=0,F22*H22,F22*I22),"")</f>
        <v>0</v>
      </c>
      <c r="K22" s="632"/>
      <c r="L22" s="142" t="s">
        <v>210</v>
      </c>
      <c r="M22" s="8"/>
      <c r="O22" s="815">
        <f>IF(I22="",0,1)</f>
        <v>0</v>
      </c>
      <c r="P22" s="826" t="s">
        <v>714</v>
      </c>
      <c r="Q22" s="816"/>
    </row>
    <row r="23" spans="1:17" ht="27.75" thickBot="1" x14ac:dyDescent="0.25">
      <c r="A23" s="1"/>
      <c r="B23" s="5"/>
      <c r="C23" s="1116"/>
      <c r="D23" s="198" t="str">
        <f>VLOOKUP($P23,TOV!$A$4:$E$65536,2,FALSE)</f>
        <v>Construct a standard stock fence around the site</v>
      </c>
      <c r="E23" s="294" t="s">
        <v>296</v>
      </c>
      <c r="F23" s="94"/>
      <c r="G23" s="250" t="s">
        <v>388</v>
      </c>
      <c r="H23" s="547">
        <f>VLOOKUP($P23,TOV!$A$4:$E$65536,4,FALSE)</f>
        <v>12.123026265264475</v>
      </c>
      <c r="I23" s="252"/>
      <c r="J23" s="81">
        <f>IF($E23="Y",IF(I23=0,F23*H23,F23*I23),"")</f>
        <v>0</v>
      </c>
      <c r="K23" s="637"/>
      <c r="L23" s="245" t="s">
        <v>242</v>
      </c>
      <c r="M23" s="8"/>
      <c r="O23" s="817">
        <f>IF(I23="",0,1)</f>
        <v>0</v>
      </c>
      <c r="P23" s="828" t="s">
        <v>583</v>
      </c>
      <c r="Q23" s="818"/>
    </row>
    <row r="24" spans="1:17" ht="13.5" thickBot="1" x14ac:dyDescent="0.25">
      <c r="A24" s="1"/>
      <c r="B24" s="5"/>
      <c r="C24" s="298"/>
      <c r="D24" s="299"/>
      <c r="E24" s="325"/>
      <c r="F24" s="415" t="s">
        <v>461</v>
      </c>
      <c r="G24" s="99"/>
      <c r="H24" s="301"/>
      <c r="I24" s="301"/>
      <c r="J24" s="326">
        <f>SUM(J15:J23)</f>
        <v>0</v>
      </c>
      <c r="K24" s="326"/>
      <c r="L24" s="327"/>
      <c r="M24" s="8"/>
      <c r="O24" s="1422"/>
      <c r="P24" s="1423"/>
      <c r="Q24" s="1424"/>
    </row>
    <row r="25" spans="1:17" ht="45" x14ac:dyDescent="0.2">
      <c r="A25" s="1"/>
      <c r="B25" s="5"/>
      <c r="C25" s="1116" t="s">
        <v>211</v>
      </c>
      <c r="D25" s="190" t="str">
        <f>VLOOKUP($P25,TOV!$A$4:$E$65536,2,FALSE)</f>
        <v>Seal small shafts (cross-sectional area &lt; =9m2) using a reinforced concrete slab constructed on a deck support for the slab inserted into the ground.</v>
      </c>
      <c r="E25" s="145" t="s">
        <v>296</v>
      </c>
      <c r="F25" s="471"/>
      <c r="G25" s="239" t="s">
        <v>371</v>
      </c>
      <c r="H25" s="191">
        <f>VLOOKUP($P25,TOV!$A$4:$E$65536,4,FALSE)</f>
        <v>22001.406480000001</v>
      </c>
      <c r="I25" s="192"/>
      <c r="J25" s="66">
        <f>IF($E25="Y",IF(I25=0,IF(H25="Use 1st principles to build a rate","",F25*H25),F25*I25),"")</f>
        <v>0</v>
      </c>
      <c r="K25" s="630"/>
      <c r="L25" s="139" t="s">
        <v>212</v>
      </c>
      <c r="M25" s="8"/>
      <c r="O25" s="813">
        <f>IF(I25="",0,1)</f>
        <v>0</v>
      </c>
      <c r="P25" s="825" t="s">
        <v>152</v>
      </c>
      <c r="Q25" s="814"/>
    </row>
    <row r="26" spans="1:17" x14ac:dyDescent="0.2">
      <c r="A26" s="62"/>
      <c r="B26" s="63"/>
      <c r="C26" s="1116"/>
      <c r="D26" s="1457" t="str">
        <f>VLOOKUP($P26,TOV!$A$4:$E$65536,2,FALSE)</f>
        <v>Shafts -Seal small shafts (depth &lt;=3m) - backfill using appropriate material</v>
      </c>
      <c r="E26" s="1458" t="s">
        <v>296</v>
      </c>
      <c r="F26" s="1459"/>
      <c r="G26" s="1251" t="s">
        <v>377</v>
      </c>
      <c r="H26" s="1464" t="str">
        <f>VLOOKUP($P26,TOV!$A$4:$E$65536,4,FALSE)</f>
        <v>Select from List</v>
      </c>
      <c r="I26" s="1495"/>
      <c r="J26" s="1462" t="str">
        <f>IF($E26="Y",IF(I26=0,IF(H26="Select From List","",F26*H26),F26*I26),"")</f>
        <v/>
      </c>
      <c r="K26" s="632" t="s">
        <v>378</v>
      </c>
      <c r="L26" s="1471" t="s">
        <v>381</v>
      </c>
      <c r="M26" s="1248"/>
      <c r="N26" s="1330"/>
      <c r="O26" s="1391">
        <f>IF(I26="",0,1)</f>
        <v>0</v>
      </c>
      <c r="P26" s="1468" t="str">
        <f>IF(Q26=1,"X023",IF(Q26=2,"X024",IF(Q26=3,"X025",IF(Q26=4,"X026",IF(Q26=5,"X027","X023")))))</f>
        <v>X023</v>
      </c>
      <c r="Q26" s="1487">
        <f>VLOOKUP(K26,Select_Haul_Distance_Index,2,FALSE)</f>
        <v>1</v>
      </c>
    </row>
    <row r="27" spans="1:17" ht="27" customHeight="1" x14ac:dyDescent="0.2">
      <c r="A27" s="62"/>
      <c r="B27" s="63"/>
      <c r="C27" s="1116"/>
      <c r="D27" s="1457"/>
      <c r="E27" s="1458"/>
      <c r="F27" s="1459"/>
      <c r="G27" s="1251"/>
      <c r="H27" s="1464"/>
      <c r="I27" s="1495"/>
      <c r="J27" s="1462"/>
      <c r="K27" s="632"/>
      <c r="L27" s="1471"/>
      <c r="M27" s="1248"/>
      <c r="N27" s="1330"/>
      <c r="O27" s="1392"/>
      <c r="P27" s="1448"/>
      <c r="Q27" s="1450"/>
    </row>
    <row r="28" spans="1:17" ht="45" x14ac:dyDescent="0.2">
      <c r="A28" s="1"/>
      <c r="B28" s="5"/>
      <c r="C28" s="1116"/>
      <c r="D28" s="70" t="str">
        <f>VLOOKUP($P28,TOV!$A$4:$E$65536,2,FALSE)</f>
        <v>Seal shafts (cross-sectional area &gt; 9m2) using a reinforced concrete slab constructed on a deck support for the slab inserted into the ground.</v>
      </c>
      <c r="E28" s="293" t="s">
        <v>296</v>
      </c>
      <c r="F28" s="77"/>
      <c r="G28" s="199" t="s">
        <v>371</v>
      </c>
      <c r="H28" s="73">
        <f>VLOOKUP($P28,TOV!$A$4:$E$65536,4,FALSE)</f>
        <v>66004.219440000001</v>
      </c>
      <c r="I28" s="197"/>
      <c r="J28" s="75">
        <f>IF($E28="Y",IF(I28=0,IF(H28="Use 1st principles to build a rate","",F28*H28),F28*I28),"")</f>
        <v>0</v>
      </c>
      <c r="K28" s="632"/>
      <c r="L28" s="141" t="s">
        <v>212</v>
      </c>
      <c r="M28" s="8"/>
      <c r="O28" s="815">
        <f>IF(I28="",0,1)</f>
        <v>0</v>
      </c>
      <c r="P28" s="826" t="s">
        <v>153</v>
      </c>
      <c r="Q28" s="816"/>
    </row>
    <row r="29" spans="1:17" ht="33.75" x14ac:dyDescent="0.2">
      <c r="A29" s="1"/>
      <c r="B29" s="5"/>
      <c r="C29" s="1116"/>
      <c r="D29" s="70" t="str">
        <f>VLOOKUP($P29,TOV!$A$4:$E$65536,2,FALSE)</f>
        <v>Erect a 6' chain mesh security fence around the adit to restrict access to the site where the shaft can not be backfilled.</v>
      </c>
      <c r="E29" s="293" t="s">
        <v>296</v>
      </c>
      <c r="F29" s="77"/>
      <c r="G29" s="199" t="s">
        <v>388</v>
      </c>
      <c r="H29" s="73">
        <f>VLOOKUP($P29,TOV!$A$4:$E$65536,4,FALSE)</f>
        <v>75.768914157902969</v>
      </c>
      <c r="I29" s="197"/>
      <c r="J29" s="75">
        <f>IF($E29="Y",IF(I29=0,F29*H29,F29*I29),"")</f>
        <v>0</v>
      </c>
      <c r="K29" s="632"/>
      <c r="L29" s="142" t="s">
        <v>210</v>
      </c>
      <c r="M29" s="8"/>
      <c r="O29" s="815">
        <f>IF(I29="",0,1)</f>
        <v>0</v>
      </c>
      <c r="P29" s="826" t="s">
        <v>715</v>
      </c>
      <c r="Q29" s="816"/>
    </row>
    <row r="30" spans="1:17" ht="27.75" thickBot="1" x14ac:dyDescent="0.25">
      <c r="A30" s="1"/>
      <c r="B30" s="5"/>
      <c r="C30" s="1116"/>
      <c r="D30" s="198" t="str">
        <f>VLOOKUP($P30,TOV!$A$4:$E$65536,2,FALSE)</f>
        <v>Construct a standard stock fence around the site</v>
      </c>
      <c r="E30" s="294" t="s">
        <v>296</v>
      </c>
      <c r="F30" s="94"/>
      <c r="G30" s="250" t="s">
        <v>388</v>
      </c>
      <c r="H30" s="547">
        <f>VLOOKUP($P30,TOV!$A$4:$E$65536,4,FALSE)</f>
        <v>12.123026265264475</v>
      </c>
      <c r="I30" s="252"/>
      <c r="J30" s="81">
        <f>IF($E30="Y",IF(I30=0,F30*H30,F30*I30),"")</f>
        <v>0</v>
      </c>
      <c r="K30" s="637"/>
      <c r="L30" s="245" t="s">
        <v>242</v>
      </c>
      <c r="M30" s="8"/>
      <c r="O30" s="817">
        <f>IF(I30="",0,1)</f>
        <v>0</v>
      </c>
      <c r="P30" s="828" t="s">
        <v>583</v>
      </c>
      <c r="Q30" s="818"/>
    </row>
    <row r="31" spans="1:17" ht="13.5" thickBot="1" x14ac:dyDescent="0.25">
      <c r="A31" s="1"/>
      <c r="B31" s="5"/>
      <c r="C31" s="298"/>
      <c r="D31" s="299"/>
      <c r="E31" s="325"/>
      <c r="F31" s="415" t="s">
        <v>461</v>
      </c>
      <c r="G31" s="99"/>
      <c r="H31" s="301"/>
      <c r="I31" s="301"/>
      <c r="J31" s="326">
        <f>SUM(J25:J30)</f>
        <v>0</v>
      </c>
      <c r="K31" s="326"/>
      <c r="L31" s="327"/>
      <c r="M31" s="8"/>
      <c r="O31" s="1422"/>
      <c r="P31" s="1423"/>
      <c r="Q31" s="1424"/>
    </row>
    <row r="32" spans="1:17" ht="27" x14ac:dyDescent="0.2">
      <c r="A32" s="1"/>
      <c r="B32" s="5"/>
      <c r="C32" s="1273" t="s">
        <v>213</v>
      </c>
      <c r="D32" s="190" t="str">
        <f>VLOOKUP($P32,TOV!$A$4:$E$65536,2,FALSE)</f>
        <v>Seal &amp; rehabilitate ventilation fans.</v>
      </c>
      <c r="E32" s="145" t="s">
        <v>296</v>
      </c>
      <c r="F32" s="471"/>
      <c r="G32" s="239" t="s">
        <v>371</v>
      </c>
      <c r="H32" s="191">
        <f>VLOOKUP($P32,TOV!$A$4:$E$65536,4,FALSE)</f>
        <v>41672.902786846636</v>
      </c>
      <c r="I32" s="192"/>
      <c r="J32" s="66">
        <f>IF($E32="Y",IF(I32=0,F32*H32,F32*I32),"")</f>
        <v>0</v>
      </c>
      <c r="K32" s="630"/>
      <c r="L32" s="139" t="s">
        <v>214</v>
      </c>
      <c r="M32" s="8"/>
      <c r="O32" s="813">
        <f>IF(I32="",0,1)</f>
        <v>0</v>
      </c>
      <c r="P32" s="825" t="s">
        <v>149</v>
      </c>
      <c r="Q32" s="814"/>
    </row>
    <row r="33" spans="1:17" ht="20.25" customHeight="1" x14ac:dyDescent="0.2">
      <c r="A33" s="1"/>
      <c r="B33" s="5"/>
      <c r="C33" s="1116"/>
      <c r="D33" s="70" t="str">
        <f>VLOOKUP($P33,TOV!$A$4:$E$65536,2,FALSE)</f>
        <v>Plugging of portal with concrete (width &gt;2m)</v>
      </c>
      <c r="E33" s="293" t="s">
        <v>296</v>
      </c>
      <c r="F33" s="72"/>
      <c r="G33" s="90" t="s">
        <v>371</v>
      </c>
      <c r="H33" s="73">
        <f>VLOOKUP($P33,TOV!$A$4:$E$65536,4,FALSE)</f>
        <v>303782.21983195201</v>
      </c>
      <c r="I33" s="206"/>
      <c r="J33" s="75">
        <f t="shared" ref="J33" si="0">IF($E33="Y",IF(I33=0,F33*H33,F33*I33),"")</f>
        <v>0</v>
      </c>
      <c r="K33" s="631"/>
      <c r="L33" s="237" t="s">
        <v>846</v>
      </c>
      <c r="M33" s="176"/>
      <c r="N33" s="315"/>
      <c r="O33" s="776">
        <f t="shared" ref="O33" si="1">IF(I33="",0,1)</f>
        <v>0</v>
      </c>
      <c r="P33" s="784" t="s">
        <v>845</v>
      </c>
      <c r="Q33" s="819"/>
    </row>
    <row r="34" spans="1:17" ht="27" x14ac:dyDescent="0.2">
      <c r="A34" s="1"/>
      <c r="B34" s="5"/>
      <c r="C34" s="1116"/>
      <c r="D34" s="70" t="str">
        <f>VLOOKUP($P34,TOV!$A$4:$E$65536,2,FALSE)</f>
        <v>De-watering Bores</v>
      </c>
      <c r="E34" s="293" t="s">
        <v>296</v>
      </c>
      <c r="F34" s="77"/>
      <c r="G34" s="199" t="s">
        <v>371</v>
      </c>
      <c r="H34" s="73">
        <f>VLOOKUP($P34,TOV!$A$4:$E$65536,4,FALSE)</f>
        <v>378.84457078951493</v>
      </c>
      <c r="I34" s="197"/>
      <c r="J34" s="75">
        <f>IF($E34="Y",IF(I34=0,F34*H34,F34*I34),"")</f>
        <v>0</v>
      </c>
      <c r="K34" s="632"/>
      <c r="L34" s="141" t="s">
        <v>226</v>
      </c>
      <c r="M34" s="8"/>
      <c r="O34" s="815">
        <f>IF(I34="",0,1)</f>
        <v>0</v>
      </c>
      <c r="P34" s="826" t="s">
        <v>695</v>
      </c>
      <c r="Q34" s="816"/>
    </row>
    <row r="35" spans="1:17" ht="23.25" thickBot="1" x14ac:dyDescent="0.25">
      <c r="A35" s="1"/>
      <c r="B35" s="5"/>
      <c r="C35" s="1372"/>
      <c r="D35" s="198" t="str">
        <f>VLOOKUP($P35,TOV!$A$4:$E$65536,2,FALSE)</f>
        <v>Minor earthworks and maintenance of mine subsidence areas</v>
      </c>
      <c r="E35" s="294" t="s">
        <v>296</v>
      </c>
      <c r="F35" s="94"/>
      <c r="G35" s="250" t="s">
        <v>363</v>
      </c>
      <c r="H35" s="547">
        <f>VLOOKUP($P35,TOV!$A$4:$E$65536,4,FALSE)</f>
        <v>1666.9161114738656</v>
      </c>
      <c r="I35" s="252"/>
      <c r="J35" s="81">
        <f>IF($E35="Y",IF(I35=0,F35*H35,F35*I35),"")</f>
        <v>0</v>
      </c>
      <c r="K35" s="637"/>
      <c r="L35" s="382" t="s">
        <v>227</v>
      </c>
      <c r="M35" s="8"/>
      <c r="O35" s="817">
        <f>IF(I35="",0,1)</f>
        <v>0</v>
      </c>
      <c r="P35" s="828" t="s">
        <v>49</v>
      </c>
      <c r="Q35" s="818"/>
    </row>
    <row r="36" spans="1:17" ht="13.5" thickBot="1" x14ac:dyDescent="0.25">
      <c r="A36" s="1"/>
      <c r="B36" s="5"/>
      <c r="C36" s="298"/>
      <c r="D36" s="96"/>
      <c r="E36" s="96"/>
      <c r="F36" s="415" t="s">
        <v>461</v>
      </c>
      <c r="G36" s="99"/>
      <c r="H36" s="301"/>
      <c r="I36" s="301"/>
      <c r="J36" s="326">
        <f>SUM(J32:J35)</f>
        <v>0</v>
      </c>
      <c r="K36" s="326"/>
      <c r="L36" s="257"/>
      <c r="M36" s="8"/>
      <c r="O36" s="1422"/>
      <c r="P36" s="1423"/>
      <c r="Q36" s="1424"/>
    </row>
    <row r="37" spans="1:17" ht="33.75" x14ac:dyDescent="0.2">
      <c r="A37" s="1"/>
      <c r="B37" s="5"/>
      <c r="C37" s="1273" t="s">
        <v>457</v>
      </c>
      <c r="D37" s="190" t="str">
        <f>VLOOKUP($P37,TOV!$A$4:$E$65536,2,FALSE)</f>
        <v>Shaping or levelling of minor excavations, batters and stockpiles, final trim, rock rake and deep rip</v>
      </c>
      <c r="E37" s="145" t="s">
        <v>296</v>
      </c>
      <c r="F37" s="471"/>
      <c r="G37" s="239" t="s">
        <v>363</v>
      </c>
      <c r="H37" s="191">
        <f>VLOOKUP($P37,TOV!$A$4:$E$65536,4,FALSE)</f>
        <v>1969.9917681054776</v>
      </c>
      <c r="I37" s="192"/>
      <c r="J37" s="66">
        <f>IF($E37="Y",IF(I37=0,F37*H37,F37*I37),"")</f>
        <v>0</v>
      </c>
      <c r="K37" s="630"/>
      <c r="L37" s="139" t="s">
        <v>193</v>
      </c>
      <c r="M37" s="8"/>
      <c r="O37" s="813">
        <f t="shared" ref="O37:O43" si="2">IF(I37="",0,1)</f>
        <v>0</v>
      </c>
      <c r="P37" s="825" t="s">
        <v>579</v>
      </c>
      <c r="Q37" s="814"/>
    </row>
    <row r="38" spans="1:17" ht="36" x14ac:dyDescent="0.2">
      <c r="A38" s="1"/>
      <c r="B38" s="5"/>
      <c r="C38" s="1116"/>
      <c r="D38" s="70" t="str">
        <f>VLOOKUP($P38,TOV!$A$4:$E$65536,2,FALSE)</f>
        <v>Structural water management works, banks, drains, rock lined waterways, sediment dams</v>
      </c>
      <c r="E38" s="293" t="s">
        <v>296</v>
      </c>
      <c r="F38" s="77"/>
      <c r="G38" s="199" t="s">
        <v>363</v>
      </c>
      <c r="H38" s="73">
        <f>VLOOKUP($P38,TOV!$A$4:$E$65536,4,FALSE)</f>
        <v>3030.7565663161195</v>
      </c>
      <c r="I38" s="197"/>
      <c r="J38" s="75">
        <f t="shared" ref="J38:J49" si="3">IF($E38="Y",IF(I38=0,F38*H38,F38*I38),"")</f>
        <v>0</v>
      </c>
      <c r="K38" s="632"/>
      <c r="L38" s="141" t="s">
        <v>507</v>
      </c>
      <c r="M38" s="8"/>
      <c r="O38" s="815">
        <f t="shared" si="2"/>
        <v>0</v>
      </c>
      <c r="P38" s="826" t="s">
        <v>580</v>
      </c>
      <c r="Q38" s="816"/>
    </row>
    <row r="39" spans="1:17" ht="22.5" x14ac:dyDescent="0.2">
      <c r="A39" s="1"/>
      <c r="B39" s="5"/>
      <c r="C39" s="1116"/>
      <c r="D39" s="70" t="str">
        <f>VLOOKUP($P39,TOV!$A$4:$E$65536,2,FALSE)</f>
        <v>Reshape, deep rip and ameliorate sealed unsealed roads</v>
      </c>
      <c r="E39" s="293" t="s">
        <v>296</v>
      </c>
      <c r="F39" s="77"/>
      <c r="G39" s="199" t="s">
        <v>363</v>
      </c>
      <c r="H39" s="73">
        <f>VLOOKUP($P39,TOV!$A$4:$E$65536,4,FALSE)</f>
        <v>3788.4457078951482</v>
      </c>
      <c r="I39" s="197"/>
      <c r="J39" s="75">
        <f t="shared" si="3"/>
        <v>0</v>
      </c>
      <c r="K39" s="632"/>
      <c r="L39" s="141" t="s">
        <v>581</v>
      </c>
      <c r="M39" s="8"/>
      <c r="O39" s="815">
        <f t="shared" si="2"/>
        <v>0</v>
      </c>
      <c r="P39" s="826" t="s">
        <v>141</v>
      </c>
      <c r="Q39" s="816"/>
    </row>
    <row r="40" spans="1:17" ht="20.25" x14ac:dyDescent="0.3">
      <c r="A40" s="1"/>
      <c r="B40" s="5"/>
      <c r="C40" s="1116"/>
      <c r="D40" s="633" t="str">
        <f>VLOOKUP($P40,TOV!$A$4:$E$65536,2,FALSE)</f>
        <v>Clear and grub existing vegetation</v>
      </c>
      <c r="E40" s="293" t="s">
        <v>296</v>
      </c>
      <c r="F40" s="917"/>
      <c r="G40" s="199" t="s">
        <v>363</v>
      </c>
      <c r="H40" s="918">
        <f>VLOOKUP($P40,TOV!$A$4:$E$65536,4,FALSE)</f>
        <v>5060.3234904000001</v>
      </c>
      <c r="I40" s="244"/>
      <c r="J40" s="75">
        <f t="shared" si="3"/>
        <v>0</v>
      </c>
      <c r="K40" s="631"/>
      <c r="L40" s="211" t="s">
        <v>841</v>
      </c>
      <c r="M40" s="243"/>
      <c r="N40" s="719"/>
      <c r="O40" s="745">
        <f t="shared" si="2"/>
        <v>0</v>
      </c>
      <c r="P40" s="1008" t="s">
        <v>840</v>
      </c>
      <c r="Q40" s="816"/>
    </row>
    <row r="41" spans="1:17" ht="33.75" x14ac:dyDescent="0.2">
      <c r="A41" s="1"/>
      <c r="B41" s="5"/>
      <c r="C41" s="1116"/>
      <c r="D41" s="70" t="str">
        <f>VLOOKUP($P41,TOV!$A$4:$E$65536,2,FALSE)</f>
        <v>Maintenance of the rehabilitated areas that are intended to be part of the ongoing closure of the site.</v>
      </c>
      <c r="E41" s="293" t="s">
        <v>296</v>
      </c>
      <c r="F41" s="77"/>
      <c r="G41" s="199" t="s">
        <v>363</v>
      </c>
      <c r="H41" s="73">
        <f>VLOOKUP($P41,TOV!$A$4:$E$65536,4,FALSE)</f>
        <v>984.9958840527388</v>
      </c>
      <c r="I41" s="197"/>
      <c r="J41" s="75">
        <f t="shared" si="3"/>
        <v>0</v>
      </c>
      <c r="K41" s="632"/>
      <c r="L41" s="142" t="s">
        <v>868</v>
      </c>
      <c r="M41" s="8"/>
      <c r="O41" s="815">
        <f t="shared" si="2"/>
        <v>0</v>
      </c>
      <c r="P41" s="826" t="s">
        <v>368</v>
      </c>
      <c r="Q41" s="816"/>
    </row>
    <row r="42" spans="1:17" ht="27" x14ac:dyDescent="0.2">
      <c r="A42" s="1"/>
      <c r="B42" s="5"/>
      <c r="C42" s="1116"/>
      <c r="D42" s="70" t="str">
        <f>VLOOKUP($P42,TOV!$A$4:$E$65536,2,FALSE)</f>
        <v>Construct a standard stock fence around the site</v>
      </c>
      <c r="E42" s="293" t="s">
        <v>296</v>
      </c>
      <c r="F42" s="77"/>
      <c r="G42" s="199" t="s">
        <v>388</v>
      </c>
      <c r="H42" s="73">
        <f>VLOOKUP($P42,TOV!$A$4:$E$65536,4,FALSE)</f>
        <v>12.123026265264475</v>
      </c>
      <c r="I42" s="197"/>
      <c r="J42" s="75">
        <f t="shared" si="3"/>
        <v>0</v>
      </c>
      <c r="K42" s="632"/>
      <c r="L42" s="142" t="s">
        <v>242</v>
      </c>
      <c r="M42" s="8"/>
      <c r="O42" s="815">
        <f t="shared" si="2"/>
        <v>0</v>
      </c>
      <c r="P42" s="826" t="s">
        <v>583</v>
      </c>
      <c r="Q42" s="816"/>
    </row>
    <row r="43" spans="1:17" x14ac:dyDescent="0.2">
      <c r="A43" s="1"/>
      <c r="B43" s="5"/>
      <c r="C43" s="1116"/>
      <c r="D43" s="1457" t="str">
        <f>VLOOKUP($P43,TOV!$A$4:$E$65536,2,FALSE)</f>
        <v>Source (where availiable onsite), cart, spread and lightly rip topsoil</v>
      </c>
      <c r="E43" s="1458" t="s">
        <v>296</v>
      </c>
      <c r="F43" s="1459"/>
      <c r="G43" s="1251" t="s">
        <v>377</v>
      </c>
      <c r="H43" s="1464" t="str">
        <f>VLOOKUP($P43,TOV!$A$4:$E$65536,4,FALSE)</f>
        <v>Select from List</v>
      </c>
      <c r="I43" s="1461"/>
      <c r="J43" s="1462" t="str">
        <f>IF($E43="Y",IF(I43=0,IF(H43="Select From List","",F43*H43),F43*I43),"")</f>
        <v/>
      </c>
      <c r="K43" s="632" t="s">
        <v>378</v>
      </c>
      <c r="L43" s="1456" t="s">
        <v>584</v>
      </c>
      <c r="M43" s="1365"/>
      <c r="N43" s="1416"/>
      <c r="O43" s="1391">
        <f t="shared" si="2"/>
        <v>0</v>
      </c>
      <c r="P43" s="1420" t="str">
        <f>IF(Q43=1,"X044",IF(Q43=2,"X045",IF(Q43=3,"X046",IF(Q43=4,"x047",IF(Q43=5,"X048","X044")))))</f>
        <v>X044</v>
      </c>
      <c r="Q43" s="1487">
        <f>VLOOKUP(K43,Select_Haul_Distance_Index,2,FALSE)</f>
        <v>1</v>
      </c>
    </row>
    <row r="44" spans="1:17" ht="27" customHeight="1" x14ac:dyDescent="0.2">
      <c r="A44" s="1"/>
      <c r="B44" s="5"/>
      <c r="C44" s="1116"/>
      <c r="D44" s="1457"/>
      <c r="E44" s="1458"/>
      <c r="F44" s="1459"/>
      <c r="G44" s="1251"/>
      <c r="H44" s="1464"/>
      <c r="I44" s="1461"/>
      <c r="J44" s="1462"/>
      <c r="K44" s="632"/>
      <c r="L44" s="1456"/>
      <c r="M44" s="1365"/>
      <c r="N44" s="1416"/>
      <c r="O44" s="1392"/>
      <c r="P44" s="1419"/>
      <c r="Q44" s="1450"/>
    </row>
    <row r="45" spans="1:17" ht="27" customHeight="1" x14ac:dyDescent="0.2">
      <c r="A45" s="1"/>
      <c r="B45" s="5"/>
      <c r="C45" s="1116"/>
      <c r="D45" s="633" t="str">
        <f>VLOOKUP($P45,TOV!$A$4:$E$65536,2,FALSE)</f>
        <v>Purchase of topsoil where there is a shortage on site</v>
      </c>
      <c r="E45" s="293" t="s">
        <v>296</v>
      </c>
      <c r="F45" s="917"/>
      <c r="G45" s="199" t="s">
        <v>440</v>
      </c>
      <c r="H45" s="918">
        <f>VLOOKUP($P45,TOV!$A$4:$E$65536,4,FALSE)</f>
        <v>51.34028202108</v>
      </c>
      <c r="I45" s="244"/>
      <c r="J45" s="75">
        <f t="shared" ref="J45" si="4">IF($E45="Y",IF(I45=0,F45*H45,F45*I45),"")</f>
        <v>0</v>
      </c>
      <c r="K45" s="631"/>
      <c r="L45" s="212" t="s">
        <v>812</v>
      </c>
      <c r="M45" s="10"/>
      <c r="N45" s="1017"/>
      <c r="O45" s="745">
        <f t="shared" ref="O45" si="5">IF(I45="",0,1)</f>
        <v>0</v>
      </c>
      <c r="P45" s="1008" t="s">
        <v>837</v>
      </c>
      <c r="Q45" s="938"/>
    </row>
    <row r="46" spans="1:17" ht="27" x14ac:dyDescent="0.2">
      <c r="A46" s="1"/>
      <c r="B46" s="5"/>
      <c r="C46" s="1116"/>
      <c r="D46" s="70" t="str">
        <f>VLOOKUP($P46,TOV!$A$4:$E$65536,2,FALSE)</f>
        <v>Soil amelioration (adding gypsum, lime, etc)</v>
      </c>
      <c r="E46" s="293" t="s">
        <v>296</v>
      </c>
      <c r="F46" s="77"/>
      <c r="G46" s="199" t="s">
        <v>363</v>
      </c>
      <c r="H46" s="73">
        <f>VLOOKUP($P46,TOV!$A$4:$E$65536,4,FALSE)</f>
        <v>757.68914157902987</v>
      </c>
      <c r="I46" s="197"/>
      <c r="J46" s="75">
        <f t="shared" si="3"/>
        <v>0</v>
      </c>
      <c r="K46" s="632"/>
      <c r="L46" s="142" t="s">
        <v>585</v>
      </c>
      <c r="M46" s="8"/>
      <c r="O46" s="815">
        <f>IF(I46="",0,1)</f>
        <v>0</v>
      </c>
      <c r="P46" s="826" t="s">
        <v>399</v>
      </c>
      <c r="Q46" s="816"/>
    </row>
    <row r="47" spans="1:17" ht="63" x14ac:dyDescent="0.2">
      <c r="A47" s="1"/>
      <c r="B47" s="5"/>
      <c r="C47" s="1116"/>
      <c r="D47" s="70" t="str">
        <f>VLOOKUP($P47,TOV!$A$4:$E$65536,2,FALSE)</f>
        <v>Direct seeding (native tree species OR using native grasses), with single application of fertiliser</v>
      </c>
      <c r="E47" s="293" t="s">
        <v>296</v>
      </c>
      <c r="F47" s="77"/>
      <c r="G47" s="199" t="s">
        <v>363</v>
      </c>
      <c r="H47" s="73">
        <f>VLOOKUP($P47,TOV!$A$4:$E$65536,4,FALSE)</f>
        <v>5303.8239910532093</v>
      </c>
      <c r="I47" s="197"/>
      <c r="J47" s="75">
        <f t="shared" si="3"/>
        <v>0</v>
      </c>
      <c r="K47" s="632"/>
      <c r="L47" s="141" t="s">
        <v>0</v>
      </c>
      <c r="M47" s="8"/>
      <c r="O47" s="815">
        <f>IF(I47="",0,1)</f>
        <v>0</v>
      </c>
      <c r="P47" s="826" t="s">
        <v>400</v>
      </c>
      <c r="Q47" s="816"/>
    </row>
    <row r="48" spans="1:17" ht="63" x14ac:dyDescent="0.2">
      <c r="A48" s="1"/>
      <c r="B48" s="5"/>
      <c r="C48" s="1116"/>
      <c r="D48" s="70" t="str">
        <f>VLOOKUP($P48,TOV!$A$4:$E$65536,2,FALSE)</f>
        <v>Direct seeding (pasture grass species), with single application of fertiliser</v>
      </c>
      <c r="E48" s="293" t="s">
        <v>296</v>
      </c>
      <c r="F48" s="77"/>
      <c r="G48" s="199" t="s">
        <v>363</v>
      </c>
      <c r="H48" s="73">
        <f>VLOOKUP($P48,TOV!$A$4:$E$65536,4,FALSE)</f>
        <v>1363.8404548422536</v>
      </c>
      <c r="I48" s="197"/>
      <c r="J48" s="75">
        <f t="shared" si="3"/>
        <v>0</v>
      </c>
      <c r="K48" s="632"/>
      <c r="L48" s="141" t="s">
        <v>2</v>
      </c>
      <c r="M48" s="8"/>
      <c r="O48" s="815">
        <f>IF(I48="",0,1)</f>
        <v>0</v>
      </c>
      <c r="P48" s="826" t="s">
        <v>401</v>
      </c>
      <c r="Q48" s="816"/>
    </row>
    <row r="49" spans="1:41" ht="18.75" thickBot="1" x14ac:dyDescent="0.25">
      <c r="A49" s="1"/>
      <c r="B49" s="5"/>
      <c r="C49" s="1116"/>
      <c r="D49" s="70" t="str">
        <f>VLOOKUP($P49,TOV!$A$4:$E$65536,2,FALSE)</f>
        <v>Planting tubestock (&lt; 15cm)</v>
      </c>
      <c r="E49" s="293" t="s">
        <v>296</v>
      </c>
      <c r="F49" s="77"/>
      <c r="G49" s="199" t="s">
        <v>371</v>
      </c>
      <c r="H49" s="73">
        <f>VLOOKUP($P49,TOV!$A$4:$E$65536,4,FALSE)</f>
        <v>12.842188840322539</v>
      </c>
      <c r="I49" s="197"/>
      <c r="J49" s="75">
        <f t="shared" si="3"/>
        <v>0</v>
      </c>
      <c r="K49" s="632"/>
      <c r="L49" s="141" t="s">
        <v>453</v>
      </c>
      <c r="M49" s="8"/>
      <c r="O49" s="815">
        <f>IF(I49="",0,1)</f>
        <v>0</v>
      </c>
      <c r="P49" s="826" t="s">
        <v>404</v>
      </c>
      <c r="Q49" s="816"/>
    </row>
    <row r="50" spans="1:41" ht="13.5" thickBot="1" x14ac:dyDescent="0.25">
      <c r="A50" s="1"/>
      <c r="B50" s="5"/>
      <c r="C50" s="83"/>
      <c r="D50" s="299"/>
      <c r="E50" s="85"/>
      <c r="F50" s="98" t="s">
        <v>461</v>
      </c>
      <c r="G50" s="98"/>
      <c r="H50" s="98"/>
      <c r="I50" s="86"/>
      <c r="J50" s="87">
        <f>SUM(J37:J49)</f>
        <v>0</v>
      </c>
      <c r="K50" s="87"/>
      <c r="L50" s="305"/>
      <c r="M50" s="8"/>
      <c r="O50" s="1422"/>
      <c r="P50" s="1423"/>
      <c r="Q50" s="1424"/>
    </row>
    <row r="51" spans="1:41" ht="56.25" x14ac:dyDescent="0.2">
      <c r="A51" s="1"/>
      <c r="B51" s="5"/>
      <c r="C51" s="1264" t="s">
        <v>727</v>
      </c>
      <c r="D51" s="190" t="str">
        <f>VLOOKUP($P51,TOV!$A$4:$E$65536,2,FALSE)</f>
        <v>Clean small surface water management dams (include all structures) to be retained after mine closure  - make safe and minor earthworks to stabilise the water management structure. ( &lt; 5 ML)</v>
      </c>
      <c r="E51" s="145" t="s">
        <v>296</v>
      </c>
      <c r="F51" s="471"/>
      <c r="G51" s="239" t="s">
        <v>371</v>
      </c>
      <c r="H51" s="191">
        <f>VLOOKUP($P51,TOV!$A$4:$E$65536,4,FALSE)</f>
        <v>3030.7565663161195</v>
      </c>
      <c r="I51" s="192"/>
      <c r="J51" s="66">
        <f>IF($E51="Y",IF(I51=0,F51*H51,F51*I51),"")</f>
        <v>0</v>
      </c>
      <c r="K51" s="630"/>
      <c r="L51" s="194" t="s">
        <v>586</v>
      </c>
      <c r="M51" s="8"/>
      <c r="O51" s="813">
        <f>IF(I51="",0,1)</f>
        <v>0</v>
      </c>
      <c r="P51" s="825" t="s">
        <v>587</v>
      </c>
      <c r="Q51" s="814"/>
    </row>
    <row r="52" spans="1:41" ht="22.5" x14ac:dyDescent="0.2">
      <c r="A52" s="1"/>
      <c r="B52" s="5"/>
      <c r="C52" s="1265"/>
      <c r="D52" s="905" t="str">
        <f>VLOOKUP($P52,TOV!$A$4:$E$65536,2,FALSE)</f>
        <v>Pumping costs for water, includes hire of pumps, labour to manage pumping and fuel</v>
      </c>
      <c r="E52" s="293" t="s">
        <v>296</v>
      </c>
      <c r="F52" s="77"/>
      <c r="G52" s="199" t="s">
        <v>835</v>
      </c>
      <c r="H52" s="73">
        <f>VLOOKUP($P52,TOV!$A$4:$E$65536,4,FALSE)</f>
        <v>126.50808726</v>
      </c>
      <c r="I52" s="197"/>
      <c r="J52" s="75">
        <f>IF($E52="Y",IF(I52=0,F52*H52,F52*I52),"")</f>
        <v>0</v>
      </c>
      <c r="K52" s="632"/>
      <c r="L52" s="141" t="s">
        <v>836</v>
      </c>
      <c r="M52" s="221"/>
      <c r="N52" s="42"/>
      <c r="O52" s="745">
        <f>IF(I52="",0,1)</f>
        <v>0</v>
      </c>
      <c r="P52" s="1008" t="s">
        <v>833</v>
      </c>
      <c r="Q52" s="819"/>
    </row>
    <row r="53" spans="1:41" ht="22.5" x14ac:dyDescent="0.2">
      <c r="A53" s="1"/>
      <c r="B53" s="5"/>
      <c r="C53" s="1265"/>
      <c r="D53" s="905" t="str">
        <f>VLOOKUP($P53,TOV!$A$4:$E$65536,2,FALSE)</f>
        <v>Removal of plastic pond liners for offsite disposal</v>
      </c>
      <c r="E53" s="293" t="s">
        <v>296</v>
      </c>
      <c r="F53" s="77"/>
      <c r="G53" s="199" t="s">
        <v>363</v>
      </c>
      <c r="H53" s="73">
        <f>VLOOKUP($P53,TOV!$A$4:$E$65536,4,FALSE)</f>
        <v>4785.3059094</v>
      </c>
      <c r="I53" s="197"/>
      <c r="J53" s="75">
        <f>IF($E53="Y",IF(I53=0,F53*H53,F53*I53),"")</f>
        <v>0</v>
      </c>
      <c r="K53" s="632"/>
      <c r="L53" s="141" t="s">
        <v>832</v>
      </c>
      <c r="M53" s="221"/>
      <c r="N53" s="42"/>
      <c r="O53" s="745">
        <f>IF(I53="",0,1)</f>
        <v>0</v>
      </c>
      <c r="P53" s="1008" t="s">
        <v>830</v>
      </c>
      <c r="Q53" s="819"/>
    </row>
    <row r="54" spans="1:41" ht="23.25" thickBot="1" x14ac:dyDescent="0.25">
      <c r="A54" s="68"/>
      <c r="B54" s="69"/>
      <c r="C54" s="1265"/>
      <c r="D54" s="955" t="str">
        <f>VLOOKUP($P54,TOV!$A$4:$E$65536,2,FALSE)</f>
        <v>OR Backfill dams and reinstate to natural surface.  (Push only)</v>
      </c>
      <c r="E54" s="294" t="s">
        <v>296</v>
      </c>
      <c r="F54" s="94"/>
      <c r="G54" s="250" t="s">
        <v>440</v>
      </c>
      <c r="H54" s="547">
        <f>VLOOKUP($P54,TOV!$A$4:$E$65536,4,FALSE)</f>
        <v>0.95032197418386777</v>
      </c>
      <c r="I54" s="252"/>
      <c r="J54" s="953">
        <f>IF($E54="Y",IF(I54=0,F54*H54,F54*I54),"")</f>
        <v>0</v>
      </c>
      <c r="K54" s="632"/>
      <c r="L54" s="952" t="s">
        <v>589</v>
      </c>
      <c r="M54" s="221"/>
      <c r="N54" s="42"/>
      <c r="O54" s="745">
        <f>IF(I54="",0,1)</f>
        <v>0</v>
      </c>
      <c r="P54" s="746" t="s">
        <v>521</v>
      </c>
      <c r="Q54" s="932"/>
      <c r="R54" s="740"/>
      <c r="S54" s="722"/>
      <c r="T54" s="722"/>
      <c r="U54" s="722"/>
      <c r="V54" s="722"/>
      <c r="W54" s="722"/>
      <c r="X54" s="722"/>
      <c r="Y54" s="722"/>
      <c r="Z54" s="722"/>
      <c r="AA54" s="722"/>
      <c r="AB54" s="722"/>
      <c r="AC54" s="722"/>
      <c r="AD54" s="722"/>
      <c r="AE54" s="722"/>
      <c r="AF54" s="722"/>
      <c r="AG54" s="722"/>
      <c r="AH54" s="722"/>
      <c r="AI54" s="722"/>
      <c r="AJ54" s="722"/>
      <c r="AK54" s="722"/>
      <c r="AL54" s="722"/>
      <c r="AM54" s="722"/>
      <c r="AN54" s="722"/>
      <c r="AO54" s="722"/>
    </row>
    <row r="55" spans="1:41" ht="13.5" thickBot="1" x14ac:dyDescent="0.25">
      <c r="A55" s="1"/>
      <c r="B55" s="5"/>
      <c r="C55" s="83"/>
      <c r="D55" s="85"/>
      <c r="E55" s="85"/>
      <c r="F55" s="98" t="s">
        <v>461</v>
      </c>
      <c r="G55" s="338"/>
      <c r="H55" s="100"/>
      <c r="I55" s="100"/>
      <c r="J55" s="87">
        <f>SUM(J51:J54)</f>
        <v>0</v>
      </c>
      <c r="K55" s="87"/>
      <c r="L55" s="229"/>
      <c r="M55" s="8"/>
      <c r="O55" s="1410"/>
      <c r="P55" s="1411"/>
      <c r="Q55" s="1412"/>
    </row>
    <row r="56" spans="1:41" ht="22.5" x14ac:dyDescent="0.2">
      <c r="A56" s="1"/>
      <c r="B56" s="5"/>
      <c r="C56" s="1394" t="s">
        <v>590</v>
      </c>
      <c r="D56" s="190" t="str">
        <f>VLOOKUP($P56,TOV!$A$4:$E$65536,2,FALSE)</f>
        <v>Install gate or grill over the adit (ie. Where site might be used by bats).</v>
      </c>
      <c r="E56" s="145" t="s">
        <v>296</v>
      </c>
      <c r="F56" s="471"/>
      <c r="G56" s="239" t="s">
        <v>371</v>
      </c>
      <c r="H56" s="191">
        <f>VLOOKUP($P56,TOV!$A$4:$E$65536,4,FALSE)</f>
        <v>2200.1406480000001</v>
      </c>
      <c r="I56" s="192"/>
      <c r="J56" s="66">
        <f>IF($E56="Y",IF(I56=0,IF(H56="Use 1st principles to build a rate","",F56*H56),F56*I56),"")</f>
        <v>0</v>
      </c>
      <c r="K56" s="630"/>
      <c r="L56" s="194"/>
      <c r="M56" s="8"/>
      <c r="O56" s="813">
        <f>IF(I56="",0,1)</f>
        <v>0</v>
      </c>
      <c r="P56" s="831" t="s">
        <v>752</v>
      </c>
      <c r="Q56" s="814"/>
    </row>
    <row r="57" spans="1:41" x14ac:dyDescent="0.2">
      <c r="A57" s="1"/>
      <c r="B57" s="5"/>
      <c r="C57" s="1314"/>
      <c r="D57" s="70" t="s">
        <v>411</v>
      </c>
      <c r="E57" s="199"/>
      <c r="F57" s="341"/>
      <c r="G57" s="199"/>
      <c r="H57" s="1492"/>
      <c r="I57" s="197"/>
      <c r="J57" s="210">
        <f>F57*I57</f>
        <v>0</v>
      </c>
      <c r="K57" s="210"/>
      <c r="L57" s="142" t="s">
        <v>412</v>
      </c>
      <c r="M57" s="8"/>
      <c r="O57" s="815">
        <f>IF(I57="",0,1)</f>
        <v>0</v>
      </c>
      <c r="P57" s="835"/>
      <c r="Q57" s="816"/>
    </row>
    <row r="58" spans="1:41" x14ac:dyDescent="0.2">
      <c r="A58" s="1"/>
      <c r="B58" s="5"/>
      <c r="C58" s="1314"/>
      <c r="D58" s="70" t="s">
        <v>413</v>
      </c>
      <c r="E58" s="199"/>
      <c r="F58" s="341"/>
      <c r="G58" s="199"/>
      <c r="H58" s="1492"/>
      <c r="I58" s="197"/>
      <c r="J58" s="210">
        <f>F58*I58</f>
        <v>0</v>
      </c>
      <c r="K58" s="210"/>
      <c r="L58" s="142" t="s">
        <v>412</v>
      </c>
      <c r="M58" s="8"/>
      <c r="O58" s="815">
        <f>IF(I58="",0,1)</f>
        <v>0</v>
      </c>
      <c r="P58" s="835"/>
      <c r="Q58" s="816"/>
    </row>
    <row r="59" spans="1:41" ht="13.5" thickBot="1" x14ac:dyDescent="0.25">
      <c r="A59" s="1"/>
      <c r="B59" s="5"/>
      <c r="C59" s="1315"/>
      <c r="D59" s="198" t="s">
        <v>414</v>
      </c>
      <c r="E59" s="250"/>
      <c r="F59" s="418"/>
      <c r="G59" s="250"/>
      <c r="H59" s="1493"/>
      <c r="I59" s="252"/>
      <c r="J59" s="475">
        <f>F59*I59</f>
        <v>0</v>
      </c>
      <c r="K59" s="253"/>
      <c r="L59" s="245" t="s">
        <v>412</v>
      </c>
      <c r="M59" s="8"/>
      <c r="O59" s="817">
        <f>IF(I59="",0,1)</f>
        <v>0</v>
      </c>
      <c r="P59" s="836"/>
      <c r="Q59" s="818"/>
    </row>
    <row r="60" spans="1:41" ht="13.5" thickBot="1" x14ac:dyDescent="0.25">
      <c r="A60" s="1"/>
      <c r="B60" s="5"/>
      <c r="C60" s="298"/>
      <c r="D60" s="96"/>
      <c r="E60" s="96"/>
      <c r="F60" s="185" t="s">
        <v>461</v>
      </c>
      <c r="G60" s="337"/>
      <c r="H60" s="313"/>
      <c r="I60" s="313"/>
      <c r="J60" s="187">
        <f>SUM(J56:J59)</f>
        <v>0</v>
      </c>
      <c r="K60" s="187"/>
      <c r="L60" s="257"/>
      <c r="M60" s="8"/>
      <c r="O60" s="1425"/>
      <c r="P60" s="1426"/>
      <c r="Q60" s="1427"/>
    </row>
    <row r="61" spans="1:41" x14ac:dyDescent="0.2">
      <c r="A61" s="1"/>
      <c r="B61" s="5"/>
      <c r="C61" s="126"/>
      <c r="D61" s="126"/>
      <c r="E61" s="126"/>
      <c r="F61" s="126"/>
      <c r="G61" s="126"/>
      <c r="H61" s="126"/>
      <c r="I61" s="126"/>
      <c r="J61" s="126"/>
      <c r="K61" s="126"/>
      <c r="L61" s="317"/>
      <c r="M61" s="8"/>
      <c r="O61" s="1"/>
      <c r="P61" s="1"/>
      <c r="Q61" s="1"/>
    </row>
    <row r="62" spans="1:41" ht="15.75" x14ac:dyDescent="0.2">
      <c r="A62" s="1"/>
      <c r="B62" s="5"/>
      <c r="C62" s="260" t="s">
        <v>591</v>
      </c>
      <c r="D62" s="1123" t="s">
        <v>470</v>
      </c>
      <c r="E62" s="1123"/>
      <c r="F62" s="1319"/>
      <c r="G62" s="1319"/>
      <c r="H62" s="1319"/>
      <c r="I62" s="261"/>
      <c r="J62" s="318">
        <f>SUM(J60,J55,J50,J36,J31,J24)</f>
        <v>0</v>
      </c>
      <c r="K62" s="318"/>
      <c r="L62" s="317"/>
      <c r="M62" s="8"/>
      <c r="O62" s="1"/>
      <c r="P62" s="1"/>
      <c r="Q62" s="1"/>
    </row>
    <row r="63" spans="1:41" x14ac:dyDescent="0.2">
      <c r="A63" s="1"/>
      <c r="B63" s="17"/>
      <c r="C63" s="320"/>
      <c r="D63" s="320"/>
      <c r="E63" s="320"/>
      <c r="F63" s="320"/>
      <c r="G63" s="320"/>
      <c r="H63" s="320"/>
      <c r="I63" s="320"/>
      <c r="J63" s="320"/>
      <c r="K63" s="320"/>
      <c r="L63" s="322"/>
      <c r="M63" s="19"/>
      <c r="O63" s="1"/>
      <c r="P63" s="1"/>
      <c r="Q63" s="1"/>
    </row>
    <row r="64" spans="1:41" x14ac:dyDescent="0.2">
      <c r="A64" s="1"/>
      <c r="B64" s="1"/>
      <c r="C64" s="1"/>
      <c r="D64" s="1"/>
      <c r="E64" s="1"/>
      <c r="F64" s="1"/>
      <c r="G64" s="1"/>
      <c r="H64" s="1"/>
      <c r="I64" s="1"/>
      <c r="J64" s="1"/>
      <c r="K64" s="1"/>
      <c r="L64" s="1"/>
      <c r="M64" s="1"/>
      <c r="O64" s="1"/>
      <c r="P64" s="1"/>
      <c r="Q64" s="1"/>
    </row>
  </sheetData>
  <customSheetViews>
    <customSheetView guid="{41A8ADCC-2507-4752-A3EE-F762BBC19AE1}" showPageBreaks="1" hiddenRows="1" hiddenColumns="1" view="pageBreakPreview" showRuler="0" topLeftCell="E31">
      <selection activeCell="L37" sqref="L37"/>
      <pageMargins left="0.75" right="0.75" top="1" bottom="1" header="0.5" footer="0.5"/>
      <pageSetup paperSize="8" scale="67" orientation="portrait" r:id="rId1"/>
      <headerFooter alignWithMargins="0"/>
    </customSheetView>
    <customSheetView guid="{B9B8C2DC-3363-4EAD-9396-44349DABBC4D}" scale="60" showPageBreaks="1" hiddenRows="1" hiddenColumns="1" view="pageBreakPreview" showRuler="0" topLeftCell="A24">
      <selection activeCell="D8" sqref="D8"/>
      <pageMargins left="0.75" right="0.75" top="1" bottom="1" header="0.5" footer="0.5"/>
      <pageSetup paperSize="8" scale="67" orientation="portrait" r:id="rId2"/>
      <headerFooter alignWithMargins="0"/>
    </customSheetView>
    <customSheetView guid="{61CD6FD2-F6DE-422C-B544-3D388865927F}" scale="60" showPageBreaks="1" hiddenRows="1" hiddenColumns="1" view="pageBreakPreview" showRuler="0" topLeftCell="A24">
      <selection activeCell="D8" sqref="D8"/>
      <pageMargins left="0.75" right="0.75" top="1" bottom="1" header="0.5" footer="0.5"/>
      <pageSetup paperSize="8" scale="67" orientation="portrait" r:id="rId3"/>
      <headerFooter alignWithMargins="0"/>
    </customSheetView>
    <customSheetView guid="{2FACC61F-0CCB-4F9A-9FC4-FB98AB602DA6}" showPageBreaks="1" hiddenRows="1" hiddenColumns="1" view="pageBreakPreview" showRuler="0" topLeftCell="E31">
      <selection activeCell="L37" sqref="L37"/>
      <pageMargins left="0.75" right="0.75" top="1" bottom="1" header="0.5" footer="0.5"/>
      <pageSetup paperSize="8" scale="67" orientation="portrait" r:id="rId4"/>
      <headerFooter alignWithMargins="0"/>
    </customSheetView>
    <customSheetView guid="{4CDCC75F-9EF8-4C61-98C8-402ABB879AE7}" showPageBreaks="1" hiddenRows="1" hiddenColumns="1" view="pageBreakPreview" showRuler="0" topLeftCell="E31">
      <selection activeCell="L37" sqref="L37"/>
      <pageMargins left="0.75" right="0.75" top="1" bottom="1" header="0.5" footer="0.5"/>
      <pageSetup paperSize="8" scale="67" orientation="portrait" r:id="rId5"/>
      <headerFooter alignWithMargins="0"/>
    </customSheetView>
  </customSheetViews>
  <mergeCells count="76">
    <mergeCell ref="F10:I10"/>
    <mergeCell ref="J10:K10"/>
    <mergeCell ref="D62:H62"/>
    <mergeCell ref="C56:C59"/>
    <mergeCell ref="C15:C23"/>
    <mergeCell ref="C25:C30"/>
    <mergeCell ref="H57:H59"/>
    <mergeCell ref="D26:D27"/>
    <mergeCell ref="E26:E27"/>
    <mergeCell ref="F26:F27"/>
    <mergeCell ref="G26:G27"/>
    <mergeCell ref="H26:H27"/>
    <mergeCell ref="J19:J20"/>
    <mergeCell ref="C51:C54"/>
    <mergeCell ref="D19:D20"/>
    <mergeCell ref="E19:E20"/>
    <mergeCell ref="C3:L3"/>
    <mergeCell ref="C32:C35"/>
    <mergeCell ref="C37:C49"/>
    <mergeCell ref="D43:D44"/>
    <mergeCell ref="E43:E44"/>
    <mergeCell ref="F43:F44"/>
    <mergeCell ref="G43:G44"/>
    <mergeCell ref="H43:H44"/>
    <mergeCell ref="I43:I44"/>
    <mergeCell ref="F8:I8"/>
    <mergeCell ref="C8:D12"/>
    <mergeCell ref="F11:I11"/>
    <mergeCell ref="J11:K11"/>
    <mergeCell ref="J8:K8"/>
    <mergeCell ref="F9:I9"/>
    <mergeCell ref="J9:K9"/>
    <mergeCell ref="O31:Q31"/>
    <mergeCell ref="L16:L17"/>
    <mergeCell ref="N16:N17"/>
    <mergeCell ref="O16:O17"/>
    <mergeCell ref="P16:P17"/>
    <mergeCell ref="Q16:Q17"/>
    <mergeCell ref="L19:L20"/>
    <mergeCell ref="O19:O20"/>
    <mergeCell ref="P19:P20"/>
    <mergeCell ref="L26:L27"/>
    <mergeCell ref="N26:N27"/>
    <mergeCell ref="O26:O27"/>
    <mergeCell ref="P26:P27"/>
    <mergeCell ref="O24:Q24"/>
    <mergeCell ref="Q26:Q27"/>
    <mergeCell ref="O60:Q60"/>
    <mergeCell ref="O36:Q36"/>
    <mergeCell ref="O50:Q50"/>
    <mergeCell ref="O55:Q55"/>
    <mergeCell ref="Q43:Q44"/>
    <mergeCell ref="P43:P44"/>
    <mergeCell ref="O43:O44"/>
    <mergeCell ref="N43:N44"/>
    <mergeCell ref="M26:M27"/>
    <mergeCell ref="D16:D17"/>
    <mergeCell ref="E16:E17"/>
    <mergeCell ref="F16:F17"/>
    <mergeCell ref="G16:G17"/>
    <mergeCell ref="H16:H17"/>
    <mergeCell ref="I16:I17"/>
    <mergeCell ref="J16:J17"/>
    <mergeCell ref="H19:H20"/>
    <mergeCell ref="M16:M17"/>
    <mergeCell ref="I26:I27"/>
    <mergeCell ref="J26:J27"/>
    <mergeCell ref="J43:J44"/>
    <mergeCell ref="L43:L44"/>
    <mergeCell ref="M43:M44"/>
    <mergeCell ref="F19:F20"/>
    <mergeCell ref="G19:G20"/>
    <mergeCell ref="I19:I20"/>
    <mergeCell ref="M19:M20"/>
    <mergeCell ref="Q19:Q20"/>
    <mergeCell ref="N19:N20"/>
  </mergeCells>
  <phoneticPr fontId="6" type="noConversion"/>
  <conditionalFormatting sqref="F37:F39 F15:F23 F32 F56 F25:F26 F28:F30 F51 F34:F35 F41:F44 F46:F49 F54">
    <cfRule type="expression" dxfId="215" priority="17" stopIfTrue="1">
      <formula>$E15="N"</formula>
    </cfRule>
    <cfRule type="expression" dxfId="214" priority="18" stopIfTrue="1">
      <formula>$E15="Y"</formula>
    </cfRule>
  </conditionalFormatting>
  <conditionalFormatting sqref="J37:J39 J15:J23 J32 J56 J25:J26 J28:J30 J51 J34:J35 J41:J44 J46:J49 J54">
    <cfRule type="expression" dxfId="213" priority="19" stopIfTrue="1">
      <formula>$O15=1</formula>
    </cfRule>
  </conditionalFormatting>
  <conditionalFormatting sqref="K37:K39 K15:K23 K32 K56 K25:K30 K51 K34:K35 K41:K44 K46:K49 K54">
    <cfRule type="expression" dxfId="212" priority="20" stopIfTrue="1">
      <formula>$O15=1</formula>
    </cfRule>
  </conditionalFormatting>
  <conditionalFormatting sqref="J33">
    <cfRule type="expression" dxfId="211" priority="13" stopIfTrue="1">
      <formula>$O33=1</formula>
    </cfRule>
  </conditionalFormatting>
  <conditionalFormatting sqref="F33">
    <cfRule type="expression" dxfId="210" priority="14" stopIfTrue="1">
      <formula>$E33="N"</formula>
    </cfRule>
    <cfRule type="expression" dxfId="209" priority="15" stopIfTrue="1">
      <formula>$E33="Y"</formula>
    </cfRule>
  </conditionalFormatting>
  <conditionalFormatting sqref="K33">
    <cfRule type="expression" dxfId="208" priority="16" stopIfTrue="1">
      <formula>$O33=1</formula>
    </cfRule>
  </conditionalFormatting>
  <conditionalFormatting sqref="J40">
    <cfRule type="expression" dxfId="207" priority="9" stopIfTrue="1">
      <formula>$O40=1</formula>
    </cfRule>
  </conditionalFormatting>
  <conditionalFormatting sqref="F40">
    <cfRule type="expression" dxfId="206" priority="10" stopIfTrue="1">
      <formula>$E40="N"</formula>
    </cfRule>
    <cfRule type="expression" dxfId="205" priority="11" stopIfTrue="1">
      <formula>$E40="Y"</formula>
    </cfRule>
  </conditionalFormatting>
  <conditionalFormatting sqref="K40">
    <cfRule type="expression" dxfId="204" priority="12" stopIfTrue="1">
      <formula>$O40=1</formula>
    </cfRule>
  </conditionalFormatting>
  <conditionalFormatting sqref="J45">
    <cfRule type="expression" dxfId="203" priority="5" stopIfTrue="1">
      <formula>$O45=1</formula>
    </cfRule>
  </conditionalFormatting>
  <conditionalFormatting sqref="F45">
    <cfRule type="expression" dxfId="202" priority="6" stopIfTrue="1">
      <formula>$E45="N"</formula>
    </cfRule>
    <cfRule type="expression" dxfId="201" priority="7" stopIfTrue="1">
      <formula>$E45="Y"</formula>
    </cfRule>
  </conditionalFormatting>
  <conditionalFormatting sqref="K45">
    <cfRule type="expression" dxfId="200" priority="8" stopIfTrue="1">
      <formula>$O45=1</formula>
    </cfRule>
  </conditionalFormatting>
  <conditionalFormatting sqref="J52:J53">
    <cfRule type="expression" dxfId="199" priority="1" stopIfTrue="1">
      <formula>$O52=1</formula>
    </cfRule>
  </conditionalFormatting>
  <conditionalFormatting sqref="F52:F53">
    <cfRule type="expression" dxfId="198" priority="2" stopIfTrue="1">
      <formula>$E52="N"</formula>
    </cfRule>
    <cfRule type="expression" dxfId="197" priority="3" stopIfTrue="1">
      <formula>$E52="Y"</formula>
    </cfRule>
  </conditionalFormatting>
  <conditionalFormatting sqref="K52:K53">
    <cfRule type="expression" dxfId="196" priority="4" stopIfTrue="1">
      <formula>$O52=1</formula>
    </cfRule>
  </conditionalFormatting>
  <dataValidations count="2">
    <dataValidation type="list" allowBlank="1" showInputMessage="1" showErrorMessage="1" sqref="E56 E37:E49 E15:E23 E25:E30 E32:E35 E51:E54" xr:uid="{00000000-0002-0000-1A00-000000000000}">
      <formula1>Y_N</formula1>
    </dataValidation>
    <dataValidation type="list" allowBlank="1" showInputMessage="1" showErrorMessage="1" sqref="K16 K43 K26 K19" xr:uid="{00000000-0002-0000-1A00-000001000000}">
      <formula1>Select_Haul_Distance</formula1>
    </dataValidation>
  </dataValidations>
  <printOptions horizontalCentered="1"/>
  <pageMargins left="0.59055118110236227" right="0.59055118110236227" top="0.59055118110236227" bottom="0.59055118110236227" header="0.51181102362204722" footer="0.51181102362204722"/>
  <pageSetup paperSize="8" orientation="landscape" r:id="rId6"/>
  <headerFooter alignWithMargins="0">
    <oddFooter>&amp;C_x000D_&amp;1#&amp;"Calibri"&amp;12&amp;K000000 OFFICIAL</oddFooter>
  </headerFooter>
  <drawing r:id="rId7"/>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AO55"/>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customWidth="1"/>
    <col min="13" max="13" width="2.140625" customWidth="1"/>
    <col min="14" max="14" width="2.42578125" style="1" customWidth="1"/>
    <col min="15" max="16" width="4.5703125" customWidth="1"/>
    <col min="17" max="17" width="4.5703125" style="282" customWidth="1"/>
    <col min="18" max="18" width="2.42578125" style="1" customWidth="1"/>
    <col min="19" max="16384" width="8.85546875" hidden="1"/>
  </cols>
  <sheetData>
    <row r="1" spans="1:18" x14ac:dyDescent="0.2">
      <c r="A1" s="1"/>
      <c r="B1" s="1"/>
      <c r="C1" s="1"/>
      <c r="D1" s="1"/>
      <c r="E1" s="1"/>
      <c r="F1" s="1"/>
      <c r="G1" s="1"/>
      <c r="H1" s="1"/>
      <c r="I1" s="1"/>
      <c r="J1" s="1"/>
      <c r="K1" s="1"/>
      <c r="L1" s="1"/>
      <c r="M1" s="1"/>
      <c r="O1" s="1"/>
      <c r="P1" s="1"/>
      <c r="Q1" s="15"/>
    </row>
    <row r="2" spans="1:18" x14ac:dyDescent="0.2">
      <c r="A2" s="1"/>
      <c r="B2" s="2"/>
      <c r="C2" s="3"/>
      <c r="D2" s="3"/>
      <c r="E2" s="3"/>
      <c r="F2" s="3"/>
      <c r="G2" s="3"/>
      <c r="H2" s="3"/>
      <c r="I2" s="3"/>
      <c r="J2" s="3"/>
      <c r="K2" s="3"/>
      <c r="L2" s="3"/>
      <c r="M2" s="4"/>
      <c r="O2" s="1"/>
      <c r="P2" s="1"/>
      <c r="Q2" s="15"/>
    </row>
    <row r="3" spans="1:18" ht="23.25" thickBot="1" x14ac:dyDescent="0.25">
      <c r="A3" s="1"/>
      <c r="B3" s="5"/>
      <c r="C3" s="1263" t="s">
        <v>244</v>
      </c>
      <c r="D3" s="1263"/>
      <c r="E3" s="1263"/>
      <c r="F3" s="1263"/>
      <c r="G3" s="1263"/>
      <c r="H3" s="1263"/>
      <c r="I3" s="1263"/>
      <c r="J3" s="1263"/>
      <c r="K3" s="1263"/>
      <c r="L3" s="1263"/>
      <c r="M3" s="8"/>
      <c r="O3" s="1"/>
      <c r="P3" s="1"/>
      <c r="Q3" s="15"/>
    </row>
    <row r="4" spans="1:18" ht="22.5" x14ac:dyDescent="0.2">
      <c r="A4" s="1"/>
      <c r="B4" s="5"/>
      <c r="C4" s="158" t="s">
        <v>486</v>
      </c>
      <c r="D4" s="405"/>
      <c r="E4" s="405"/>
      <c r="F4" s="406"/>
      <c r="G4" s="406"/>
      <c r="H4" s="402"/>
      <c r="I4" s="402"/>
      <c r="J4" s="402"/>
      <c r="K4" s="886" t="s">
        <v>464</v>
      </c>
      <c r="L4" s="884">
        <f>Total_Liability</f>
        <v>0</v>
      </c>
      <c r="M4" s="8"/>
      <c r="O4" s="1"/>
      <c r="P4" s="1"/>
      <c r="Q4" s="1"/>
    </row>
    <row r="5" spans="1:18" s="196" customFormat="1" ht="12.75" customHeight="1" x14ac:dyDescent="0.2">
      <c r="A5" s="62"/>
      <c r="B5" s="63"/>
      <c r="C5" s="289"/>
      <c r="D5" s="270"/>
      <c r="E5" s="270"/>
      <c r="F5" s="271"/>
      <c r="G5" s="271"/>
      <c r="H5" s="272"/>
      <c r="I5" s="272"/>
      <c r="J5" s="272"/>
      <c r="K5" s="791" t="s">
        <v>289</v>
      </c>
      <c r="L5" s="792">
        <f>J52</f>
        <v>0</v>
      </c>
      <c r="M5" s="195"/>
      <c r="N5" s="62"/>
      <c r="O5" s="62"/>
      <c r="P5" s="62"/>
      <c r="Q5" s="62"/>
      <c r="R5" s="62"/>
    </row>
    <row r="6" spans="1:18" ht="12.75" customHeight="1" x14ac:dyDescent="0.2">
      <c r="A6" s="1"/>
      <c r="B6" s="5"/>
      <c r="C6" s="368" t="s">
        <v>228</v>
      </c>
      <c r="D6" s="407"/>
      <c r="E6" s="407"/>
      <c r="G6" s="44"/>
      <c r="H6" s="44"/>
      <c r="J6" s="422"/>
      <c r="K6" s="1"/>
      <c r="L6" s="1"/>
      <c r="M6" s="8"/>
      <c r="O6" s="1"/>
      <c r="P6" s="1"/>
      <c r="Q6" s="1"/>
    </row>
    <row r="7" spans="1:18" ht="12.75" customHeight="1" thickBot="1" x14ac:dyDescent="0.25">
      <c r="A7" s="1"/>
      <c r="B7" s="5"/>
      <c r="C7" s="558" t="s">
        <v>613</v>
      </c>
      <c r="D7" s="162"/>
      <c r="E7" s="162"/>
      <c r="F7" s="558" t="s">
        <v>197</v>
      </c>
      <c r="G7" s="163"/>
      <c r="H7" s="44"/>
      <c r="I7" s="1"/>
      <c r="J7" s="1"/>
      <c r="K7" s="1"/>
      <c r="L7" s="885" t="s">
        <v>766</v>
      </c>
      <c r="M7" s="8"/>
      <c r="O7" s="1"/>
      <c r="P7" s="1"/>
      <c r="Q7" s="1"/>
    </row>
    <row r="8" spans="1:18" ht="12.75" customHeight="1" x14ac:dyDescent="0.2">
      <c r="A8" s="1"/>
      <c r="B8" s="5"/>
      <c r="C8" s="1397"/>
      <c r="D8" s="1398"/>
      <c r="E8" s="556"/>
      <c r="F8" s="1100" t="s">
        <v>198</v>
      </c>
      <c r="G8" s="1100"/>
      <c r="H8" s="1100"/>
      <c r="I8" s="1342"/>
      <c r="J8" s="1343"/>
      <c r="K8" s="1344"/>
      <c r="L8" s="883" t="s">
        <v>5</v>
      </c>
      <c r="M8" s="8"/>
      <c r="O8" s="1"/>
      <c r="P8" s="1"/>
      <c r="Q8" s="1"/>
    </row>
    <row r="9" spans="1:18" ht="12.75" customHeight="1" x14ac:dyDescent="0.2">
      <c r="A9" s="1"/>
      <c r="B9" s="5"/>
      <c r="C9" s="1399"/>
      <c r="D9" s="1400"/>
      <c r="E9" s="556"/>
      <c r="F9" s="1100" t="s">
        <v>763</v>
      </c>
      <c r="G9" s="1100"/>
      <c r="H9" s="1100"/>
      <c r="I9" s="1342"/>
      <c r="J9" s="1345"/>
      <c r="K9" s="1346"/>
      <c r="L9" s="456" t="s">
        <v>767</v>
      </c>
      <c r="M9" s="8"/>
      <c r="O9" s="1"/>
      <c r="P9" s="1"/>
      <c r="Q9" s="1"/>
    </row>
    <row r="10" spans="1:18" ht="12.75" customHeight="1" x14ac:dyDescent="0.2">
      <c r="A10" s="1"/>
      <c r="B10" s="5"/>
      <c r="C10" s="1399"/>
      <c r="D10" s="1400"/>
      <c r="E10" s="556"/>
      <c r="F10" s="1100" t="s">
        <v>229</v>
      </c>
      <c r="G10" s="1100"/>
      <c r="H10" s="1100"/>
      <c r="I10" s="1342"/>
      <c r="J10" s="1345"/>
      <c r="K10" s="1346"/>
      <c r="L10" s="404" t="s">
        <v>6</v>
      </c>
      <c r="M10" s="8"/>
      <c r="O10" s="1"/>
      <c r="P10" s="1"/>
      <c r="Q10" s="1"/>
    </row>
    <row r="11" spans="1:18" ht="12.75" customHeight="1" x14ac:dyDescent="0.2">
      <c r="A11" s="1"/>
      <c r="B11" s="5"/>
      <c r="C11" s="1399"/>
      <c r="D11" s="1400"/>
      <c r="E11" s="556"/>
      <c r="F11" s="1100" t="s">
        <v>230</v>
      </c>
      <c r="G11" s="1100"/>
      <c r="H11" s="1100"/>
      <c r="I11" s="1342"/>
      <c r="J11" s="1345"/>
      <c r="K11" s="1346"/>
      <c r="L11" s="367" t="s">
        <v>7</v>
      </c>
      <c r="M11" s="8"/>
      <c r="O11" s="1"/>
      <c r="P11" s="1"/>
      <c r="Q11" s="1"/>
    </row>
    <row r="12" spans="1:18" ht="12.75" customHeight="1" x14ac:dyDescent="0.2">
      <c r="A12" s="1"/>
      <c r="B12" s="5"/>
      <c r="C12" s="1399"/>
      <c r="D12" s="1400"/>
      <c r="E12" s="162"/>
      <c r="F12" s="1100" t="s">
        <v>199</v>
      </c>
      <c r="G12" s="1100"/>
      <c r="H12" s="1100"/>
      <c r="I12" s="1342"/>
      <c r="J12" s="1345"/>
      <c r="K12" s="1346"/>
      <c r="L12" s="44"/>
      <c r="M12" s="8"/>
      <c r="O12" s="1"/>
      <c r="P12" s="1"/>
      <c r="Q12" s="1"/>
    </row>
    <row r="13" spans="1:18" ht="12.75" customHeight="1" x14ac:dyDescent="0.2">
      <c r="A13" s="1"/>
      <c r="B13" s="5"/>
      <c r="C13" s="1399"/>
      <c r="D13" s="1400"/>
      <c r="E13" s="162"/>
      <c r="F13" s="1100" t="s">
        <v>231</v>
      </c>
      <c r="G13" s="1100"/>
      <c r="H13" s="1100"/>
      <c r="I13" s="1342"/>
      <c r="J13" s="1345"/>
      <c r="K13" s="1346"/>
      <c r="L13" s="44"/>
      <c r="M13" s="8"/>
      <c r="O13" s="1"/>
      <c r="P13" s="1"/>
      <c r="Q13" s="1"/>
    </row>
    <row r="14" spans="1:18" ht="12.75" customHeight="1" x14ac:dyDescent="0.2">
      <c r="A14" s="1"/>
      <c r="B14" s="5"/>
      <c r="C14" s="1399"/>
      <c r="D14" s="1400"/>
      <c r="E14" s="557"/>
      <c r="F14" s="1100" t="s">
        <v>232</v>
      </c>
      <c r="G14" s="1100"/>
      <c r="H14" s="1100"/>
      <c r="I14" s="1342"/>
      <c r="J14" s="1345"/>
      <c r="K14" s="1346"/>
      <c r="L14" s="44"/>
      <c r="M14" s="8"/>
      <c r="O14" s="1"/>
      <c r="P14" s="1"/>
      <c r="Q14" s="1"/>
    </row>
    <row r="15" spans="1:18" ht="12.75" customHeight="1" x14ac:dyDescent="0.2">
      <c r="A15" s="1"/>
      <c r="B15" s="5"/>
      <c r="C15" s="1399"/>
      <c r="D15" s="1400"/>
      <c r="E15" s="162"/>
      <c r="F15" s="1100" t="s">
        <v>764</v>
      </c>
      <c r="G15" s="1100"/>
      <c r="H15" s="1100"/>
      <c r="I15" s="1342"/>
      <c r="J15" s="1347"/>
      <c r="K15" s="1348"/>
      <c r="L15" s="44" t="s">
        <v>765</v>
      </c>
      <c r="M15" s="8"/>
      <c r="O15" s="1"/>
      <c r="P15" s="1"/>
      <c r="Q15" s="1"/>
    </row>
    <row r="16" spans="1:18" ht="12.75" customHeight="1" x14ac:dyDescent="0.2">
      <c r="A16" s="1"/>
      <c r="B16" s="5"/>
      <c r="C16" s="1399"/>
      <c r="D16" s="1400"/>
      <c r="E16" s="558"/>
      <c r="F16" s="1100"/>
      <c r="G16" s="1100"/>
      <c r="H16" s="1100"/>
      <c r="I16" s="1342"/>
      <c r="J16" s="1349"/>
      <c r="K16" s="1350"/>
      <c r="L16" s="44"/>
      <c r="M16" s="8"/>
      <c r="O16" s="1"/>
      <c r="P16" s="1"/>
      <c r="Q16" s="1"/>
    </row>
    <row r="17" spans="1:41" ht="12.75" customHeight="1" thickBot="1" x14ac:dyDescent="0.25">
      <c r="A17" s="1"/>
      <c r="B17" s="5"/>
      <c r="C17" s="1401"/>
      <c r="D17" s="1402"/>
      <c r="E17" s="558"/>
      <c r="F17" s="1100"/>
      <c r="G17" s="1100"/>
      <c r="H17" s="1100"/>
      <c r="I17" s="1342"/>
      <c r="J17" s="1351"/>
      <c r="K17" s="1352"/>
      <c r="L17" s="44"/>
      <c r="M17" s="8"/>
      <c r="O17" s="1"/>
      <c r="P17" s="1"/>
      <c r="Q17" s="1"/>
    </row>
    <row r="18" spans="1:41" ht="12.75" customHeight="1" thickBot="1" x14ac:dyDescent="0.25">
      <c r="A18" s="1"/>
      <c r="B18" s="5"/>
      <c r="C18" s="362"/>
      <c r="D18" s="40"/>
      <c r="E18" s="40"/>
      <c r="F18" s="1"/>
      <c r="G18" s="563"/>
      <c r="H18" s="1341"/>
      <c r="I18" s="1341"/>
      <c r="J18" s="1341"/>
      <c r="K18" s="363"/>
      <c r="L18" s="350"/>
      <c r="M18" s="8"/>
      <c r="O18" s="1"/>
      <c r="P18" s="1"/>
      <c r="Q18" s="638"/>
    </row>
    <row r="19" spans="1:41" ht="23.25" thickBot="1" x14ac:dyDescent="0.25">
      <c r="A19" s="1"/>
      <c r="B19" s="5"/>
      <c r="C19" s="373" t="s">
        <v>285</v>
      </c>
      <c r="D19" s="565" t="s">
        <v>286</v>
      </c>
      <c r="E19" s="564" t="s">
        <v>287</v>
      </c>
      <c r="F19" s="565" t="s">
        <v>288</v>
      </c>
      <c r="G19" s="565" t="s">
        <v>290</v>
      </c>
      <c r="H19" s="566" t="s">
        <v>291</v>
      </c>
      <c r="I19" s="566" t="s">
        <v>292</v>
      </c>
      <c r="J19" s="567" t="s">
        <v>293</v>
      </c>
      <c r="K19" s="567" t="s">
        <v>294</v>
      </c>
      <c r="L19" s="561" t="s">
        <v>295</v>
      </c>
      <c r="M19" s="8"/>
      <c r="O19" s="60" t="s">
        <v>565</v>
      </c>
      <c r="P19" s="60" t="s">
        <v>564</v>
      </c>
      <c r="Q19" s="60" t="s">
        <v>563</v>
      </c>
    </row>
    <row r="20" spans="1:41" x14ac:dyDescent="0.2">
      <c r="A20" s="1"/>
      <c r="B20" s="5"/>
      <c r="C20" s="1268" t="s">
        <v>233</v>
      </c>
      <c r="D20" s="1481" t="str">
        <f>VLOOKUP($P20,TOV!$A$4:$E$65536,2,FALSE)</f>
        <v xml:space="preserve">Source local material (where availiable onsite), cart and spread suitable material to cap the tailings storage (cap thickness determined by approval/licence) </v>
      </c>
      <c r="E20" s="1482" t="s">
        <v>296</v>
      </c>
      <c r="F20" s="1483"/>
      <c r="G20" s="1250" t="s">
        <v>377</v>
      </c>
      <c r="H20" s="1484" t="str">
        <f>VLOOKUP($P20,TOV!$A$4:$E$65536,4,FALSE)</f>
        <v>Select from List</v>
      </c>
      <c r="I20" s="1503"/>
      <c r="J20" s="1469" t="str">
        <f>IF($E20="Y",IF(I20=0,IF(H20="Select From List","",F20*H20),F20*I20),"")</f>
        <v/>
      </c>
      <c r="K20" s="630" t="s">
        <v>378</v>
      </c>
      <c r="L20" s="1504" t="s">
        <v>234</v>
      </c>
      <c r="M20" s="1365"/>
      <c r="N20" s="1416"/>
      <c r="O20" s="1421">
        <f>IF(I20="",0,1)</f>
        <v>0</v>
      </c>
      <c r="P20" s="1500" t="str">
        <f>IF(Q20=1,"X205",IF(Q20=2,"X206",IF(Q20=3,"X207",IF(Q20=4,"X208",IF(Q20=5,"X209","X205")))))</f>
        <v>X205</v>
      </c>
      <c r="Q20" s="1472">
        <f>VLOOKUP(K20,Select_Haul_Distance_Index,2,FALSE)</f>
        <v>1</v>
      </c>
    </row>
    <row r="21" spans="1:41" ht="27" customHeight="1" x14ac:dyDescent="0.2">
      <c r="A21" s="1"/>
      <c r="B21" s="5"/>
      <c r="C21" s="1269"/>
      <c r="D21" s="1457"/>
      <c r="E21" s="1458"/>
      <c r="F21" s="1459"/>
      <c r="G21" s="1251"/>
      <c r="H21" s="1464"/>
      <c r="I21" s="1461"/>
      <c r="J21" s="1462"/>
      <c r="K21" s="632"/>
      <c r="L21" s="1456"/>
      <c r="M21" s="1365"/>
      <c r="N21" s="1416"/>
      <c r="O21" s="1392"/>
      <c r="P21" s="1431"/>
      <c r="Q21" s="1450"/>
    </row>
    <row r="22" spans="1:41" ht="27" customHeight="1" x14ac:dyDescent="0.2">
      <c r="A22" s="1"/>
      <c r="B22" s="5"/>
      <c r="C22" s="1269"/>
      <c r="D22" s="70" t="str">
        <f>VLOOKUP($P22,TOV!$A$4:$E$65536,2,FALSE)</f>
        <v>Purchase of capping material where there is a shortage on site</v>
      </c>
      <c r="E22" s="293" t="s">
        <v>296</v>
      </c>
      <c r="F22" s="72"/>
      <c r="G22" s="90" t="s">
        <v>440</v>
      </c>
      <c r="H22" s="73">
        <f>VLOOKUP($P22,TOV!$A$4:$E$65536,4,FALSE)</f>
        <v>36.137310143400001</v>
      </c>
      <c r="I22" s="197"/>
      <c r="J22" s="75">
        <f>IF($E22="Y",IF(I22=0,IF(H22="Use 1st principles to build a rate","",F22*H22),F22*I22),"")</f>
        <v>0</v>
      </c>
      <c r="K22" s="631"/>
      <c r="L22" s="212" t="s">
        <v>850</v>
      </c>
      <c r="M22" s="176"/>
      <c r="N22" s="130"/>
      <c r="O22" s="776">
        <f t="shared" ref="O22" si="0">IF(I22="",0,1)</f>
        <v>0</v>
      </c>
      <c r="P22" s="795" t="s">
        <v>847</v>
      </c>
      <c r="Q22" s="938"/>
    </row>
    <row r="23" spans="1:41" ht="67.5" x14ac:dyDescent="0.2">
      <c r="A23" s="1"/>
      <c r="B23" s="5"/>
      <c r="C23" s="1269"/>
      <c r="D23" s="70" t="str">
        <f>VLOOKUP($P23,TOV!$A$4:$E$65536,2,FALSE)</f>
        <v xml:space="preserve">(Only if specifically required): Apply engineered treatment as required (i.e. additional compaction, capillary breaks, etc) - design in accordance with the approval/permit commitments. Generic rate assumes cap thickness of approximately 1-1.5m.  </v>
      </c>
      <c r="E23" s="293" t="s">
        <v>296</v>
      </c>
      <c r="F23" s="77"/>
      <c r="G23" s="199" t="s">
        <v>363</v>
      </c>
      <c r="H23" s="73" t="str">
        <f>VLOOKUP($P23,TOV!$A$4:$E$65536,4,FALSE)</f>
        <v>Use 1st principles to build a rate</v>
      </c>
      <c r="I23" s="197"/>
      <c r="J23" s="75" t="str">
        <f>IF($E23="Y",IF(I23=0,IF(H23="Use 1st principles to build a rate","",F23*H23),F23*I23),"")</f>
        <v/>
      </c>
      <c r="K23" s="632"/>
      <c r="L23" s="142" t="s">
        <v>235</v>
      </c>
      <c r="M23" s="8"/>
      <c r="O23" s="815">
        <f>IF(I23="",0,1)</f>
        <v>0</v>
      </c>
      <c r="P23" s="785" t="s">
        <v>600</v>
      </c>
      <c r="Q23" s="816"/>
    </row>
    <row r="24" spans="1:41" ht="27" x14ac:dyDescent="0.2">
      <c r="A24" s="1"/>
      <c r="B24" s="5"/>
      <c r="C24" s="1269"/>
      <c r="D24" s="70" t="str">
        <f>VLOOKUP($P24,TOV!$A$4:$E$65536,2,FALSE)</f>
        <v xml:space="preserve">Reshaping (earthworks only) of the walls &amp; surrounds of the tailings storage </v>
      </c>
      <c r="E24" s="293" t="s">
        <v>296</v>
      </c>
      <c r="F24" s="77"/>
      <c r="G24" s="199" t="s">
        <v>363</v>
      </c>
      <c r="H24" s="73">
        <f>VLOOKUP($P24,TOV!$A$4:$E$65536,4,FALSE)</f>
        <v>5008.4536477257889</v>
      </c>
      <c r="I24" s="197"/>
      <c r="J24" s="75">
        <f>IF($E24="Y",IF(I24=0,F24*H24,F24*I24),"")</f>
        <v>0</v>
      </c>
      <c r="K24" s="632"/>
      <c r="L24" s="142" t="s">
        <v>271</v>
      </c>
      <c r="M24" s="8"/>
      <c r="O24" s="815">
        <f>IF(I24="",0,1)</f>
        <v>0</v>
      </c>
      <c r="P24" s="785" t="s">
        <v>146</v>
      </c>
      <c r="Q24" s="816"/>
    </row>
    <row r="25" spans="1:41" x14ac:dyDescent="0.2">
      <c r="A25" s="1"/>
      <c r="B25" s="5"/>
      <c r="C25" s="1269"/>
      <c r="D25" s="1457" t="str">
        <f>VLOOKUP($P25,TOV!$A$4:$E$65536,2,FALSE)</f>
        <v>Leach pits/ponds &amp; evaporation ponds - drain and remove contaminated sediments to appropriately constructed TSF.</v>
      </c>
      <c r="E25" s="1458" t="s">
        <v>296</v>
      </c>
      <c r="F25" s="1459"/>
      <c r="G25" s="1251" t="s">
        <v>377</v>
      </c>
      <c r="H25" s="1464" t="str">
        <f>VLOOKUP($P25,TOV!$A$4:$E$65536,4,FALSE)</f>
        <v>Select from List</v>
      </c>
      <c r="I25" s="1461"/>
      <c r="J25" s="1462" t="str">
        <f>IF($E25="Y",IF(I25=0,IF(H25="Select From List","",F25*H25),F25*I25),"")</f>
        <v/>
      </c>
      <c r="K25" s="632" t="s">
        <v>378</v>
      </c>
      <c r="L25" s="1456" t="s">
        <v>731</v>
      </c>
      <c r="M25" s="1365"/>
      <c r="N25" s="1416"/>
      <c r="O25" s="1391">
        <f>IF(I25="",0,1)</f>
        <v>0</v>
      </c>
      <c r="P25" s="1432" t="str">
        <f>IF(Q25=1,"X116",IF(Q25=2,"X117",IF(Q25=3,"X118",IF(Q25=4,"x119",IF(Q25=5,"X120","*""116")))))</f>
        <v>X116</v>
      </c>
      <c r="Q25" s="1487">
        <f>VLOOKUP(K25,Select_Haul_Distance_Index,2,FALSE)</f>
        <v>1</v>
      </c>
    </row>
    <row r="26" spans="1:41" ht="27" customHeight="1" thickBot="1" x14ac:dyDescent="0.25">
      <c r="A26" s="1"/>
      <c r="B26" s="5"/>
      <c r="C26" s="1506"/>
      <c r="D26" s="1488"/>
      <c r="E26" s="1489"/>
      <c r="F26" s="1476"/>
      <c r="G26" s="1477"/>
      <c r="H26" s="1478"/>
      <c r="I26" s="1496"/>
      <c r="J26" s="1474"/>
      <c r="K26" s="637"/>
      <c r="L26" s="1505"/>
      <c r="M26" s="1365"/>
      <c r="N26" s="1416"/>
      <c r="O26" s="1444"/>
      <c r="P26" s="1501"/>
      <c r="Q26" s="1502"/>
    </row>
    <row r="27" spans="1:41" ht="13.5" thickBot="1" x14ac:dyDescent="0.25">
      <c r="A27" s="1"/>
      <c r="B27" s="5"/>
      <c r="C27" s="298"/>
      <c r="D27" s="336"/>
      <c r="E27" s="336"/>
      <c r="F27" s="312" t="s">
        <v>461</v>
      </c>
      <c r="G27" s="337"/>
      <c r="H27" s="313"/>
      <c r="I27" s="313"/>
      <c r="J27" s="187">
        <f>SUM(J20:J25)</f>
        <v>0</v>
      </c>
      <c r="K27" s="187"/>
      <c r="L27" s="555"/>
      <c r="M27" s="8"/>
      <c r="O27" s="1497"/>
      <c r="P27" s="1498"/>
      <c r="Q27" s="1499"/>
    </row>
    <row r="28" spans="1:41" ht="56.25" x14ac:dyDescent="0.2">
      <c r="A28" s="1"/>
      <c r="B28" s="5"/>
      <c r="C28" s="1264" t="s">
        <v>727</v>
      </c>
      <c r="D28" s="190" t="str">
        <f>VLOOKUP($P28,TOV!$A$4:$E$65536,2,FALSE)</f>
        <v>Clean small surface water management dams (include all structures) to be retained after mine closure  - make safe and minor earthworks to stabilise the water management structure. ( &lt; 5 ML)</v>
      </c>
      <c r="E28" s="145" t="s">
        <v>296</v>
      </c>
      <c r="F28" s="471"/>
      <c r="G28" s="239" t="s">
        <v>371</v>
      </c>
      <c r="H28" s="191">
        <f>VLOOKUP($P28,TOV!$A$4:$E$65536,4,FALSE)</f>
        <v>3030.7565663161195</v>
      </c>
      <c r="I28" s="192"/>
      <c r="J28" s="66">
        <f>IF($E28="Y",IF(I28=0,F28*H28,F28*I28),"")</f>
        <v>0</v>
      </c>
      <c r="K28" s="630"/>
      <c r="L28" s="194" t="s">
        <v>586</v>
      </c>
      <c r="M28" s="8"/>
      <c r="O28" s="813">
        <f>IF(I28="",0,1)</f>
        <v>0</v>
      </c>
      <c r="P28" s="809" t="s">
        <v>587</v>
      </c>
      <c r="Q28" s="814"/>
    </row>
    <row r="29" spans="1:41" ht="22.5" x14ac:dyDescent="0.2">
      <c r="A29" s="1"/>
      <c r="B29" s="5"/>
      <c r="C29" s="1265"/>
      <c r="D29" s="905" t="str">
        <f>VLOOKUP($P29,TOV!$A$4:$E$65536,2,FALSE)</f>
        <v>Pumping costs for water, includes hire of pumps, labour to manage pumping and fuel</v>
      </c>
      <c r="E29" s="293" t="s">
        <v>296</v>
      </c>
      <c r="F29" s="77"/>
      <c r="G29" s="199" t="s">
        <v>835</v>
      </c>
      <c r="H29" s="73">
        <f>VLOOKUP($P29,TOV!$A$4:$E$65536,4,FALSE)</f>
        <v>126.50808726</v>
      </c>
      <c r="I29" s="197"/>
      <c r="J29" s="75">
        <f>IF($E29="Y",IF(I29=0,F29*H29,F29*I29),"")</f>
        <v>0</v>
      </c>
      <c r="K29" s="632"/>
      <c r="L29" s="141" t="s">
        <v>836</v>
      </c>
      <c r="M29" s="221"/>
      <c r="N29" s="42"/>
      <c r="O29" s="745">
        <f>IF(I29="",0,1)</f>
        <v>0</v>
      </c>
      <c r="P29" s="1008" t="s">
        <v>833</v>
      </c>
      <c r="Q29" s="819"/>
    </row>
    <row r="30" spans="1:41" ht="22.5" x14ac:dyDescent="0.2">
      <c r="A30" s="1"/>
      <c r="B30" s="5"/>
      <c r="C30" s="1265"/>
      <c r="D30" s="905" t="str">
        <f>VLOOKUP($P30,TOV!$A$4:$E$65536,2,FALSE)</f>
        <v>Removal of plastic pond liners for offsite disposal</v>
      </c>
      <c r="E30" s="293" t="s">
        <v>296</v>
      </c>
      <c r="F30" s="77"/>
      <c r="G30" s="199" t="s">
        <v>363</v>
      </c>
      <c r="H30" s="73">
        <f>VLOOKUP($P30,TOV!$A$4:$E$65536,4,FALSE)</f>
        <v>4785.3059094</v>
      </c>
      <c r="I30" s="197"/>
      <c r="J30" s="75">
        <f>IF($E30="Y",IF(I30=0,F30*H30,F30*I30),"")</f>
        <v>0</v>
      </c>
      <c r="K30" s="632"/>
      <c r="L30" s="141" t="s">
        <v>832</v>
      </c>
      <c r="M30" s="221"/>
      <c r="N30" s="42"/>
      <c r="O30" s="745">
        <f>IF(I30="",0,1)</f>
        <v>0</v>
      </c>
      <c r="P30" s="1008" t="s">
        <v>830</v>
      </c>
      <c r="Q30" s="819"/>
    </row>
    <row r="31" spans="1:41" ht="23.25" thickBot="1" x14ac:dyDescent="0.25">
      <c r="A31" s="68"/>
      <c r="B31" s="69"/>
      <c r="C31" s="1265"/>
      <c r="D31" s="955" t="str">
        <f>VLOOKUP($P31,TOV!$A$4:$E$65536,2,FALSE)</f>
        <v>OR Backfill dams and reinstate to natural surface.  (Push only)</v>
      </c>
      <c r="E31" s="294" t="s">
        <v>296</v>
      </c>
      <c r="F31" s="94"/>
      <c r="G31" s="250" t="s">
        <v>440</v>
      </c>
      <c r="H31" s="547">
        <f>VLOOKUP($P31,TOV!$A$4:$E$65536,4,FALSE)</f>
        <v>0.95032197418386777</v>
      </c>
      <c r="I31" s="252"/>
      <c r="J31" s="953">
        <f>IF($E31="Y",IF(I31=0,F31*H31,F31*I31),"")</f>
        <v>0</v>
      </c>
      <c r="K31" s="632"/>
      <c r="L31" s="952" t="s">
        <v>589</v>
      </c>
      <c r="M31" s="221"/>
      <c r="N31" s="42"/>
      <c r="O31" s="745">
        <f>IF(I31="",0,1)</f>
        <v>0</v>
      </c>
      <c r="P31" s="746" t="s">
        <v>521</v>
      </c>
      <c r="Q31" s="932"/>
      <c r="R31" s="740"/>
      <c r="S31" s="722"/>
      <c r="T31" s="722"/>
      <c r="U31" s="722"/>
      <c r="V31" s="722"/>
      <c r="W31" s="722"/>
      <c r="X31" s="722"/>
      <c r="Y31" s="722"/>
      <c r="Z31" s="722"/>
      <c r="AA31" s="722"/>
      <c r="AB31" s="722"/>
      <c r="AC31" s="722"/>
      <c r="AD31" s="722"/>
      <c r="AE31" s="722"/>
      <c r="AF31" s="722"/>
      <c r="AG31" s="722"/>
      <c r="AH31" s="722"/>
      <c r="AI31" s="722"/>
      <c r="AJ31" s="722"/>
      <c r="AK31" s="722"/>
      <c r="AL31" s="722"/>
      <c r="AM31" s="722"/>
      <c r="AN31" s="722"/>
      <c r="AO31" s="722"/>
    </row>
    <row r="32" spans="1:41" ht="13.5" thickBot="1" x14ac:dyDescent="0.25">
      <c r="A32" s="1"/>
      <c r="B32" s="5"/>
      <c r="C32" s="298"/>
      <c r="D32" s="336"/>
      <c r="E32" s="85"/>
      <c r="F32" s="304" t="s">
        <v>461</v>
      </c>
      <c r="G32" s="338"/>
      <c r="H32" s="100"/>
      <c r="I32" s="100"/>
      <c r="J32" s="87">
        <f>SUM(J28:J31)</f>
        <v>0</v>
      </c>
      <c r="K32" s="87"/>
      <c r="L32" s="229"/>
      <c r="M32" s="8"/>
      <c r="O32" s="1497"/>
      <c r="P32" s="1498"/>
      <c r="Q32" s="1499"/>
    </row>
    <row r="33" spans="1:17" ht="33.75" x14ac:dyDescent="0.2">
      <c r="A33" s="1"/>
      <c r="B33" s="5"/>
      <c r="C33" s="1273" t="s">
        <v>457</v>
      </c>
      <c r="D33" s="190" t="str">
        <f>VLOOKUP($P33,TOV!$A$4:$E$65536,2,FALSE)</f>
        <v>Shaping or levelling of minor excavations, batters and stockpiles, final trim, rock rake and deep rip</v>
      </c>
      <c r="E33" s="145" t="s">
        <v>296</v>
      </c>
      <c r="F33" s="471"/>
      <c r="G33" s="239" t="s">
        <v>363</v>
      </c>
      <c r="H33" s="191">
        <f>VLOOKUP($P33,TOV!$A$4:$E$65536,4,FALSE)</f>
        <v>1969.9917681054776</v>
      </c>
      <c r="I33" s="192"/>
      <c r="J33" s="66">
        <f>IF($E33="Y",IF(I33=0,F33*H33,F33*I33),"")</f>
        <v>0</v>
      </c>
      <c r="K33" s="630"/>
      <c r="L33" s="139" t="s">
        <v>193</v>
      </c>
      <c r="M33" s="8"/>
      <c r="O33" s="813">
        <f t="shared" ref="O33:O39" si="1">IF(I33="",0,1)</f>
        <v>0</v>
      </c>
      <c r="P33" s="809" t="s">
        <v>579</v>
      </c>
      <c r="Q33" s="814"/>
    </row>
    <row r="34" spans="1:17" ht="36" x14ac:dyDescent="0.2">
      <c r="A34" s="1"/>
      <c r="B34" s="5"/>
      <c r="C34" s="1116"/>
      <c r="D34" s="70" t="str">
        <f>VLOOKUP($P34,TOV!$A$4:$E$65536,2,FALSE)</f>
        <v>Structural water management works, banks, drains, rock lined waterways, sediment dams</v>
      </c>
      <c r="E34" s="293" t="s">
        <v>296</v>
      </c>
      <c r="F34" s="77"/>
      <c r="G34" s="199" t="s">
        <v>363</v>
      </c>
      <c r="H34" s="73">
        <f>VLOOKUP($P34,TOV!$A$4:$E$65536,4,FALSE)</f>
        <v>3030.7565663161195</v>
      </c>
      <c r="I34" s="197"/>
      <c r="J34" s="75">
        <f t="shared" ref="J34:J45" si="2">IF($E34="Y",IF(I34=0,F34*H34,F34*I34),"")</f>
        <v>0</v>
      </c>
      <c r="K34" s="632"/>
      <c r="L34" s="141" t="s">
        <v>507</v>
      </c>
      <c r="M34" s="8"/>
      <c r="O34" s="815">
        <f t="shared" si="1"/>
        <v>0</v>
      </c>
      <c r="P34" s="785" t="s">
        <v>580</v>
      </c>
      <c r="Q34" s="816"/>
    </row>
    <row r="35" spans="1:17" ht="20.25" customHeight="1" x14ac:dyDescent="0.3">
      <c r="A35" s="1"/>
      <c r="B35" s="5"/>
      <c r="C35" s="1116"/>
      <c r="D35" s="633" t="str">
        <f>VLOOKUP($P35,TOV!$A$4:$E$65536,2,FALSE)</f>
        <v>Clear and grub existing vegetation</v>
      </c>
      <c r="E35" s="293" t="s">
        <v>296</v>
      </c>
      <c r="F35" s="917"/>
      <c r="G35" s="199" t="s">
        <v>363</v>
      </c>
      <c r="H35" s="918">
        <f>VLOOKUP($P35,TOV!$A$4:$E$65536,4,FALSE)</f>
        <v>5060.3234904000001</v>
      </c>
      <c r="I35" s="244"/>
      <c r="J35" s="75">
        <f t="shared" si="2"/>
        <v>0</v>
      </c>
      <c r="K35" s="631"/>
      <c r="L35" s="211" t="s">
        <v>841</v>
      </c>
      <c r="M35" s="243"/>
      <c r="N35" s="719"/>
      <c r="O35" s="745">
        <f t="shared" si="1"/>
        <v>0</v>
      </c>
      <c r="P35" s="1008" t="s">
        <v>840</v>
      </c>
      <c r="Q35" s="816"/>
    </row>
    <row r="36" spans="1:17" ht="22.5" x14ac:dyDescent="0.2">
      <c r="A36" s="1"/>
      <c r="B36" s="5"/>
      <c r="C36" s="1116"/>
      <c r="D36" s="70" t="str">
        <f>VLOOKUP($P36,TOV!$A$4:$E$65536,2,FALSE)</f>
        <v>Reshape, deep rip and ameliorate sealed unsealed roads</v>
      </c>
      <c r="E36" s="293" t="s">
        <v>296</v>
      </c>
      <c r="F36" s="77"/>
      <c r="G36" s="199" t="s">
        <v>363</v>
      </c>
      <c r="H36" s="73">
        <f>VLOOKUP($P36,TOV!$A$4:$E$65536,4,FALSE)</f>
        <v>3788.4457078951482</v>
      </c>
      <c r="I36" s="197"/>
      <c r="J36" s="75">
        <f t="shared" si="2"/>
        <v>0</v>
      </c>
      <c r="K36" s="632"/>
      <c r="L36" s="141" t="s">
        <v>581</v>
      </c>
      <c r="M36" s="8"/>
      <c r="O36" s="815">
        <f t="shared" si="1"/>
        <v>0</v>
      </c>
      <c r="P36" s="785" t="s">
        <v>141</v>
      </c>
      <c r="Q36" s="816"/>
    </row>
    <row r="37" spans="1:17" ht="33.75" x14ac:dyDescent="0.2">
      <c r="A37" s="1"/>
      <c r="B37" s="5"/>
      <c r="C37" s="1116"/>
      <c r="D37" s="70" t="str">
        <f>VLOOKUP($P37,TOV!$A$4:$E$65536,2,FALSE)</f>
        <v>Maintenance of the rehabilitated areas that are intended to be part of the ongoing closure of the site.</v>
      </c>
      <c r="E37" s="293" t="s">
        <v>296</v>
      </c>
      <c r="F37" s="77"/>
      <c r="G37" s="199" t="s">
        <v>363</v>
      </c>
      <c r="H37" s="73">
        <f>VLOOKUP($P37,TOV!$A$4:$E$65536,4,FALSE)</f>
        <v>984.9958840527388</v>
      </c>
      <c r="I37" s="197"/>
      <c r="J37" s="75">
        <f t="shared" si="2"/>
        <v>0</v>
      </c>
      <c r="K37" s="632"/>
      <c r="L37" s="141" t="s">
        <v>868</v>
      </c>
      <c r="M37" s="8"/>
      <c r="O37" s="815">
        <f t="shared" si="1"/>
        <v>0</v>
      </c>
      <c r="P37" s="785" t="s">
        <v>368</v>
      </c>
      <c r="Q37" s="816"/>
    </row>
    <row r="38" spans="1:17" ht="27" x14ac:dyDescent="0.2">
      <c r="A38" s="1"/>
      <c r="B38" s="5"/>
      <c r="C38" s="1116"/>
      <c r="D38" s="70" t="str">
        <f>VLOOKUP($P38,TOV!$A$4:$E$65536,2,FALSE)</f>
        <v>Construct a standard stock fence around the site</v>
      </c>
      <c r="E38" s="293" t="s">
        <v>296</v>
      </c>
      <c r="F38" s="77"/>
      <c r="G38" s="199" t="s">
        <v>388</v>
      </c>
      <c r="H38" s="73">
        <f>VLOOKUP($P38,TOV!$A$4:$E$65536,4,FALSE)</f>
        <v>12.123026265264475</v>
      </c>
      <c r="I38" s="197"/>
      <c r="J38" s="75">
        <f t="shared" si="2"/>
        <v>0</v>
      </c>
      <c r="K38" s="632"/>
      <c r="L38" s="142" t="s">
        <v>242</v>
      </c>
      <c r="M38" s="8"/>
      <c r="O38" s="815">
        <f t="shared" si="1"/>
        <v>0</v>
      </c>
      <c r="P38" s="785" t="s">
        <v>583</v>
      </c>
      <c r="Q38" s="816"/>
    </row>
    <row r="39" spans="1:17" x14ac:dyDescent="0.2">
      <c r="A39" s="1"/>
      <c r="B39" s="5"/>
      <c r="C39" s="1116"/>
      <c r="D39" s="1457" t="str">
        <f>VLOOKUP($P39,TOV!$A$4:$E$65536,2,FALSE)</f>
        <v>Source (where availiable onsite), cart, spread and lightly rip topsoil</v>
      </c>
      <c r="E39" s="1458" t="s">
        <v>296</v>
      </c>
      <c r="F39" s="1459"/>
      <c r="G39" s="1251" t="s">
        <v>377</v>
      </c>
      <c r="H39" s="1464" t="str">
        <f>VLOOKUP($P39,TOV!$A$4:$E$65536,4,FALSE)</f>
        <v>Select from List</v>
      </c>
      <c r="I39" s="1461"/>
      <c r="J39" s="1462" t="str">
        <f>IF($E39="Y",IF(I39=0,IF(H39="Select From List","",F39*H39),F39*I39),"")</f>
        <v/>
      </c>
      <c r="K39" s="632" t="s">
        <v>378</v>
      </c>
      <c r="L39" s="1456" t="s">
        <v>584</v>
      </c>
      <c r="M39" s="1365"/>
      <c r="N39" s="1416"/>
      <c r="O39" s="1391">
        <f t="shared" si="1"/>
        <v>0</v>
      </c>
      <c r="P39" s="1432" t="str">
        <f>IF(Q39=1,"X044",IF(Q39=2,"X045",IF(Q39=3,"X046",IF(Q39=4,"x047",IF(Q39=5,"X048","X044")))))</f>
        <v>X044</v>
      </c>
      <c r="Q39" s="1487">
        <f>VLOOKUP(K39,Select_Haul_Distance_Index,2,FALSE)</f>
        <v>1</v>
      </c>
    </row>
    <row r="40" spans="1:17" ht="27" customHeight="1" x14ac:dyDescent="0.2">
      <c r="A40" s="1"/>
      <c r="B40" s="5"/>
      <c r="C40" s="1116"/>
      <c r="D40" s="1457"/>
      <c r="E40" s="1458"/>
      <c r="F40" s="1459"/>
      <c r="G40" s="1251"/>
      <c r="H40" s="1464"/>
      <c r="I40" s="1461"/>
      <c r="J40" s="1462"/>
      <c r="K40" s="632"/>
      <c r="L40" s="1456"/>
      <c r="M40" s="1365"/>
      <c r="N40" s="1416"/>
      <c r="O40" s="1392"/>
      <c r="P40" s="1431"/>
      <c r="Q40" s="1450"/>
    </row>
    <row r="41" spans="1:17" ht="27" customHeight="1" x14ac:dyDescent="0.2">
      <c r="A41" s="1"/>
      <c r="B41" s="5"/>
      <c r="C41" s="1116"/>
      <c r="D41" s="633" t="str">
        <f>VLOOKUP($P41,TOV!$A$4:$E$65536,2,FALSE)</f>
        <v>Purchase of topsoil where there is a shortage on site</v>
      </c>
      <c r="E41" s="293" t="s">
        <v>296</v>
      </c>
      <c r="F41" s="917"/>
      <c r="G41" s="199" t="s">
        <v>440</v>
      </c>
      <c r="H41" s="918">
        <f>VLOOKUP($P41,TOV!$A$4:$E$65536,4,FALSE)</f>
        <v>51.34028202108</v>
      </c>
      <c r="I41" s="244"/>
      <c r="J41" s="75">
        <f t="shared" ref="J41" si="3">IF($E41="Y",IF(I41=0,F41*H41,F41*I41),"")</f>
        <v>0</v>
      </c>
      <c r="K41" s="631"/>
      <c r="L41" s="212" t="s">
        <v>812</v>
      </c>
      <c r="M41" s="195"/>
      <c r="N41" s="24"/>
      <c r="O41" s="745">
        <f t="shared" ref="O41" si="4">IF(I41="",0,1)</f>
        <v>0</v>
      </c>
      <c r="P41" s="1008" t="s">
        <v>837</v>
      </c>
      <c r="Q41" s="938"/>
    </row>
    <row r="42" spans="1:17" ht="27" x14ac:dyDescent="0.2">
      <c r="A42" s="1"/>
      <c r="B42" s="5"/>
      <c r="C42" s="1116"/>
      <c r="D42" s="70" t="str">
        <f>VLOOKUP($P42,TOV!$A$4:$E$65536,2,FALSE)</f>
        <v>Soil amelioration (adding gypsum, lime, etc)</v>
      </c>
      <c r="E42" s="293" t="s">
        <v>296</v>
      </c>
      <c r="F42" s="77"/>
      <c r="G42" s="199" t="s">
        <v>363</v>
      </c>
      <c r="H42" s="73">
        <f>VLOOKUP($P42,TOV!$A$4:$E$65536,4,FALSE)</f>
        <v>757.68914157902987</v>
      </c>
      <c r="I42" s="197"/>
      <c r="J42" s="75">
        <f t="shared" si="2"/>
        <v>0</v>
      </c>
      <c r="K42" s="632"/>
      <c r="L42" s="142" t="s">
        <v>585</v>
      </c>
      <c r="M42" s="8"/>
      <c r="O42" s="815">
        <f>IF(I42="",0,1)</f>
        <v>0</v>
      </c>
      <c r="P42" s="785" t="s">
        <v>399</v>
      </c>
      <c r="Q42" s="816"/>
    </row>
    <row r="43" spans="1:17" ht="63" x14ac:dyDescent="0.2">
      <c r="A43" s="1"/>
      <c r="B43" s="5"/>
      <c r="C43" s="1116"/>
      <c r="D43" s="70" t="str">
        <f>VLOOKUP($P43,TOV!$A$4:$E$65536,2,FALSE)</f>
        <v>Direct seeding (native tree species OR using native grasses), with single application of fertiliser</v>
      </c>
      <c r="E43" s="293" t="s">
        <v>296</v>
      </c>
      <c r="F43" s="77"/>
      <c r="G43" s="199" t="s">
        <v>363</v>
      </c>
      <c r="H43" s="73">
        <f>VLOOKUP($P43,TOV!$A$4:$E$65536,4,FALSE)</f>
        <v>5303.8239910532093</v>
      </c>
      <c r="I43" s="197"/>
      <c r="J43" s="75">
        <f t="shared" si="2"/>
        <v>0</v>
      </c>
      <c r="K43" s="632"/>
      <c r="L43" s="141" t="s">
        <v>0</v>
      </c>
      <c r="M43" s="8"/>
      <c r="O43" s="815">
        <f>IF(I43="",0,1)</f>
        <v>0</v>
      </c>
      <c r="P43" s="785" t="s">
        <v>400</v>
      </c>
      <c r="Q43" s="816"/>
    </row>
    <row r="44" spans="1:17" ht="63" x14ac:dyDescent="0.2">
      <c r="A44" s="1"/>
      <c r="B44" s="5"/>
      <c r="C44" s="1116"/>
      <c r="D44" s="70" t="str">
        <f>VLOOKUP($P44,TOV!$A$4:$E$65536,2,FALSE)</f>
        <v>Direct seeding (pasture grass species), with single application of fertiliser</v>
      </c>
      <c r="E44" s="293" t="s">
        <v>296</v>
      </c>
      <c r="F44" s="77"/>
      <c r="G44" s="199" t="s">
        <v>363</v>
      </c>
      <c r="H44" s="73">
        <f>VLOOKUP($P44,TOV!$A$4:$E$65536,4,FALSE)</f>
        <v>1363.8404548422536</v>
      </c>
      <c r="I44" s="197"/>
      <c r="J44" s="75">
        <f t="shared" si="2"/>
        <v>0</v>
      </c>
      <c r="K44" s="632"/>
      <c r="L44" s="141" t="s">
        <v>2</v>
      </c>
      <c r="M44" s="8"/>
      <c r="O44" s="815">
        <f>IF(I44="",0,1)</f>
        <v>0</v>
      </c>
      <c r="P44" s="785" t="s">
        <v>401</v>
      </c>
      <c r="Q44" s="816"/>
    </row>
    <row r="45" spans="1:17" ht="18.75" thickBot="1" x14ac:dyDescent="0.25">
      <c r="A45" s="1"/>
      <c r="B45" s="5"/>
      <c r="C45" s="1116"/>
      <c r="D45" s="70" t="str">
        <f>VLOOKUP($P45,TOV!$A$4:$E$65536,2,FALSE)</f>
        <v>Planting tubestock (&lt; 15cm)</v>
      </c>
      <c r="E45" s="293" t="s">
        <v>296</v>
      </c>
      <c r="F45" s="77"/>
      <c r="G45" s="199" t="s">
        <v>371</v>
      </c>
      <c r="H45" s="73">
        <f>VLOOKUP($P45,TOV!$A$4:$E$65536,4,FALSE)</f>
        <v>12.842188840322539</v>
      </c>
      <c r="I45" s="197"/>
      <c r="J45" s="75">
        <f t="shared" si="2"/>
        <v>0</v>
      </c>
      <c r="K45" s="632"/>
      <c r="L45" s="141" t="s">
        <v>453</v>
      </c>
      <c r="M45" s="8"/>
      <c r="O45" s="815">
        <f>IF(I45="",0,1)</f>
        <v>0</v>
      </c>
      <c r="P45" s="785" t="s">
        <v>404</v>
      </c>
      <c r="Q45" s="816"/>
    </row>
    <row r="46" spans="1:17" ht="13.5" thickBot="1" x14ac:dyDescent="0.25">
      <c r="A46" s="1"/>
      <c r="B46" s="5"/>
      <c r="C46" s="298"/>
      <c r="D46" s="336"/>
      <c r="E46" s="85"/>
      <c r="F46" s="304" t="s">
        <v>461</v>
      </c>
      <c r="G46" s="304"/>
      <c r="H46" s="304"/>
      <c r="I46" s="86"/>
      <c r="J46" s="87">
        <f>SUM(J33:J45)</f>
        <v>0</v>
      </c>
      <c r="K46" s="87"/>
      <c r="L46" s="305"/>
      <c r="M46" s="8"/>
      <c r="O46" s="1497"/>
      <c r="P46" s="1498"/>
      <c r="Q46" s="1499"/>
    </row>
    <row r="47" spans="1:17" x14ac:dyDescent="0.2">
      <c r="A47" s="1"/>
      <c r="B47" s="5"/>
      <c r="C47" s="1314" t="s">
        <v>590</v>
      </c>
      <c r="D47" s="190" t="s">
        <v>411</v>
      </c>
      <c r="E47" s="239"/>
      <c r="F47" s="417"/>
      <c r="G47" s="239"/>
      <c r="H47" s="1491"/>
      <c r="I47" s="192"/>
      <c r="J47" s="204">
        <f>F47*I47</f>
        <v>0</v>
      </c>
      <c r="K47" s="204"/>
      <c r="L47" s="194" t="s">
        <v>412</v>
      </c>
      <c r="M47" s="8"/>
      <c r="O47" s="813">
        <f>IF(I47="",0,1)</f>
        <v>0</v>
      </c>
      <c r="P47" s="852"/>
      <c r="Q47" s="814"/>
    </row>
    <row r="48" spans="1:17" x14ac:dyDescent="0.2">
      <c r="A48" s="1"/>
      <c r="B48" s="5"/>
      <c r="C48" s="1314"/>
      <c r="D48" s="70" t="s">
        <v>413</v>
      </c>
      <c r="E48" s="199"/>
      <c r="F48" s="341"/>
      <c r="G48" s="199"/>
      <c r="H48" s="1492"/>
      <c r="I48" s="197"/>
      <c r="J48" s="210">
        <f>F48*I48</f>
        <v>0</v>
      </c>
      <c r="K48" s="210"/>
      <c r="L48" s="142" t="s">
        <v>412</v>
      </c>
      <c r="M48" s="8"/>
      <c r="O48" s="815">
        <f>IF(I48="",0,1)</f>
        <v>0</v>
      </c>
      <c r="P48" s="853"/>
      <c r="Q48" s="816"/>
    </row>
    <row r="49" spans="1:17" ht="13.5" thickBot="1" x14ac:dyDescent="0.25">
      <c r="A49" s="1"/>
      <c r="B49" s="5"/>
      <c r="C49" s="1314"/>
      <c r="D49" s="198" t="s">
        <v>414</v>
      </c>
      <c r="E49" s="250"/>
      <c r="F49" s="418"/>
      <c r="G49" s="250"/>
      <c r="H49" s="1493"/>
      <c r="I49" s="252"/>
      <c r="J49" s="475">
        <f>F49*I49</f>
        <v>0</v>
      </c>
      <c r="K49" s="253"/>
      <c r="L49" s="245" t="s">
        <v>412</v>
      </c>
      <c r="M49" s="8"/>
      <c r="O49" s="817">
        <f>IF(I49="",0,1)</f>
        <v>0</v>
      </c>
      <c r="P49" s="854"/>
      <c r="Q49" s="818"/>
    </row>
    <row r="50" spans="1:17" ht="13.5" thickBot="1" x14ac:dyDescent="0.25">
      <c r="A50" s="1"/>
      <c r="B50" s="5"/>
      <c r="C50" s="298"/>
      <c r="D50" s="336"/>
      <c r="E50" s="96"/>
      <c r="F50" s="312" t="s">
        <v>461</v>
      </c>
      <c r="G50" s="337"/>
      <c r="H50" s="313"/>
      <c r="I50" s="313"/>
      <c r="J50" s="187">
        <f>SUM(J47:J49)</f>
        <v>0</v>
      </c>
      <c r="K50" s="187"/>
      <c r="L50" s="257"/>
      <c r="M50" s="8"/>
      <c r="O50" s="1410"/>
      <c r="P50" s="1411"/>
      <c r="Q50" s="1412"/>
    </row>
    <row r="51" spans="1:17" x14ac:dyDescent="0.2">
      <c r="A51" s="1"/>
      <c r="B51" s="5"/>
      <c r="C51" s="347"/>
      <c r="D51" s="347"/>
      <c r="E51" s="347"/>
      <c r="F51" s="369"/>
      <c r="G51" s="347"/>
      <c r="H51" s="347"/>
      <c r="I51" s="347"/>
      <c r="J51" s="347"/>
      <c r="K51" s="347"/>
      <c r="L51" s="493"/>
      <c r="M51" s="8"/>
      <c r="O51" s="1"/>
      <c r="P51" s="1"/>
      <c r="Q51" s="638"/>
    </row>
    <row r="52" spans="1:17" ht="15.75" x14ac:dyDescent="0.2">
      <c r="A52" s="1"/>
      <c r="B52" s="5"/>
      <c r="C52" s="260" t="s">
        <v>591</v>
      </c>
      <c r="D52" s="1123" t="s">
        <v>470</v>
      </c>
      <c r="E52" s="1123"/>
      <c r="F52" s="1319"/>
      <c r="G52" s="1319"/>
      <c r="H52" s="1319"/>
      <c r="I52" s="261"/>
      <c r="J52" s="318">
        <f>SUM(J50,J46,J32,J27)</f>
        <v>0</v>
      </c>
      <c r="K52" s="318"/>
      <c r="L52" s="493"/>
      <c r="M52" s="8"/>
      <c r="O52" s="1"/>
      <c r="P52" s="1"/>
      <c r="Q52" s="638"/>
    </row>
    <row r="53" spans="1:17" x14ac:dyDescent="0.2">
      <c r="A53" s="1"/>
      <c r="B53" s="17"/>
      <c r="C53" s="18"/>
      <c r="D53" s="18"/>
      <c r="E53" s="18"/>
      <c r="F53" s="18"/>
      <c r="G53" s="18"/>
      <c r="H53" s="18"/>
      <c r="I53" s="18"/>
      <c r="J53" s="18"/>
      <c r="K53" s="18"/>
      <c r="L53" s="18"/>
      <c r="M53" s="19"/>
      <c r="O53" s="1"/>
      <c r="P53" s="1"/>
      <c r="Q53" s="638"/>
    </row>
    <row r="54" spans="1:17" ht="6" customHeight="1" x14ac:dyDescent="0.2">
      <c r="A54" s="1"/>
      <c r="B54" s="1"/>
      <c r="C54" s="467"/>
      <c r="D54" s="467"/>
      <c r="E54" s="467"/>
      <c r="F54" s="467"/>
      <c r="G54" s="467"/>
      <c r="H54" s="467"/>
      <c r="I54" s="467"/>
      <c r="J54" s="467"/>
      <c r="K54" s="467"/>
      <c r="L54" s="467"/>
      <c r="M54" s="467"/>
      <c r="O54" s="1"/>
      <c r="P54" s="1"/>
      <c r="Q54" s="638"/>
    </row>
    <row r="55" spans="1:17" x14ac:dyDescent="0.2">
      <c r="A55" s="1"/>
      <c r="B55" s="1"/>
      <c r="C55" s="1"/>
      <c r="D55" s="1"/>
      <c r="E55" s="1"/>
      <c r="F55" s="1"/>
      <c r="G55" s="1"/>
      <c r="H55" s="1"/>
      <c r="I55" s="1"/>
      <c r="J55" s="1"/>
      <c r="K55" s="1"/>
      <c r="L55" s="1"/>
      <c r="M55" s="1"/>
      <c r="O55" s="1"/>
      <c r="P55" s="1"/>
      <c r="Q55" s="638"/>
    </row>
  </sheetData>
  <customSheetViews>
    <customSheetView guid="{41A8ADCC-2507-4752-A3EE-F762BBC19AE1}" showPageBreaks="1" hiddenRows="1" hiddenColumns="1" view="pageBreakPreview" showRuler="0" topLeftCell="E40">
      <selection activeCell="L45" sqref="L45"/>
      <pageMargins left="0.75" right="0.75" top="1" bottom="1" header="0.5" footer="0.5"/>
      <pageSetup paperSize="8" scale="67" orientation="portrait" r:id="rId1"/>
      <headerFooter alignWithMargins="0"/>
    </customSheetView>
    <customSheetView guid="{B9B8C2DC-3363-4EAD-9396-44349DABBC4D}" scale="60" showPageBreaks="1" hiddenRows="1" hiddenColumns="1" view="pageBreakPreview" showRuler="0">
      <selection activeCell="D9" sqref="D9"/>
      <pageMargins left="0.75" right="0.75" top="1" bottom="1" header="0.5" footer="0.5"/>
      <pageSetup paperSize="8" scale="67" orientation="portrait" r:id="rId2"/>
      <headerFooter alignWithMargins="0"/>
    </customSheetView>
    <customSheetView guid="{61CD6FD2-F6DE-422C-B544-3D388865927F}" scale="60" showPageBreaks="1" hiddenRows="1" hiddenColumns="1" view="pageBreakPreview" showRuler="0">
      <selection activeCell="D9" sqref="D9"/>
      <pageMargins left="0.75" right="0.75" top="1" bottom="1" header="0.5" footer="0.5"/>
      <pageSetup paperSize="8" scale="67" orientation="portrait" r:id="rId3"/>
      <headerFooter alignWithMargins="0"/>
    </customSheetView>
    <customSheetView guid="{2FACC61F-0CCB-4F9A-9FC4-FB98AB602DA6}" showPageBreaks="1" hiddenRows="1" hiddenColumns="1" view="pageBreakPreview" showRuler="0" topLeftCell="E40">
      <selection activeCell="L45" sqref="L45"/>
      <pageMargins left="0.75" right="0.75" top="1" bottom="1" header="0.5" footer="0.5"/>
      <pageSetup paperSize="8" scale="67" orientation="portrait" r:id="rId4"/>
      <headerFooter alignWithMargins="0"/>
    </customSheetView>
    <customSheetView guid="{4CDCC75F-9EF8-4C61-98C8-402ABB879AE7}" showPageBreaks="1" hiddenRows="1" hiddenColumns="1" view="pageBreakPreview" showRuler="0" topLeftCell="E40">
      <selection activeCell="L45" sqref="L45"/>
      <pageMargins left="0.75" right="0.75" top="1" bottom="1" header="0.5" footer="0.5"/>
      <pageSetup paperSize="8" scale="67" orientation="portrait" r:id="rId5"/>
      <headerFooter alignWithMargins="0"/>
    </customSheetView>
  </customSheetViews>
  <mergeCells count="68">
    <mergeCell ref="C8:D17"/>
    <mergeCell ref="F12:I12"/>
    <mergeCell ref="J12:K12"/>
    <mergeCell ref="F15:I17"/>
    <mergeCell ref="J15:K17"/>
    <mergeCell ref="F13:I13"/>
    <mergeCell ref="J13:K13"/>
    <mergeCell ref="F14:I14"/>
    <mergeCell ref="J8:K8"/>
    <mergeCell ref="F9:I9"/>
    <mergeCell ref="N20:N21"/>
    <mergeCell ref="D39:D40"/>
    <mergeCell ref="C47:C49"/>
    <mergeCell ref="D52:H52"/>
    <mergeCell ref="H47:H49"/>
    <mergeCell ref="D20:D21"/>
    <mergeCell ref="E20:E21"/>
    <mergeCell ref="F20:F21"/>
    <mergeCell ref="G20:G21"/>
    <mergeCell ref="H20:H21"/>
    <mergeCell ref="N25:N26"/>
    <mergeCell ref="N39:N40"/>
    <mergeCell ref="J39:J40"/>
    <mergeCell ref="J25:J26"/>
    <mergeCell ref="C20:C26"/>
    <mergeCell ref="C28:C31"/>
    <mergeCell ref="C3:L3"/>
    <mergeCell ref="C33:C45"/>
    <mergeCell ref="H18:J18"/>
    <mergeCell ref="F8:I8"/>
    <mergeCell ref="I20:I21"/>
    <mergeCell ref="J20:J21"/>
    <mergeCell ref="L20:L21"/>
    <mergeCell ref="L25:L26"/>
    <mergeCell ref="E39:E40"/>
    <mergeCell ref="F39:F40"/>
    <mergeCell ref="J9:K9"/>
    <mergeCell ref="F10:I10"/>
    <mergeCell ref="J10:K10"/>
    <mergeCell ref="J14:K14"/>
    <mergeCell ref="F11:I11"/>
    <mergeCell ref="J11:K11"/>
    <mergeCell ref="O20:O21"/>
    <mergeCell ref="O46:Q46"/>
    <mergeCell ref="O50:Q50"/>
    <mergeCell ref="P39:P40"/>
    <mergeCell ref="Q39:Q40"/>
    <mergeCell ref="P20:P21"/>
    <mergeCell ref="Q20:Q21"/>
    <mergeCell ref="O27:Q27"/>
    <mergeCell ref="P25:P26"/>
    <mergeCell ref="Q25:Q26"/>
    <mergeCell ref="O25:O26"/>
    <mergeCell ref="O32:Q32"/>
    <mergeCell ref="O39:O40"/>
    <mergeCell ref="M39:M40"/>
    <mergeCell ref="H39:H40"/>
    <mergeCell ref="I39:I40"/>
    <mergeCell ref="M25:M26"/>
    <mergeCell ref="M20:M21"/>
    <mergeCell ref="L39:L40"/>
    <mergeCell ref="I25:I26"/>
    <mergeCell ref="G39:G40"/>
    <mergeCell ref="H25:H26"/>
    <mergeCell ref="D25:D26"/>
    <mergeCell ref="E25:E26"/>
    <mergeCell ref="F25:F26"/>
    <mergeCell ref="G25:G26"/>
  </mergeCells>
  <phoneticPr fontId="6" type="noConversion"/>
  <conditionalFormatting sqref="F23:F25 F20 F33:F34 F28 F31 F36:F40 F42:F45">
    <cfRule type="expression" dxfId="195" priority="17" stopIfTrue="1">
      <formula>$E20="N"</formula>
    </cfRule>
    <cfRule type="expression" dxfId="194" priority="18" stopIfTrue="1">
      <formula>$E20="Y"</formula>
    </cfRule>
  </conditionalFormatting>
  <conditionalFormatting sqref="J20:J21 J33:J34 J28 J23:J25 J31 J36:J40 J42:J45">
    <cfRule type="expression" dxfId="193" priority="19" stopIfTrue="1">
      <formula>$O20=1</formula>
    </cfRule>
  </conditionalFormatting>
  <conditionalFormatting sqref="K33:K34 K20:K21 K28 K23:K26 K31 K36:K40 K42:K45">
    <cfRule type="expression" dxfId="192" priority="20" stopIfTrue="1">
      <formula>$O20=1</formula>
    </cfRule>
  </conditionalFormatting>
  <conditionalFormatting sqref="J22">
    <cfRule type="expression" dxfId="191" priority="13" stopIfTrue="1">
      <formula>$O22=1</formula>
    </cfRule>
  </conditionalFormatting>
  <conditionalFormatting sqref="F22">
    <cfRule type="expression" dxfId="190" priority="14" stopIfTrue="1">
      <formula>$E22="N"</formula>
    </cfRule>
    <cfRule type="expression" dxfId="189" priority="15" stopIfTrue="1">
      <formula>$E22="Y"</formula>
    </cfRule>
  </conditionalFormatting>
  <conditionalFormatting sqref="K22">
    <cfRule type="expression" dxfId="188" priority="16" stopIfTrue="1">
      <formula>$O22=1</formula>
    </cfRule>
  </conditionalFormatting>
  <conditionalFormatting sqref="J29:J30">
    <cfRule type="expression" dxfId="187" priority="9" stopIfTrue="1">
      <formula>$O29=1</formula>
    </cfRule>
  </conditionalFormatting>
  <conditionalFormatting sqref="F29:F30">
    <cfRule type="expression" dxfId="186" priority="10" stopIfTrue="1">
      <formula>$E29="N"</formula>
    </cfRule>
    <cfRule type="expression" dxfId="185" priority="11" stopIfTrue="1">
      <formula>$E29="Y"</formula>
    </cfRule>
  </conditionalFormatting>
  <conditionalFormatting sqref="K29:K30">
    <cfRule type="expression" dxfId="184" priority="12" stopIfTrue="1">
      <formula>$O29=1</formula>
    </cfRule>
  </conditionalFormatting>
  <conditionalFormatting sqref="J35">
    <cfRule type="expression" dxfId="183" priority="5" stopIfTrue="1">
      <formula>$O35=1</formula>
    </cfRule>
  </conditionalFormatting>
  <conditionalFormatting sqref="F35">
    <cfRule type="expression" dxfId="182" priority="6" stopIfTrue="1">
      <formula>$E35="N"</formula>
    </cfRule>
    <cfRule type="expression" dxfId="181" priority="7" stopIfTrue="1">
      <formula>$E35="Y"</formula>
    </cfRule>
  </conditionalFormatting>
  <conditionalFormatting sqref="K35">
    <cfRule type="expression" dxfId="180" priority="8" stopIfTrue="1">
      <formula>$O35=1</formula>
    </cfRule>
  </conditionalFormatting>
  <conditionalFormatting sqref="J41">
    <cfRule type="expression" dxfId="179" priority="1" stopIfTrue="1">
      <formula>$O41=1</formula>
    </cfRule>
  </conditionalFormatting>
  <conditionalFormatting sqref="F41">
    <cfRule type="expression" dxfId="178" priority="2" stopIfTrue="1">
      <formula>$E41="N"</formula>
    </cfRule>
    <cfRule type="expression" dxfId="177" priority="3" stopIfTrue="1">
      <formula>$E41="Y"</formula>
    </cfRule>
  </conditionalFormatting>
  <conditionalFormatting sqref="K41">
    <cfRule type="expression" dxfId="176" priority="4" stopIfTrue="1">
      <formula>$O41=1</formula>
    </cfRule>
  </conditionalFormatting>
  <dataValidations count="2">
    <dataValidation type="list" allowBlank="1" showInputMessage="1" showErrorMessage="1" sqref="K39 K20 K25" xr:uid="{00000000-0002-0000-1B00-000000000000}">
      <formula1>Select_Haul_Distance</formula1>
    </dataValidation>
    <dataValidation type="list" allowBlank="1" showInputMessage="1" showErrorMessage="1" sqref="E28:E31 E20:E26 E33:E45" xr:uid="{00000000-0002-0000-1B00-000001000000}">
      <formula1>Y_N</formula1>
    </dataValidation>
  </dataValidations>
  <printOptions horizontalCentered="1"/>
  <pageMargins left="0.59055118110236227" right="0.59055118110236227" top="0.59055118110236227" bottom="0.59055118110236227" header="0.51181102362204722" footer="0.51181102362204722"/>
  <pageSetup paperSize="8" orientation="landscape" r:id="rId6"/>
  <headerFooter alignWithMargins="0">
    <oddFooter>&amp;C_x000D_&amp;1#&amp;"Calibri"&amp;12&amp;K000000 OFFICIAL</oddFooter>
  </headerFooter>
  <drawing r:id="rId7"/>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IS68"/>
  <sheetViews>
    <sheetView topLeftCell="A2" workbookViewId="0">
      <selection activeCell="K34" sqref="K34"/>
    </sheetView>
  </sheetViews>
  <sheetFormatPr defaultColWidth="0" defaultRowHeight="0" customHeight="1"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style="648" customWidth="1"/>
    <col min="13" max="13" width="2.140625" customWidth="1"/>
    <col min="14" max="14" width="2.42578125" style="1" customWidth="1"/>
    <col min="15" max="16" width="4.5703125" customWidth="1"/>
    <col min="17" max="17" width="4.5703125" style="282" customWidth="1"/>
    <col min="18" max="18" width="2.42578125" style="1" customWidth="1"/>
    <col min="19" max="16384" width="8.85546875" hidden="1"/>
  </cols>
  <sheetData>
    <row r="1" spans="1:253" ht="12.75" x14ac:dyDescent="0.2">
      <c r="A1" s="126"/>
      <c r="B1" s="126"/>
      <c r="C1" s="126"/>
      <c r="D1" s="126"/>
      <c r="E1" s="126"/>
      <c r="F1" s="395"/>
      <c r="G1" s="126"/>
      <c r="H1" s="126"/>
      <c r="I1" s="126"/>
      <c r="J1" s="157"/>
      <c r="K1" s="157"/>
      <c r="L1" s="655"/>
      <c r="M1" s="126"/>
      <c r="N1" s="24"/>
      <c r="O1" s="126"/>
      <c r="P1" s="126"/>
      <c r="Q1" s="397"/>
    </row>
    <row r="2" spans="1:253" ht="12.75" x14ac:dyDescent="0.2">
      <c r="A2" s="126"/>
      <c r="B2" s="150"/>
      <c r="C2" s="408"/>
      <c r="D2" s="408"/>
      <c r="E2" s="408"/>
      <c r="F2" s="409"/>
      <c r="G2" s="408"/>
      <c r="H2" s="408"/>
      <c r="I2" s="408"/>
      <c r="J2" s="410"/>
      <c r="K2" s="410"/>
      <c r="L2" s="662"/>
      <c r="M2" s="155"/>
      <c r="N2" s="24"/>
      <c r="O2" s="126"/>
      <c r="P2" s="126"/>
      <c r="Q2" s="397"/>
    </row>
    <row r="3" spans="1:253" ht="23.25" thickBot="1" x14ac:dyDescent="0.25">
      <c r="A3" s="126"/>
      <c r="B3" s="127"/>
      <c r="C3" s="1263" t="s">
        <v>244</v>
      </c>
      <c r="D3" s="1263"/>
      <c r="E3" s="1263"/>
      <c r="F3" s="1263"/>
      <c r="G3" s="1263"/>
      <c r="H3" s="1263"/>
      <c r="I3" s="1263"/>
      <c r="J3" s="1263"/>
      <c r="K3" s="1263"/>
      <c r="L3" s="1263"/>
      <c r="M3" s="411"/>
      <c r="N3" s="716"/>
      <c r="O3" s="396"/>
      <c r="P3" s="396"/>
      <c r="Q3" s="677"/>
      <c r="S3" t="s">
        <v>3</v>
      </c>
    </row>
    <row r="4" spans="1:253" ht="22.5" customHeight="1" x14ac:dyDescent="0.2">
      <c r="A4" s="1"/>
      <c r="B4" s="5"/>
      <c r="C4" s="158" t="s">
        <v>237</v>
      </c>
      <c r="D4" s="405"/>
      <c r="E4" s="405"/>
      <c r="F4" s="406"/>
      <c r="G4" s="406"/>
      <c r="H4" s="402"/>
      <c r="I4" s="402"/>
      <c r="J4" s="402"/>
      <c r="K4" s="886" t="s">
        <v>464</v>
      </c>
      <c r="L4" s="884">
        <f>Total_Liability</f>
        <v>0</v>
      </c>
      <c r="M4" s="8"/>
      <c r="O4" s="1"/>
      <c r="P4" s="1"/>
      <c r="Q4" s="1"/>
    </row>
    <row r="5" spans="1:253" ht="12.75" customHeight="1" x14ac:dyDescent="0.2">
      <c r="A5" s="348"/>
      <c r="B5" s="358"/>
      <c r="C5" s="289"/>
      <c r="D5" s="270"/>
      <c r="E5" s="270"/>
      <c r="F5" s="271"/>
      <c r="G5" s="271"/>
      <c r="H5" s="272"/>
      <c r="I5" s="272"/>
      <c r="J5" s="272"/>
      <c r="K5" s="791" t="s">
        <v>289</v>
      </c>
      <c r="L5" s="792">
        <f>J49</f>
        <v>0</v>
      </c>
      <c r="M5" s="365"/>
      <c r="N5" s="62"/>
      <c r="O5" s="348"/>
      <c r="P5" s="348"/>
      <c r="Q5" s="348"/>
    </row>
    <row r="6" spans="1:253" ht="12.75" customHeight="1" x14ac:dyDescent="0.2">
      <c r="A6" s="347"/>
      <c r="B6" s="357"/>
      <c r="C6" s="368"/>
      <c r="D6" s="407"/>
      <c r="E6" s="407"/>
      <c r="G6" s="44"/>
      <c r="H6" s="44"/>
      <c r="J6" s="422"/>
      <c r="K6" s="1"/>
      <c r="L6" s="1"/>
      <c r="M6" s="364"/>
      <c r="N6" s="24"/>
      <c r="O6" s="690"/>
      <c r="P6" s="347"/>
      <c r="Q6" s="690"/>
    </row>
    <row r="7" spans="1:253" ht="12.75" customHeight="1" thickBot="1" x14ac:dyDescent="0.25">
      <c r="A7" s="349"/>
      <c r="B7" s="359"/>
      <c r="C7" s="558" t="s">
        <v>613</v>
      </c>
      <c r="D7" s="162"/>
      <c r="E7" s="162"/>
      <c r="F7" s="558"/>
      <c r="G7" s="163"/>
      <c r="H7" s="44"/>
      <c r="I7" s="1"/>
      <c r="J7" s="1"/>
      <c r="K7" s="1"/>
      <c r="L7" s="885" t="s">
        <v>766</v>
      </c>
      <c r="M7" s="366"/>
      <c r="N7" s="42"/>
      <c r="O7" s="690"/>
      <c r="P7" s="349"/>
      <c r="Q7" s="349"/>
    </row>
    <row r="8" spans="1:253" ht="12.75" customHeight="1" x14ac:dyDescent="0.2">
      <c r="A8" s="350"/>
      <c r="B8" s="360"/>
      <c r="C8" s="1093"/>
      <c r="D8" s="1094"/>
      <c r="E8" s="556"/>
      <c r="F8" s="1100"/>
      <c r="G8" s="1100"/>
      <c r="H8" s="1100"/>
      <c r="I8" s="1100"/>
      <c r="J8" s="1099"/>
      <c r="K8" s="1099"/>
      <c r="L8" s="883" t="s">
        <v>5</v>
      </c>
      <c r="M8" s="361"/>
      <c r="N8" s="24"/>
      <c r="O8" s="348"/>
      <c r="P8" s="350"/>
      <c r="Q8" s="350"/>
    </row>
    <row r="9" spans="1:253" ht="12.75" customHeight="1" x14ac:dyDescent="0.2">
      <c r="A9" s="350"/>
      <c r="B9" s="360"/>
      <c r="C9" s="1095"/>
      <c r="D9" s="1096"/>
      <c r="E9" s="556"/>
      <c r="F9" s="1100"/>
      <c r="G9" s="1100"/>
      <c r="H9" s="1100"/>
      <c r="I9" s="1100"/>
      <c r="J9" s="1101"/>
      <c r="K9" s="1101"/>
      <c r="L9" s="456" t="s">
        <v>767</v>
      </c>
      <c r="M9" s="361"/>
      <c r="N9" s="24"/>
      <c r="O9" s="348"/>
      <c r="P9" s="350"/>
      <c r="Q9" s="350"/>
    </row>
    <row r="10" spans="1:253" ht="12.75" customHeight="1" x14ac:dyDescent="0.2">
      <c r="A10" s="350"/>
      <c r="B10" s="360"/>
      <c r="C10" s="1095"/>
      <c r="D10" s="1096"/>
      <c r="E10" s="556"/>
      <c r="F10" s="1100"/>
      <c r="G10" s="1100"/>
      <c r="H10" s="1100"/>
      <c r="I10" s="1100"/>
      <c r="J10" s="1101"/>
      <c r="K10" s="1101"/>
      <c r="L10" s="404" t="s">
        <v>6</v>
      </c>
      <c r="M10" s="361"/>
      <c r="N10" s="24"/>
      <c r="O10" s="348"/>
      <c r="P10" s="350"/>
      <c r="Q10" s="350"/>
    </row>
    <row r="11" spans="1:253" ht="12.75" customHeight="1" x14ac:dyDescent="0.2">
      <c r="A11" s="350"/>
      <c r="B11" s="360"/>
      <c r="C11" s="1095"/>
      <c r="D11" s="1096"/>
      <c r="E11" s="556"/>
      <c r="F11" s="1100"/>
      <c r="G11" s="1100"/>
      <c r="H11" s="1100"/>
      <c r="I11" s="1100"/>
      <c r="J11" s="1101"/>
      <c r="K11" s="1101"/>
      <c r="L11" s="367" t="s">
        <v>7</v>
      </c>
      <c r="M11" s="361"/>
      <c r="N11" s="42"/>
      <c r="O11" s="348"/>
      <c r="P11" s="350"/>
      <c r="Q11" s="350"/>
    </row>
    <row r="12" spans="1:253" ht="12.75" customHeight="1" thickBot="1" x14ac:dyDescent="0.25">
      <c r="A12" s="44"/>
      <c r="B12" s="161"/>
      <c r="C12" s="1097"/>
      <c r="D12" s="1098"/>
      <c r="E12" s="162"/>
      <c r="F12" s="163"/>
      <c r="G12" s="47"/>
      <c r="H12" s="167"/>
      <c r="I12" s="167"/>
      <c r="J12" s="166"/>
      <c r="K12" s="166"/>
      <c r="L12" s="653"/>
      <c r="M12" s="164"/>
      <c r="N12" s="42"/>
      <c r="O12" s="44"/>
      <c r="P12" s="44"/>
      <c r="Q12" s="44"/>
      <c r="S12" s="722"/>
    </row>
    <row r="13" spans="1:253" ht="12.75" customHeight="1" thickBot="1" x14ac:dyDescent="0.25">
      <c r="A13" s="44"/>
      <c r="B13" s="161"/>
      <c r="C13" s="362"/>
      <c r="D13" s="162"/>
      <c r="E13" s="162"/>
      <c r="F13" s="271"/>
      <c r="G13" s="163"/>
      <c r="H13" s="167"/>
      <c r="I13" s="167"/>
      <c r="J13" s="160"/>
      <c r="K13" s="160"/>
      <c r="L13" s="653"/>
      <c r="M13" s="164"/>
      <c r="N13" s="42"/>
      <c r="O13" s="44"/>
      <c r="P13" s="44"/>
      <c r="Q13" s="44"/>
      <c r="IS13" s="40"/>
    </row>
    <row r="14" spans="1:253" ht="23.25" thickBot="1" x14ac:dyDescent="0.25">
      <c r="A14" s="40"/>
      <c r="B14" s="169"/>
      <c r="C14" s="373" t="s">
        <v>285</v>
      </c>
      <c r="D14" s="374" t="s">
        <v>286</v>
      </c>
      <c r="E14" s="375" t="s">
        <v>287</v>
      </c>
      <c r="F14" s="376" t="s">
        <v>288</v>
      </c>
      <c r="G14" s="374" t="s">
        <v>290</v>
      </c>
      <c r="H14" s="377" t="s">
        <v>291</v>
      </c>
      <c r="I14" s="377" t="s">
        <v>292</v>
      </c>
      <c r="J14" s="378" t="s">
        <v>293</v>
      </c>
      <c r="K14" s="378" t="s">
        <v>294</v>
      </c>
      <c r="L14" s="379" t="s">
        <v>295</v>
      </c>
      <c r="M14" s="170"/>
      <c r="N14" s="42"/>
      <c r="O14" s="60" t="s">
        <v>565</v>
      </c>
      <c r="P14" s="60" t="s">
        <v>564</v>
      </c>
      <c r="Q14" s="60" t="s">
        <v>563</v>
      </c>
    </row>
    <row r="15" spans="1:253" ht="22.5" x14ac:dyDescent="0.2">
      <c r="A15" s="126"/>
      <c r="B15" s="127"/>
      <c r="C15" s="1273" t="s">
        <v>238</v>
      </c>
      <c r="D15" s="190" t="str">
        <f>VLOOKUP($P15,TOV!$A$4:$E$65536,2,FALSE)</f>
        <v>Minor pushing, final trim, rock rake &amp; deep rip (minor shaping and landscaping)</v>
      </c>
      <c r="E15" s="145" t="s">
        <v>296</v>
      </c>
      <c r="F15" s="471"/>
      <c r="G15" s="239" t="s">
        <v>363</v>
      </c>
      <c r="H15" s="191">
        <f>VLOOKUP($P15,TOV!$A$4:$E$65536,4,FALSE)</f>
        <v>1969.9917681054776</v>
      </c>
      <c r="I15" s="192"/>
      <c r="J15" s="66">
        <f>IF($E15="Y",IF(I15=0,F15*H15,F15*I15),"")</f>
        <v>0</v>
      </c>
      <c r="K15" s="630"/>
      <c r="L15" s="194" t="s">
        <v>239</v>
      </c>
      <c r="M15" s="176"/>
      <c r="N15" s="24"/>
      <c r="O15" s="813">
        <f t="shared" ref="O15:O46" si="0">IF(I15="",0,1)</f>
        <v>0</v>
      </c>
      <c r="P15" s="831" t="s">
        <v>537</v>
      </c>
      <c r="Q15" s="814"/>
    </row>
    <row r="16" spans="1:253" ht="27" x14ac:dyDescent="0.2">
      <c r="A16" s="126"/>
      <c r="B16" s="127"/>
      <c r="C16" s="1116"/>
      <c r="D16" s="70" t="str">
        <f>VLOOKUP($P16,TOV!$A$4:$E$65536,2,FALSE)</f>
        <v>Purchase of capping material where there is a shortage on site</v>
      </c>
      <c r="E16" s="293" t="s">
        <v>296</v>
      </c>
      <c r="F16" s="72"/>
      <c r="G16" s="90" t="s">
        <v>440</v>
      </c>
      <c r="H16" s="73">
        <f>VLOOKUP($P16,TOV!$A$4:$E$65536,4,FALSE)</f>
        <v>36.137310143400001</v>
      </c>
      <c r="I16" s="197"/>
      <c r="J16" s="75">
        <f>IF($E16="Y",IF(I16=0,IF(H16="Use 1st principles to build a rate","",F16*H16),F16*I16),"")</f>
        <v>0</v>
      </c>
      <c r="K16" s="631"/>
      <c r="L16" s="212" t="s">
        <v>850</v>
      </c>
      <c r="M16" s="176"/>
      <c r="N16" s="130"/>
      <c r="O16" s="776">
        <f t="shared" si="0"/>
        <v>0</v>
      </c>
      <c r="P16" s="795" t="s">
        <v>847</v>
      </c>
      <c r="Q16" s="819"/>
    </row>
    <row r="17" spans="1:17" ht="12.75" x14ac:dyDescent="0.2">
      <c r="A17" s="126"/>
      <c r="B17" s="127"/>
      <c r="C17" s="1116"/>
      <c r="D17" s="1457" t="str">
        <f>VLOOKUP($P17,TOV!$A$4:$E$65536,2,FALSE)</f>
        <v xml:space="preserve">Source local material, cart and spread suitable material to cap the waste rock dump (cap thickness determined by approval/licence) </v>
      </c>
      <c r="E17" s="1458" t="s">
        <v>296</v>
      </c>
      <c r="F17" s="1459"/>
      <c r="G17" s="1251" t="s">
        <v>377</v>
      </c>
      <c r="H17" s="1464" t="str">
        <f>VLOOKUP($P17,TOV!$A$4:$E$65536,4,FALSE)</f>
        <v>Select from List</v>
      </c>
      <c r="I17" s="1461"/>
      <c r="J17" s="1462" t="str">
        <f>IF($E17="Y",IF(I17=0,IF(H17="Select From List","",F17*H17),F17*I17),"")</f>
        <v/>
      </c>
      <c r="K17" s="632" t="s">
        <v>378</v>
      </c>
      <c r="L17" s="1456" t="s">
        <v>358</v>
      </c>
      <c r="M17" s="1296"/>
      <c r="N17" s="1339"/>
      <c r="O17" s="1446">
        <f t="shared" si="0"/>
        <v>0</v>
      </c>
      <c r="P17" s="1337" t="str">
        <f>IF(Q17=1,"X234",IF(Q17=2,"X235",IF(Q17=3,"X236",IF(Q17=4,"X237",IF(Q17=5,"X238","X234")))))</f>
        <v>X234</v>
      </c>
      <c r="Q17" s="1390">
        <f>VLOOKUP(K17,Select_Haul_Distance_Index,2,FALSE)</f>
        <v>1</v>
      </c>
    </row>
    <row r="18" spans="1:17" ht="27" customHeight="1" thickBot="1" x14ac:dyDescent="0.25">
      <c r="A18" s="126"/>
      <c r="B18" s="127"/>
      <c r="C18" s="1372"/>
      <c r="D18" s="1488"/>
      <c r="E18" s="1489"/>
      <c r="F18" s="1476"/>
      <c r="G18" s="1477"/>
      <c r="H18" s="1478"/>
      <c r="I18" s="1496"/>
      <c r="J18" s="1474"/>
      <c r="K18" s="637"/>
      <c r="L18" s="1505"/>
      <c r="M18" s="1296"/>
      <c r="N18" s="1339"/>
      <c r="O18" s="1510"/>
      <c r="P18" s="1508"/>
      <c r="Q18" s="1443"/>
    </row>
    <row r="19" spans="1:17" ht="13.5" thickBot="1" x14ac:dyDescent="0.25">
      <c r="A19" s="126"/>
      <c r="B19" s="127"/>
      <c r="C19" s="298"/>
      <c r="D19" s="96"/>
      <c r="E19" s="96"/>
      <c r="F19" s="185" t="s">
        <v>461</v>
      </c>
      <c r="G19" s="337"/>
      <c r="H19" s="313"/>
      <c r="I19" s="313"/>
      <c r="J19" s="187">
        <f>SUM(J15:J17)</f>
        <v>0</v>
      </c>
      <c r="K19" s="187"/>
      <c r="L19" s="652"/>
      <c r="M19" s="176"/>
      <c r="N19" s="315"/>
      <c r="O19" s="1497"/>
      <c r="P19" s="1498"/>
      <c r="Q19" s="1499"/>
    </row>
    <row r="20" spans="1:17" ht="12.75" x14ac:dyDescent="0.2">
      <c r="A20" s="126"/>
      <c r="B20" s="127"/>
      <c r="C20" s="1273" t="s">
        <v>357</v>
      </c>
      <c r="D20" s="1481" t="str">
        <f>VLOOKUP($P20,TOV!$A$4:$E$65536,2,FALSE)</f>
        <v>Major bulk pushing to achieve grades nominated in the approval/permit (i.e. &lt; 18o)</v>
      </c>
      <c r="E20" s="1482" t="s">
        <v>296</v>
      </c>
      <c r="F20" s="1483"/>
      <c r="G20" s="1250" t="s">
        <v>377</v>
      </c>
      <c r="H20" s="1484" t="str">
        <f>VLOOKUP($P20,TOV!$A$4:$E$65536,4,FALSE)</f>
        <v>Select from List</v>
      </c>
      <c r="I20" s="1503"/>
      <c r="J20" s="1469" t="str">
        <f>IF($E20="Y",IF(I20=0,IF(H20="Select From List","",F20*H20),F20*I20),"")</f>
        <v/>
      </c>
      <c r="K20" s="630" t="s">
        <v>248</v>
      </c>
      <c r="L20" s="1504" t="s">
        <v>742</v>
      </c>
      <c r="M20" s="1294"/>
      <c r="N20" s="1339"/>
      <c r="O20" s="1507">
        <f t="shared" si="0"/>
        <v>0</v>
      </c>
      <c r="P20" s="1509" t="str">
        <f>IF(Q20=1,"X129",IF(Q20=2,"X130",IF(Q20=3,"X131",IF(Q20=4,"X132",IF(Q20=5,"X133","X129")))))</f>
        <v>X129</v>
      </c>
      <c r="Q20" s="1449">
        <f>VLOOKUP(K20,Select_Push_Distance_Index,2,FALSE)</f>
        <v>1</v>
      </c>
    </row>
    <row r="21" spans="1:17" ht="27" customHeight="1" x14ac:dyDescent="0.2">
      <c r="A21" s="126"/>
      <c r="B21" s="127"/>
      <c r="C21" s="1116"/>
      <c r="D21" s="1457"/>
      <c r="E21" s="1458"/>
      <c r="F21" s="1459"/>
      <c r="G21" s="1251"/>
      <c r="H21" s="1464"/>
      <c r="I21" s="1461"/>
      <c r="J21" s="1462"/>
      <c r="K21" s="632"/>
      <c r="L21" s="1456"/>
      <c r="M21" s="1294"/>
      <c r="N21" s="1339"/>
      <c r="O21" s="1446"/>
      <c r="P21" s="1445"/>
      <c r="Q21" s="1390"/>
    </row>
    <row r="22" spans="1:17" ht="12.75" x14ac:dyDescent="0.2">
      <c r="A22" s="126"/>
      <c r="B22" s="127"/>
      <c r="C22" s="1116"/>
      <c r="D22" s="1457" t="str">
        <f>VLOOKUP($P22,TOV!$A$4:$E$65536,2,FALSE)</f>
        <v xml:space="preserve">Source local material, cart and spread suitable material to cap the waste rock dump (cap thickness determined by approval/licence) </v>
      </c>
      <c r="E22" s="1458" t="s">
        <v>296</v>
      </c>
      <c r="F22" s="1459"/>
      <c r="G22" s="1251" t="s">
        <v>377</v>
      </c>
      <c r="H22" s="1464" t="str">
        <f>VLOOKUP($P22,TOV!$A$4:$E$65536,4,FALSE)</f>
        <v>Select from List</v>
      </c>
      <c r="I22" s="1461"/>
      <c r="J22" s="1462" t="str">
        <f>IF($E22="Y",IF(I22=0,IF(H22="Select From List","",F22*H22),F22*I22),"")</f>
        <v/>
      </c>
      <c r="K22" s="632" t="s">
        <v>378</v>
      </c>
      <c r="L22" s="1456" t="s">
        <v>358</v>
      </c>
      <c r="M22" s="1296"/>
      <c r="N22" s="1339"/>
      <c r="O22" s="1446">
        <f>IF(I22="",0,1)</f>
        <v>0</v>
      </c>
      <c r="P22" s="1337" t="str">
        <f>IF(Q22=1,"X234",IF(Q22=2,"X235",IF(Q22=3,"X236",IF(Q22=4,"X237",IF(Q22=5,"X238","X234")))))</f>
        <v>X234</v>
      </c>
      <c r="Q22" s="1390">
        <f>VLOOKUP(K22,Select_Haul_Distance_Index,2,FALSE)</f>
        <v>1</v>
      </c>
    </row>
    <row r="23" spans="1:17" ht="27" customHeight="1" thickBot="1" x14ac:dyDescent="0.25">
      <c r="A23" s="126"/>
      <c r="B23" s="127"/>
      <c r="C23" s="1372"/>
      <c r="D23" s="1488"/>
      <c r="E23" s="1489"/>
      <c r="F23" s="1476"/>
      <c r="G23" s="1477"/>
      <c r="H23" s="1478"/>
      <c r="I23" s="1496"/>
      <c r="J23" s="1474"/>
      <c r="K23" s="637"/>
      <c r="L23" s="1505"/>
      <c r="M23" s="1296"/>
      <c r="N23" s="1339"/>
      <c r="O23" s="1510"/>
      <c r="P23" s="1508"/>
      <c r="Q23" s="1443"/>
    </row>
    <row r="24" spans="1:17" ht="13.5" thickBot="1" x14ac:dyDescent="0.25">
      <c r="A24" s="126"/>
      <c r="B24" s="127"/>
      <c r="C24" s="298"/>
      <c r="D24" s="96"/>
      <c r="E24" s="96"/>
      <c r="F24" s="185" t="s">
        <v>461</v>
      </c>
      <c r="G24" s="337"/>
      <c r="H24" s="313"/>
      <c r="I24" s="313"/>
      <c r="J24" s="187">
        <f>SUM(J20:J22)</f>
        <v>0</v>
      </c>
      <c r="K24" s="187"/>
      <c r="L24" s="652"/>
      <c r="M24" s="159"/>
      <c r="N24" s="315"/>
      <c r="O24" s="1497"/>
      <c r="P24" s="1498"/>
      <c r="Q24" s="1499"/>
    </row>
    <row r="25" spans="1:17" ht="33.75" x14ac:dyDescent="0.2">
      <c r="A25" s="62"/>
      <c r="B25" s="63"/>
      <c r="C25" s="1264" t="s">
        <v>457</v>
      </c>
      <c r="D25" s="190" t="str">
        <f>VLOOKUP($P25,TOV!$A$4:$E$65536,2,FALSE)</f>
        <v>Shaping or levelling of minor excavations, batters and stockpiles, final trim, rock rake and deep rip</v>
      </c>
      <c r="E25" s="145" t="s">
        <v>296</v>
      </c>
      <c r="F25" s="471"/>
      <c r="G25" s="239" t="s">
        <v>363</v>
      </c>
      <c r="H25" s="191">
        <f>VLOOKUP($P25,TOV!$A$4:$E$65536,4,FALSE)</f>
        <v>1969.9917681054776</v>
      </c>
      <c r="I25" s="297"/>
      <c r="J25" s="66">
        <f t="shared" ref="J25:J42" si="1">IF($E25="Y",IF(I25=0,F25*H25,F25*I25),"")</f>
        <v>0</v>
      </c>
      <c r="K25" s="630"/>
      <c r="L25" s="139" t="s">
        <v>193</v>
      </c>
      <c r="M25" s="159"/>
      <c r="N25" s="315"/>
      <c r="O25" s="813">
        <f t="shared" si="0"/>
        <v>0</v>
      </c>
      <c r="P25" s="831" t="s">
        <v>579</v>
      </c>
      <c r="Q25" s="814"/>
    </row>
    <row r="26" spans="1:17" ht="36" x14ac:dyDescent="0.2">
      <c r="A26" s="62"/>
      <c r="B26" s="63"/>
      <c r="C26" s="1265"/>
      <c r="D26" s="70" t="str">
        <f>VLOOKUP($P26,TOV!$A$4:$E$65536,2,FALSE)</f>
        <v>Structural water management works, banks, drains, rock lined waterways, sediment dams</v>
      </c>
      <c r="E26" s="293" t="s">
        <v>296</v>
      </c>
      <c r="F26" s="77"/>
      <c r="G26" s="199" t="s">
        <v>363</v>
      </c>
      <c r="H26" s="73">
        <f>VLOOKUP($P26,TOV!$A$4:$E$65536,4,FALSE)</f>
        <v>3030.7565663161195</v>
      </c>
      <c r="I26" s="197"/>
      <c r="J26" s="75">
        <f t="shared" si="1"/>
        <v>0</v>
      </c>
      <c r="K26" s="632"/>
      <c r="L26" s="141" t="s">
        <v>509</v>
      </c>
      <c r="M26" s="159"/>
      <c r="N26" s="315"/>
      <c r="O26" s="815">
        <f t="shared" si="0"/>
        <v>0</v>
      </c>
      <c r="P26" s="832" t="s">
        <v>580</v>
      </c>
      <c r="Q26" s="816"/>
    </row>
    <row r="27" spans="1:17" ht="20.25" x14ac:dyDescent="0.3">
      <c r="A27" s="62"/>
      <c r="B27" s="63"/>
      <c r="C27" s="1265"/>
      <c r="D27" s="633" t="str">
        <f>VLOOKUP($P27,TOV!$A$4:$E$65536,2,FALSE)</f>
        <v>Clear and grub existing vegetation</v>
      </c>
      <c r="E27" s="293" t="s">
        <v>296</v>
      </c>
      <c r="F27" s="917"/>
      <c r="G27" s="199" t="s">
        <v>363</v>
      </c>
      <c r="H27" s="918">
        <f>VLOOKUP($P27,TOV!$A$4:$E$65536,4,FALSE)</f>
        <v>5060.3234904000001</v>
      </c>
      <c r="I27" s="244"/>
      <c r="J27" s="75">
        <f t="shared" si="1"/>
        <v>0</v>
      </c>
      <c r="K27" s="631"/>
      <c r="L27" s="211" t="s">
        <v>841</v>
      </c>
      <c r="M27" s="243"/>
      <c r="N27" s="719"/>
      <c r="O27" s="745">
        <f t="shared" si="0"/>
        <v>0</v>
      </c>
      <c r="P27" s="1008" t="s">
        <v>840</v>
      </c>
      <c r="Q27" s="816"/>
    </row>
    <row r="28" spans="1:17" ht="22.5" x14ac:dyDescent="0.2">
      <c r="A28" s="62"/>
      <c r="B28" s="63"/>
      <c r="C28" s="1265"/>
      <c r="D28" s="70" t="str">
        <f>VLOOKUP($P28,TOV!$A$4:$E$65536,2,FALSE)</f>
        <v>Reshape, deep rip and ameliorate sealed unsealed roads</v>
      </c>
      <c r="E28" s="293" t="s">
        <v>296</v>
      </c>
      <c r="F28" s="77"/>
      <c r="G28" s="199" t="s">
        <v>363</v>
      </c>
      <c r="H28" s="73">
        <f>VLOOKUP($P28,TOV!$A$4:$E$65536,4,FALSE)</f>
        <v>3788.4457078951482</v>
      </c>
      <c r="I28" s="197"/>
      <c r="J28" s="75">
        <f t="shared" si="1"/>
        <v>0</v>
      </c>
      <c r="K28" s="632"/>
      <c r="L28" s="141" t="s">
        <v>581</v>
      </c>
      <c r="M28" s="243"/>
      <c r="N28" s="315"/>
      <c r="O28" s="815">
        <f t="shared" si="0"/>
        <v>0</v>
      </c>
      <c r="P28" s="832" t="s">
        <v>141</v>
      </c>
      <c r="Q28" s="816"/>
    </row>
    <row r="29" spans="1:17" ht="33.75" x14ac:dyDescent="0.2">
      <c r="A29" s="62"/>
      <c r="B29" s="63"/>
      <c r="C29" s="1265"/>
      <c r="D29" s="70" t="str">
        <f>VLOOKUP($P29,TOV!$A$4:$E$65536,2,FALSE)</f>
        <v>Maintenance of the rehabilitated areas that are intended to be part of the ongoing closure of the site.</v>
      </c>
      <c r="E29" s="293" t="s">
        <v>296</v>
      </c>
      <c r="F29" s="77"/>
      <c r="G29" s="199" t="s">
        <v>363</v>
      </c>
      <c r="H29" s="73">
        <f>VLOOKUP($P29,TOV!$A$4:$E$65536,4,FALSE)</f>
        <v>984.9958840527388</v>
      </c>
      <c r="I29" s="197"/>
      <c r="J29" s="75">
        <f t="shared" si="1"/>
        <v>0</v>
      </c>
      <c r="K29" s="632"/>
      <c r="L29" s="142" t="s">
        <v>868</v>
      </c>
      <c r="M29" s="243"/>
      <c r="N29" s="315"/>
      <c r="O29" s="815">
        <f t="shared" si="0"/>
        <v>0</v>
      </c>
      <c r="P29" s="832" t="s">
        <v>368</v>
      </c>
      <c r="Q29" s="816"/>
    </row>
    <row r="30" spans="1:17" ht="27" x14ac:dyDescent="0.2">
      <c r="A30" s="62"/>
      <c r="B30" s="63"/>
      <c r="C30" s="1265"/>
      <c r="D30" s="70" t="str">
        <f>VLOOKUP($P30,TOV!$A$4:$E$65536,2,FALSE)</f>
        <v>Construct a standard stock fence around the site</v>
      </c>
      <c r="E30" s="293" t="s">
        <v>296</v>
      </c>
      <c r="F30" s="77"/>
      <c r="G30" s="199" t="s">
        <v>388</v>
      </c>
      <c r="H30" s="73">
        <f>VLOOKUP($P30,TOV!$A$4:$E$65536,4,FALSE)</f>
        <v>12.123026265264475</v>
      </c>
      <c r="I30" s="197"/>
      <c r="J30" s="75">
        <f t="shared" si="1"/>
        <v>0</v>
      </c>
      <c r="K30" s="632"/>
      <c r="L30" s="142" t="s">
        <v>242</v>
      </c>
      <c r="M30" s="243"/>
      <c r="N30" s="587"/>
      <c r="O30" s="815">
        <f t="shared" si="0"/>
        <v>0</v>
      </c>
      <c r="P30" s="832" t="s">
        <v>583</v>
      </c>
      <c r="Q30" s="816"/>
    </row>
    <row r="31" spans="1:17" ht="12.75" x14ac:dyDescent="0.2">
      <c r="A31" s="62"/>
      <c r="B31" s="63"/>
      <c r="C31" s="1265"/>
      <c r="D31" s="1457" t="str">
        <f>VLOOKUP($P31,TOV!$A$4:$E$65536,2,FALSE)</f>
        <v>Source (where availiable onsite), cart, spread and lightly rip topsoil</v>
      </c>
      <c r="E31" s="1458" t="s">
        <v>296</v>
      </c>
      <c r="F31" s="1459"/>
      <c r="G31" s="1251" t="s">
        <v>377</v>
      </c>
      <c r="H31" s="1464" t="str">
        <f>VLOOKUP($P31,TOV!$A$4:$E$65536,4,FALSE)</f>
        <v>Select from List</v>
      </c>
      <c r="I31" s="1461"/>
      <c r="J31" s="1462" t="str">
        <f>IF($E31="Y",IF(I31=0,IF(H31="Select From List","",F31*H31),F31*I31),"")</f>
        <v/>
      </c>
      <c r="K31" s="632" t="s">
        <v>378</v>
      </c>
      <c r="L31" s="1456" t="s">
        <v>584</v>
      </c>
      <c r="M31" s="1287"/>
      <c r="N31" s="1442"/>
      <c r="O31" s="1446">
        <f t="shared" si="0"/>
        <v>0</v>
      </c>
      <c r="P31" s="1445" t="str">
        <f>IF(Q31=1,"X044",IF(Q31=2,"X045",IF(Q31=3,"X046",IF(Q31=4,"x047",IF(Q31=5,"X048","X044")))))</f>
        <v>X044</v>
      </c>
      <c r="Q31" s="1390">
        <f>VLOOKUP(K31,Select_Haul_Distance_Index,2,FALSE)</f>
        <v>1</v>
      </c>
    </row>
    <row r="32" spans="1:17" ht="27" customHeight="1" x14ac:dyDescent="0.2">
      <c r="A32" s="62"/>
      <c r="B32" s="63"/>
      <c r="C32" s="1265"/>
      <c r="D32" s="1457"/>
      <c r="E32" s="1458"/>
      <c r="F32" s="1459"/>
      <c r="G32" s="1251"/>
      <c r="H32" s="1464"/>
      <c r="I32" s="1461"/>
      <c r="J32" s="1462"/>
      <c r="K32" s="632"/>
      <c r="L32" s="1456"/>
      <c r="M32" s="1287"/>
      <c r="N32" s="1442"/>
      <c r="O32" s="1446"/>
      <c r="P32" s="1445"/>
      <c r="Q32" s="1390"/>
    </row>
    <row r="33" spans="1:41" ht="27" customHeight="1" x14ac:dyDescent="0.2">
      <c r="A33" s="62"/>
      <c r="B33" s="63"/>
      <c r="C33" s="1265"/>
      <c r="D33" s="633" t="str">
        <f>VLOOKUP($P33,TOV!$A$4:$E$65536,2,FALSE)</f>
        <v>Purchase of topsoil where there is a shortage on site</v>
      </c>
      <c r="E33" s="293" t="s">
        <v>296</v>
      </c>
      <c r="F33" s="917"/>
      <c r="G33" s="199" t="s">
        <v>440</v>
      </c>
      <c r="H33" s="918">
        <f>VLOOKUP($P33,TOV!$A$4:$E$65536,4,FALSE)</f>
        <v>51.34028202108</v>
      </c>
      <c r="I33" s="244"/>
      <c r="J33" s="75">
        <f t="shared" ref="J33" si="2">IF($E33="Y",IF(I33=0,F33*H33,F33*I33),"")</f>
        <v>0</v>
      </c>
      <c r="K33" s="631"/>
      <c r="L33" s="212" t="s">
        <v>812</v>
      </c>
      <c r="M33" s="195"/>
      <c r="N33" s="24"/>
      <c r="O33" s="745">
        <f t="shared" ref="O33" si="3">IF(I33="",0,1)</f>
        <v>0</v>
      </c>
      <c r="P33" s="1008" t="s">
        <v>837</v>
      </c>
      <c r="Q33" s="937"/>
    </row>
    <row r="34" spans="1:41" ht="27" x14ac:dyDescent="0.2">
      <c r="A34" s="62"/>
      <c r="B34" s="63"/>
      <c r="C34" s="1265"/>
      <c r="D34" s="70" t="str">
        <f>VLOOKUP($P34,TOV!$A$4:$E$65536,2,FALSE)</f>
        <v>Soil amelioration (adding gypsum, lime, etc)</v>
      </c>
      <c r="E34" s="293" t="s">
        <v>296</v>
      </c>
      <c r="F34" s="77"/>
      <c r="G34" s="199" t="s">
        <v>363</v>
      </c>
      <c r="H34" s="73">
        <f>VLOOKUP($P34,TOV!$A$4:$E$65536,4,FALSE)</f>
        <v>757.68914157902987</v>
      </c>
      <c r="I34" s="197"/>
      <c r="J34" s="75">
        <f t="shared" si="1"/>
        <v>0</v>
      </c>
      <c r="K34" s="632"/>
      <c r="L34" s="142" t="s">
        <v>585</v>
      </c>
      <c r="M34" s="243"/>
      <c r="N34" s="315"/>
      <c r="O34" s="815">
        <f t="shared" si="0"/>
        <v>0</v>
      </c>
      <c r="P34" s="832" t="s">
        <v>399</v>
      </c>
      <c r="Q34" s="816"/>
    </row>
    <row r="35" spans="1:41" ht="63" x14ac:dyDescent="0.2">
      <c r="A35" s="62"/>
      <c r="B35" s="63"/>
      <c r="C35" s="1265"/>
      <c r="D35" s="70" t="str">
        <f>VLOOKUP($P35,TOV!$A$4:$E$65536,2,FALSE)</f>
        <v>Direct seeding (native tree species OR using native grasses), with single application of fertiliser</v>
      </c>
      <c r="E35" s="293" t="s">
        <v>296</v>
      </c>
      <c r="F35" s="77"/>
      <c r="G35" s="199" t="s">
        <v>363</v>
      </c>
      <c r="H35" s="73">
        <f>VLOOKUP($P35,TOV!$A$4:$E$65536,4,FALSE)</f>
        <v>5303.8239910532093</v>
      </c>
      <c r="I35" s="197"/>
      <c r="J35" s="75">
        <f t="shared" si="1"/>
        <v>0</v>
      </c>
      <c r="K35" s="632"/>
      <c r="L35" s="141" t="s">
        <v>0</v>
      </c>
      <c r="M35" s="243"/>
      <c r="N35" s="315"/>
      <c r="O35" s="815">
        <f t="shared" si="0"/>
        <v>0</v>
      </c>
      <c r="P35" s="832" t="s">
        <v>400</v>
      </c>
      <c r="Q35" s="816"/>
    </row>
    <row r="36" spans="1:41" ht="63" x14ac:dyDescent="0.2">
      <c r="A36" s="62"/>
      <c r="B36" s="63"/>
      <c r="C36" s="1265"/>
      <c r="D36" s="70" t="str">
        <f>VLOOKUP($P36,TOV!$A$4:$E$65536,2,FALSE)</f>
        <v>Direct seeding (pasture grass species), with single application of fertiliser</v>
      </c>
      <c r="E36" s="293" t="s">
        <v>296</v>
      </c>
      <c r="F36" s="77"/>
      <c r="G36" s="199" t="s">
        <v>363</v>
      </c>
      <c r="H36" s="73">
        <f>VLOOKUP($P36,TOV!$A$4:$E$65536,4,FALSE)</f>
        <v>1363.8404548422536</v>
      </c>
      <c r="I36" s="197"/>
      <c r="J36" s="75">
        <f t="shared" si="1"/>
        <v>0</v>
      </c>
      <c r="K36" s="632"/>
      <c r="L36" s="141" t="s">
        <v>2</v>
      </c>
      <c r="M36" s="195"/>
      <c r="N36" s="315"/>
      <c r="O36" s="815">
        <f t="shared" si="0"/>
        <v>0</v>
      </c>
      <c r="P36" s="832" t="s">
        <v>401</v>
      </c>
      <c r="Q36" s="816"/>
    </row>
    <row r="37" spans="1:41" ht="18.75" thickBot="1" x14ac:dyDescent="0.25">
      <c r="A37" s="62"/>
      <c r="B37" s="63"/>
      <c r="C37" s="1265"/>
      <c r="D37" s="70" t="str">
        <f>VLOOKUP($P37,TOV!$A$4:$E$65536,2,FALSE)</f>
        <v>Planting tubestock (&lt; 15cm)</v>
      </c>
      <c r="E37" s="293" t="s">
        <v>296</v>
      </c>
      <c r="F37" s="77"/>
      <c r="G37" s="199" t="s">
        <v>371</v>
      </c>
      <c r="H37" s="73">
        <f>VLOOKUP($P37,TOV!$A$4:$E$65536,4,FALSE)</f>
        <v>12.842188840322539</v>
      </c>
      <c r="I37" s="197"/>
      <c r="J37" s="75">
        <f t="shared" si="1"/>
        <v>0</v>
      </c>
      <c r="K37" s="632"/>
      <c r="L37" s="141" t="s">
        <v>453</v>
      </c>
      <c r="M37" s="243"/>
      <c r="N37" s="130"/>
      <c r="O37" s="815">
        <f t="shared" si="0"/>
        <v>0</v>
      </c>
      <c r="P37" s="832" t="s">
        <v>404</v>
      </c>
      <c r="Q37" s="816"/>
    </row>
    <row r="38" spans="1:41" ht="12.75" customHeight="1" thickBot="1" x14ac:dyDescent="0.25">
      <c r="A38" s="62"/>
      <c r="B38" s="63"/>
      <c r="C38" s="83"/>
      <c r="D38" s="299"/>
      <c r="E38" s="85"/>
      <c r="F38" s="1494" t="s">
        <v>461</v>
      </c>
      <c r="G38" s="1494"/>
      <c r="H38" s="1494"/>
      <c r="I38" s="86"/>
      <c r="J38" s="87">
        <f>SUM(J25:J37)</f>
        <v>0</v>
      </c>
      <c r="K38" s="87"/>
      <c r="L38" s="305"/>
      <c r="M38" s="243"/>
      <c r="N38" s="315"/>
      <c r="O38" s="1497"/>
      <c r="P38" s="1498"/>
      <c r="Q38" s="1499"/>
    </row>
    <row r="39" spans="1:41" ht="56.25" x14ac:dyDescent="0.2">
      <c r="A39" s="68"/>
      <c r="B39" s="69"/>
      <c r="C39" s="1273" t="s">
        <v>727</v>
      </c>
      <c r="D39" s="190" t="str">
        <f>VLOOKUP($P39,TOV!$A$4:$E$65536,2,FALSE)</f>
        <v>Clean small surface water management dams (include all structures) to be retained after mine closure  - make safe and minor earthworks to stabilise the water management structure. ( &lt; 5 ML)</v>
      </c>
      <c r="E39" s="145" t="s">
        <v>296</v>
      </c>
      <c r="F39" s="471"/>
      <c r="G39" s="239" t="s">
        <v>371</v>
      </c>
      <c r="H39" s="191">
        <f>VLOOKUP($P39,TOV!$A$4:$E$65536,4,FALSE)</f>
        <v>3030.7565663161195</v>
      </c>
      <c r="I39" s="192"/>
      <c r="J39" s="66">
        <f t="shared" si="1"/>
        <v>0</v>
      </c>
      <c r="K39" s="630"/>
      <c r="L39" s="194" t="s">
        <v>586</v>
      </c>
      <c r="M39" s="243"/>
      <c r="N39" s="315"/>
      <c r="O39" s="813">
        <f t="shared" si="0"/>
        <v>0</v>
      </c>
      <c r="P39" s="831" t="s">
        <v>587</v>
      </c>
      <c r="Q39" s="814"/>
    </row>
    <row r="40" spans="1:41" ht="22.5" x14ac:dyDescent="0.2">
      <c r="A40" s="68"/>
      <c r="B40" s="69"/>
      <c r="C40" s="1116"/>
      <c r="D40" s="905" t="str">
        <f>VLOOKUP($P40,TOV!$A$4:$E$65536,2,FALSE)</f>
        <v>Pumping costs for water, includes hire of pumps, labour to manage pumping and fuel</v>
      </c>
      <c r="E40" s="293" t="s">
        <v>296</v>
      </c>
      <c r="F40" s="77"/>
      <c r="G40" s="199" t="s">
        <v>835</v>
      </c>
      <c r="H40" s="73">
        <f>VLOOKUP($P40,TOV!$A$4:$E$65536,4,FALSE)</f>
        <v>126.50808726</v>
      </c>
      <c r="I40" s="197"/>
      <c r="J40" s="75">
        <f>IF($E40="Y",IF(I40=0,F40*H40,F40*I40),"")</f>
        <v>0</v>
      </c>
      <c r="K40" s="632"/>
      <c r="L40" s="141" t="s">
        <v>836</v>
      </c>
      <c r="M40" s="221"/>
      <c r="N40" s="42"/>
      <c r="O40" s="745">
        <f>IF(I40="",0,1)</f>
        <v>0</v>
      </c>
      <c r="P40" s="1008" t="s">
        <v>833</v>
      </c>
      <c r="Q40" s="819"/>
    </row>
    <row r="41" spans="1:41" ht="22.5" x14ac:dyDescent="0.2">
      <c r="A41" s="68"/>
      <c r="B41" s="69"/>
      <c r="C41" s="1116"/>
      <c r="D41" s="905" t="str">
        <f>VLOOKUP($P41,TOV!$A$4:$E$65536,2,FALSE)</f>
        <v>Removal of plastic pond liners for offsite disposal</v>
      </c>
      <c r="E41" s="293" t="s">
        <v>296</v>
      </c>
      <c r="F41" s="77"/>
      <c r="G41" s="199" t="s">
        <v>363</v>
      </c>
      <c r="H41" s="73">
        <f>VLOOKUP($P41,TOV!$A$4:$E$65536,4,FALSE)</f>
        <v>4785.3059094</v>
      </c>
      <c r="I41" s="197"/>
      <c r="J41" s="75">
        <f>IF($E41="Y",IF(I41=0,F41*H41,F41*I41),"")</f>
        <v>0</v>
      </c>
      <c r="K41" s="632"/>
      <c r="L41" s="141" t="s">
        <v>832</v>
      </c>
      <c r="M41" s="221"/>
      <c r="N41" s="42"/>
      <c r="O41" s="745">
        <f>IF(I41="",0,1)</f>
        <v>0</v>
      </c>
      <c r="P41" s="1008" t="s">
        <v>830</v>
      </c>
      <c r="Q41" s="819"/>
    </row>
    <row r="42" spans="1:41" ht="23.25" thickBot="1" x14ac:dyDescent="0.25">
      <c r="A42" s="68"/>
      <c r="B42" s="69"/>
      <c r="C42" s="1116"/>
      <c r="D42" s="955" t="str">
        <f>VLOOKUP($P42,TOV!$A$4:$E$65536,2,FALSE)</f>
        <v>OR Backfill dams and reinstate to natural surface.  (Push only)</v>
      </c>
      <c r="E42" s="294" t="s">
        <v>296</v>
      </c>
      <c r="F42" s="94"/>
      <c r="G42" s="250" t="s">
        <v>440</v>
      </c>
      <c r="H42" s="547">
        <f>VLOOKUP($P42,TOV!$A$4:$E$65536,4,FALSE)</f>
        <v>0.95032197418386777</v>
      </c>
      <c r="I42" s="252"/>
      <c r="J42" s="953">
        <f t="shared" si="1"/>
        <v>0</v>
      </c>
      <c r="K42" s="632"/>
      <c r="L42" s="952" t="s">
        <v>589</v>
      </c>
      <c r="M42" s="221"/>
      <c r="N42" s="42"/>
      <c r="O42" s="745">
        <f t="shared" si="0"/>
        <v>0</v>
      </c>
      <c r="P42" s="746" t="s">
        <v>521</v>
      </c>
      <c r="Q42" s="932"/>
      <c r="R42" s="740"/>
      <c r="S42" s="722"/>
      <c r="T42" s="722"/>
      <c r="U42" s="722"/>
      <c r="V42" s="722"/>
      <c r="W42" s="722"/>
      <c r="X42" s="722"/>
      <c r="Y42" s="722"/>
      <c r="Z42" s="722"/>
      <c r="AA42" s="722"/>
      <c r="AB42" s="722"/>
      <c r="AC42" s="722"/>
      <c r="AD42" s="722"/>
      <c r="AE42" s="722"/>
      <c r="AF42" s="722"/>
      <c r="AG42" s="722"/>
      <c r="AH42" s="722"/>
      <c r="AI42" s="722"/>
      <c r="AJ42" s="722"/>
      <c r="AK42" s="722"/>
      <c r="AL42" s="722"/>
      <c r="AM42" s="722"/>
      <c r="AN42" s="722"/>
      <c r="AO42" s="722"/>
    </row>
    <row r="43" spans="1:41" ht="13.5" thickBot="1" x14ac:dyDescent="0.25">
      <c r="A43" s="62"/>
      <c r="B43" s="63"/>
      <c r="C43" s="83"/>
      <c r="D43" s="85"/>
      <c r="E43" s="85"/>
      <c r="F43" s="98" t="s">
        <v>461</v>
      </c>
      <c r="G43" s="338"/>
      <c r="H43" s="100"/>
      <c r="I43" s="100"/>
      <c r="J43" s="87">
        <f>SUM(J39:J42)</f>
        <v>0</v>
      </c>
      <c r="K43" s="87"/>
      <c r="L43" s="229"/>
      <c r="M43" s="221"/>
      <c r="N43" s="315"/>
      <c r="O43" s="1497"/>
      <c r="P43" s="1498"/>
      <c r="Q43" s="1499"/>
    </row>
    <row r="44" spans="1:41" ht="13.5" customHeight="1" x14ac:dyDescent="0.2">
      <c r="A44" s="126"/>
      <c r="B44" s="127"/>
      <c r="C44" s="1382" t="s">
        <v>590</v>
      </c>
      <c r="D44" s="464" t="s">
        <v>411</v>
      </c>
      <c r="E44" s="464"/>
      <c r="F44" s="525"/>
      <c r="G44" s="501"/>
      <c r="H44" s="1511"/>
      <c r="I44" s="479"/>
      <c r="J44" s="204">
        <f>I44*F44</f>
        <v>0</v>
      </c>
      <c r="K44" s="426"/>
      <c r="L44" s="194" t="s">
        <v>412</v>
      </c>
      <c r="M44" s="221"/>
      <c r="N44" s="315"/>
      <c r="O44" s="813">
        <f t="shared" si="0"/>
        <v>0</v>
      </c>
      <c r="P44" s="834"/>
      <c r="Q44" s="814"/>
    </row>
    <row r="45" spans="1:41" ht="12.75" x14ac:dyDescent="0.2">
      <c r="A45" s="126"/>
      <c r="B45" s="127"/>
      <c r="C45" s="1382"/>
      <c r="D45" s="309" t="s">
        <v>413</v>
      </c>
      <c r="E45" s="309"/>
      <c r="F45" s="526"/>
      <c r="G45" s="502"/>
      <c r="H45" s="1512"/>
      <c r="I45" s="390"/>
      <c r="J45" s="210">
        <f>I45*F45</f>
        <v>0</v>
      </c>
      <c r="K45" s="310"/>
      <c r="L45" s="142" t="s">
        <v>412</v>
      </c>
      <c r="M45" s="243"/>
      <c r="N45" s="130"/>
      <c r="O45" s="815">
        <f t="shared" si="0"/>
        <v>0</v>
      </c>
      <c r="P45" s="835"/>
      <c r="Q45" s="816"/>
    </row>
    <row r="46" spans="1:41" ht="13.5" thickBot="1" x14ac:dyDescent="0.25">
      <c r="A46" s="126"/>
      <c r="B46" s="127"/>
      <c r="C46" s="1383"/>
      <c r="D46" s="311" t="s">
        <v>414</v>
      </c>
      <c r="E46" s="311"/>
      <c r="F46" s="527"/>
      <c r="G46" s="503"/>
      <c r="H46" s="1513"/>
      <c r="I46" s="465"/>
      <c r="J46" s="475">
        <f>I46*F46</f>
        <v>0</v>
      </c>
      <c r="K46" s="466"/>
      <c r="L46" s="245" t="s">
        <v>412</v>
      </c>
      <c r="M46" s="159"/>
      <c r="N46" s="45"/>
      <c r="O46" s="817">
        <f t="shared" si="0"/>
        <v>0</v>
      </c>
      <c r="P46" s="836"/>
      <c r="Q46" s="818"/>
    </row>
    <row r="47" spans="1:41" ht="13.5" thickBot="1" x14ac:dyDescent="0.25">
      <c r="A47" s="126"/>
      <c r="B47" s="127"/>
      <c r="C47" s="298"/>
      <c r="D47" s="96"/>
      <c r="E47" s="96"/>
      <c r="F47" s="185" t="s">
        <v>461</v>
      </c>
      <c r="G47" s="337"/>
      <c r="H47" s="313"/>
      <c r="I47" s="313"/>
      <c r="J47" s="187">
        <f>SUM(J44:J46)</f>
        <v>0</v>
      </c>
      <c r="K47" s="187"/>
      <c r="L47" s="652"/>
      <c r="M47" s="159"/>
      <c r="N47" s="315"/>
      <c r="O47" s="1410"/>
      <c r="P47" s="1411"/>
      <c r="Q47" s="1412"/>
    </row>
    <row r="48" spans="1:41" ht="12.75" x14ac:dyDescent="0.2">
      <c r="A48" s="126"/>
      <c r="B48" s="127"/>
      <c r="C48" s="126"/>
      <c r="D48" s="126"/>
      <c r="E48" s="126"/>
      <c r="F48" s="126"/>
      <c r="G48" s="126"/>
      <c r="H48" s="126"/>
      <c r="I48" s="126"/>
      <c r="J48" s="157"/>
      <c r="K48" s="157"/>
      <c r="L48" s="650"/>
      <c r="M48" s="159"/>
      <c r="N48" s="130"/>
      <c r="O48" s="126"/>
      <c r="P48" s="126"/>
      <c r="Q48" s="679"/>
    </row>
    <row r="49" spans="1:17" ht="15.75" x14ac:dyDescent="0.2">
      <c r="A49" s="126"/>
      <c r="B49" s="127"/>
      <c r="C49" s="260" t="s">
        <v>591</v>
      </c>
      <c r="D49" s="1123" t="s">
        <v>470</v>
      </c>
      <c r="E49" s="1123"/>
      <c r="F49" s="1319"/>
      <c r="G49" s="1319"/>
      <c r="H49" s="1319"/>
      <c r="I49" s="261"/>
      <c r="J49" s="318">
        <f>SUM(J19,J24,J38,J43,J47)</f>
        <v>0</v>
      </c>
      <c r="K49" s="318"/>
      <c r="L49" s="650"/>
      <c r="M49" s="159"/>
      <c r="N49" s="130"/>
      <c r="O49" s="126"/>
      <c r="P49" s="126"/>
      <c r="Q49" s="679"/>
    </row>
    <row r="50" spans="1:17" ht="12.75" x14ac:dyDescent="0.2">
      <c r="A50" s="126"/>
      <c r="B50" s="319"/>
      <c r="C50" s="320"/>
      <c r="D50" s="320"/>
      <c r="E50" s="320"/>
      <c r="F50" s="398"/>
      <c r="G50" s="320"/>
      <c r="H50" s="320"/>
      <c r="I50" s="320"/>
      <c r="J50" s="399"/>
      <c r="K50" s="399"/>
      <c r="L50" s="663"/>
      <c r="M50" s="323"/>
      <c r="N50" s="315"/>
      <c r="O50" s="126"/>
      <c r="P50" s="126"/>
      <c r="Q50" s="679"/>
    </row>
    <row r="51" spans="1:17" ht="12.75" x14ac:dyDescent="0.2">
      <c r="A51" s="68"/>
      <c r="B51" s="68"/>
      <c r="C51" s="126"/>
      <c r="D51" s="126"/>
      <c r="E51" s="126"/>
      <c r="F51" s="395"/>
      <c r="G51" s="126"/>
      <c r="H51" s="126"/>
      <c r="I51" s="126"/>
      <c r="J51" s="157"/>
      <c r="K51" s="157"/>
      <c r="L51" s="650"/>
      <c r="M51" s="68"/>
      <c r="N51" s="68"/>
      <c r="O51" s="1"/>
      <c r="P51" s="1"/>
      <c r="Q51" s="638"/>
    </row>
    <row r="52" spans="1:17" ht="6" hidden="1" customHeight="1" x14ac:dyDescent="0.2"/>
    <row r="53" spans="1:17" ht="12.75" hidden="1" x14ac:dyDescent="0.2"/>
    <row r="54" spans="1:17" ht="12.75" hidden="1" x14ac:dyDescent="0.2"/>
    <row r="55" spans="1:17" ht="12.75" hidden="1" x14ac:dyDescent="0.2"/>
    <row r="56" spans="1:17" ht="12.75" hidden="1" x14ac:dyDescent="0.2"/>
    <row r="57" spans="1:17" ht="12.75" hidden="1" x14ac:dyDescent="0.2"/>
    <row r="58" spans="1:17" ht="12.75" hidden="1" x14ac:dyDescent="0.2"/>
    <row r="59" spans="1:17" ht="12.75" hidden="1" x14ac:dyDescent="0.2"/>
    <row r="60" spans="1:17" ht="12.75" hidden="1" x14ac:dyDescent="0.2"/>
    <row r="61" spans="1:17" ht="12.75" hidden="1" x14ac:dyDescent="0.2"/>
    <row r="62" spans="1:17" ht="12.75" hidden="1" x14ac:dyDescent="0.2"/>
    <row r="63" spans="1:17" ht="12.75" hidden="1" x14ac:dyDescent="0.2"/>
    <row r="64" spans="1:17" ht="12.75" hidden="1" x14ac:dyDescent="0.2"/>
    <row r="65" ht="12.75" hidden="1" x14ac:dyDescent="0.2"/>
    <row r="66" ht="12.75" hidden="1" x14ac:dyDescent="0.2"/>
    <row r="67" ht="12.75" hidden="1" x14ac:dyDescent="0.2"/>
    <row r="68" ht="12.75" hidden="1" x14ac:dyDescent="0.2"/>
  </sheetData>
  <customSheetViews>
    <customSheetView guid="{41A8ADCC-2507-4752-A3EE-F762BBC19AE1}" scale="85" showPageBreaks="1" hiddenRows="1" hiddenColumns="1" view="pageBreakPreview" showRuler="0" topLeftCell="A18">
      <selection activeCell="L30" sqref="L30"/>
      <pageMargins left="0.75" right="0.75" top="1" bottom="1" header="0.5" footer="0.5"/>
      <pageSetup paperSize="8" scale="67" orientation="portrait" r:id="rId1"/>
      <headerFooter alignWithMargins="0"/>
    </customSheetView>
    <customSheetView guid="{B9B8C2DC-3363-4EAD-9396-44349DABBC4D}" scale="60" showPageBreaks="1" hiddenRows="1" hiddenColumns="1" view="pageBreakPreview" showRuler="0" topLeftCell="A32">
      <selection activeCell="D39" sqref="D39"/>
      <pageMargins left="0.75" right="0.75" top="1" bottom="1" header="0.5" footer="0.5"/>
      <pageSetup paperSize="8" scale="67" orientation="portrait" r:id="rId2"/>
      <headerFooter alignWithMargins="0"/>
    </customSheetView>
    <customSheetView guid="{61CD6FD2-F6DE-422C-B544-3D388865927F}" scale="60" showPageBreaks="1" hiddenRows="1" hiddenColumns="1" view="pageBreakPreview" showRuler="0" topLeftCell="A32">
      <selection activeCell="D39" sqref="D39"/>
      <pageMargins left="0.75" right="0.75" top="1" bottom="1" header="0.5" footer="0.5"/>
      <pageSetup paperSize="8" scale="67" orientation="portrait" r:id="rId3"/>
      <headerFooter alignWithMargins="0"/>
    </customSheetView>
    <customSheetView guid="{2FACC61F-0CCB-4F9A-9FC4-FB98AB602DA6}" scale="85" showPageBreaks="1" hiddenRows="1" hiddenColumns="1" view="pageBreakPreview" showRuler="0" topLeftCell="A18">
      <selection activeCell="L30" sqref="L30"/>
      <pageMargins left="0.75" right="0.75" top="1" bottom="1" header="0.5" footer="0.5"/>
      <pageSetup paperSize="8" scale="67" orientation="portrait" r:id="rId4"/>
      <headerFooter alignWithMargins="0"/>
    </customSheetView>
    <customSheetView guid="{4CDCC75F-9EF8-4C61-98C8-402ABB879AE7}" scale="85" showPageBreaks="1" hiddenRows="1" hiddenColumns="1" view="pageBreakPreview" showRuler="0" topLeftCell="A18">
      <selection activeCell="L30" sqref="L30"/>
      <pageMargins left="0.75" right="0.75" top="1" bottom="1" header="0.5" footer="0.5"/>
      <pageSetup paperSize="8" scale="67" orientation="portrait" r:id="rId5"/>
      <headerFooter alignWithMargins="0"/>
    </customSheetView>
  </customSheetViews>
  <mergeCells count="75">
    <mergeCell ref="C3:L3"/>
    <mergeCell ref="C25:C37"/>
    <mergeCell ref="D17:D18"/>
    <mergeCell ref="E17:E18"/>
    <mergeCell ref="F17:F18"/>
    <mergeCell ref="G17:G18"/>
    <mergeCell ref="H17:H18"/>
    <mergeCell ref="F8:I8"/>
    <mergeCell ref="J8:K8"/>
    <mergeCell ref="C8:D12"/>
    <mergeCell ref="F11:I11"/>
    <mergeCell ref="J11:K11"/>
    <mergeCell ref="F9:I9"/>
    <mergeCell ref="J9:K9"/>
    <mergeCell ref="F10:I10"/>
    <mergeCell ref="J10:K10"/>
    <mergeCell ref="D49:H49"/>
    <mergeCell ref="I17:I18"/>
    <mergeCell ref="F38:H38"/>
    <mergeCell ref="F31:F32"/>
    <mergeCell ref="G31:G32"/>
    <mergeCell ref="H31:H32"/>
    <mergeCell ref="I31:I32"/>
    <mergeCell ref="D31:D32"/>
    <mergeCell ref="E31:E32"/>
    <mergeCell ref="J17:J18"/>
    <mergeCell ref="L17:L18"/>
    <mergeCell ref="N17:N18"/>
    <mergeCell ref="C44:C46"/>
    <mergeCell ref="H44:H46"/>
    <mergeCell ref="C39:C42"/>
    <mergeCell ref="M20:M21"/>
    <mergeCell ref="N20:N21"/>
    <mergeCell ref="L22:L23"/>
    <mergeCell ref="L20:L21"/>
    <mergeCell ref="N22:N23"/>
    <mergeCell ref="C15:C18"/>
    <mergeCell ref="M17:M18"/>
    <mergeCell ref="M31:M32"/>
    <mergeCell ref="N31:N32"/>
    <mergeCell ref="C20:C23"/>
    <mergeCell ref="O17:O18"/>
    <mergeCell ref="Q20:Q21"/>
    <mergeCell ref="D22:D23"/>
    <mergeCell ref="E22:E23"/>
    <mergeCell ref="F22:F23"/>
    <mergeCell ref="G22:G23"/>
    <mergeCell ref="H22:H23"/>
    <mergeCell ref="I22:I23"/>
    <mergeCell ref="J22:J23"/>
    <mergeCell ref="P17:P18"/>
    <mergeCell ref="Q17:Q18"/>
    <mergeCell ref="D20:D21"/>
    <mergeCell ref="E20:E21"/>
    <mergeCell ref="F20:F21"/>
    <mergeCell ref="G20:G21"/>
    <mergeCell ref="H20:H21"/>
    <mergeCell ref="O47:Q47"/>
    <mergeCell ref="O19:Q19"/>
    <mergeCell ref="O24:Q24"/>
    <mergeCell ref="O38:Q38"/>
    <mergeCell ref="Q31:Q32"/>
    <mergeCell ref="O20:O21"/>
    <mergeCell ref="Q22:Q23"/>
    <mergeCell ref="P22:P23"/>
    <mergeCell ref="P20:P21"/>
    <mergeCell ref="P31:P32"/>
    <mergeCell ref="O22:O23"/>
    <mergeCell ref="O31:O32"/>
    <mergeCell ref="O43:Q43"/>
    <mergeCell ref="J31:J32"/>
    <mergeCell ref="M22:M23"/>
    <mergeCell ref="L31:L32"/>
    <mergeCell ref="I20:I21"/>
    <mergeCell ref="J20:J21"/>
  </mergeCells>
  <phoneticPr fontId="6" type="noConversion"/>
  <conditionalFormatting sqref="F20:F22 F15 F25:F26 F39 F17 F28:F32 F34:F37 F42">
    <cfRule type="expression" dxfId="175" priority="17" stopIfTrue="1">
      <formula>$E15="N"</formula>
    </cfRule>
    <cfRule type="expression" dxfId="174" priority="18" stopIfTrue="1">
      <formula>$E15="Y"</formula>
    </cfRule>
  </conditionalFormatting>
  <conditionalFormatting sqref="J15 J20:J22 J25:J26 J39 J17 J28:J32 J34:J37 J42">
    <cfRule type="expression" dxfId="173" priority="19" stopIfTrue="1">
      <formula>$O15=1</formula>
    </cfRule>
  </conditionalFormatting>
  <conditionalFormatting sqref="K25:K26 K15 K20:K23 K39 K17:K18 K28:K32 K34:K37 K42">
    <cfRule type="expression" dxfId="172" priority="20" stopIfTrue="1">
      <formula>$O15=1</formula>
    </cfRule>
  </conditionalFormatting>
  <conditionalFormatting sqref="J16">
    <cfRule type="expression" dxfId="171" priority="13" stopIfTrue="1">
      <formula>$O16=1</formula>
    </cfRule>
  </conditionalFormatting>
  <conditionalFormatting sqref="F16">
    <cfRule type="expression" dxfId="170" priority="14" stopIfTrue="1">
      <formula>$E16="N"</formula>
    </cfRule>
    <cfRule type="expression" dxfId="169" priority="15" stopIfTrue="1">
      <formula>$E16="Y"</formula>
    </cfRule>
  </conditionalFormatting>
  <conditionalFormatting sqref="K16">
    <cfRule type="expression" dxfId="168" priority="16" stopIfTrue="1">
      <formula>$O16=1</formula>
    </cfRule>
  </conditionalFormatting>
  <conditionalFormatting sqref="J27">
    <cfRule type="expression" dxfId="167" priority="9" stopIfTrue="1">
      <formula>$O27=1</formula>
    </cfRule>
  </conditionalFormatting>
  <conditionalFormatting sqref="F27">
    <cfRule type="expression" dxfId="166" priority="10" stopIfTrue="1">
      <formula>$E27="N"</formula>
    </cfRule>
    <cfRule type="expression" dxfId="165" priority="11" stopIfTrue="1">
      <formula>$E27="Y"</formula>
    </cfRule>
  </conditionalFormatting>
  <conditionalFormatting sqref="K27">
    <cfRule type="expression" dxfId="164" priority="12" stopIfTrue="1">
      <formula>$O27=1</formula>
    </cfRule>
  </conditionalFormatting>
  <conditionalFormatting sqref="J33">
    <cfRule type="expression" dxfId="163" priority="5" stopIfTrue="1">
      <formula>$O33=1</formula>
    </cfRule>
  </conditionalFormatting>
  <conditionalFormatting sqref="F33">
    <cfRule type="expression" dxfId="162" priority="6" stopIfTrue="1">
      <formula>$E33="N"</formula>
    </cfRule>
    <cfRule type="expression" dxfId="161" priority="7" stopIfTrue="1">
      <formula>$E33="Y"</formula>
    </cfRule>
  </conditionalFormatting>
  <conditionalFormatting sqref="K33">
    <cfRule type="expression" dxfId="160" priority="8" stopIfTrue="1">
      <formula>$O33=1</formula>
    </cfRule>
  </conditionalFormatting>
  <conditionalFormatting sqref="J40:J41">
    <cfRule type="expression" dxfId="159" priority="1" stopIfTrue="1">
      <formula>$O40=1</formula>
    </cfRule>
  </conditionalFormatting>
  <conditionalFormatting sqref="F40:F41">
    <cfRule type="expression" dxfId="158" priority="2" stopIfTrue="1">
      <formula>$E40="N"</formula>
    </cfRule>
    <cfRule type="expression" dxfId="157" priority="3" stopIfTrue="1">
      <formula>$E40="Y"</formula>
    </cfRule>
  </conditionalFormatting>
  <conditionalFormatting sqref="K40:K41">
    <cfRule type="expression" dxfId="156" priority="4" stopIfTrue="1">
      <formula>$O40=1</formula>
    </cfRule>
  </conditionalFormatting>
  <dataValidations count="3">
    <dataValidation type="list" allowBlank="1" showInputMessage="1" showErrorMessage="1" sqref="K17 K31 K22" xr:uid="{00000000-0002-0000-1C00-000000000000}">
      <formula1>Select_Haul_Distance</formula1>
    </dataValidation>
    <dataValidation type="list" allowBlank="1" showInputMessage="1" showErrorMessage="1" sqref="E15:E18 E25:E37 E20:E23 E39:E42" xr:uid="{00000000-0002-0000-1C00-000001000000}">
      <formula1>Y_N</formula1>
    </dataValidation>
    <dataValidation type="list" allowBlank="1" showInputMessage="1" showErrorMessage="1" sqref="K20" xr:uid="{00000000-0002-0000-1C00-000002000000}">
      <formula1>Select_Push_Distance</formula1>
    </dataValidation>
  </dataValidations>
  <printOptions horizontalCentered="1"/>
  <pageMargins left="0.59055118110236227" right="0.59055118110236227" top="0.59055118110236227" bottom="0.59055118110236227" header="0.51181102362204722" footer="0.51181102362204722"/>
  <pageSetup paperSize="8" orientation="landscape" r:id="rId6"/>
  <headerFooter alignWithMargins="0">
    <oddFooter>&amp;C_x000D_&amp;1#&amp;"Calibri"&amp;12&amp;K000000 OFFICIAL</oddFooter>
  </headerFooter>
  <drawing r:id="rId7"/>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8"/>
  <dimension ref="A1:AO59"/>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customWidth="1"/>
    <col min="13" max="13" width="2.140625" customWidth="1"/>
    <col min="14" max="14" width="2.42578125" style="1" customWidth="1"/>
    <col min="15" max="17" width="4.5703125" customWidth="1"/>
    <col min="18" max="18" width="2.42578125" style="1" customWidth="1"/>
    <col min="19" max="16384" width="8.85546875" hidden="1"/>
  </cols>
  <sheetData>
    <row r="1" spans="1:19" x14ac:dyDescent="0.2">
      <c r="A1" s="1"/>
      <c r="B1" s="1"/>
      <c r="C1" s="1"/>
      <c r="D1" s="1"/>
      <c r="E1" s="1"/>
      <c r="F1" s="1"/>
      <c r="G1" s="1"/>
      <c r="H1" s="1"/>
      <c r="I1" s="1"/>
      <c r="J1" s="1"/>
      <c r="K1" s="1"/>
      <c r="L1" s="1"/>
      <c r="M1" s="1"/>
      <c r="O1" s="1"/>
      <c r="P1" s="1"/>
      <c r="Q1" s="1"/>
    </row>
    <row r="2" spans="1:19" x14ac:dyDescent="0.2">
      <c r="A2" s="1"/>
      <c r="B2" s="2"/>
      <c r="C2" s="3"/>
      <c r="D2" s="3"/>
      <c r="E2" s="3"/>
      <c r="F2" s="3"/>
      <c r="G2" s="3"/>
      <c r="H2" s="3"/>
      <c r="I2" s="3"/>
      <c r="J2" s="3"/>
      <c r="K2" s="3"/>
      <c r="L2" s="3"/>
      <c r="M2" s="4"/>
      <c r="O2" s="1"/>
      <c r="P2" s="1"/>
      <c r="Q2" s="1"/>
    </row>
    <row r="3" spans="1:19" ht="23.25" thickBot="1" x14ac:dyDescent="0.25">
      <c r="A3" s="1"/>
      <c r="B3" s="5"/>
      <c r="C3" s="1263" t="s">
        <v>244</v>
      </c>
      <c r="D3" s="1263"/>
      <c r="E3" s="1263"/>
      <c r="F3" s="1263"/>
      <c r="G3" s="1263"/>
      <c r="H3" s="1263"/>
      <c r="I3" s="1263"/>
      <c r="J3" s="1263"/>
      <c r="K3" s="1263"/>
      <c r="L3" s="1263"/>
      <c r="M3" s="8"/>
      <c r="O3" s="1"/>
      <c r="P3" s="1"/>
      <c r="Q3" s="1"/>
    </row>
    <row r="4" spans="1:19" ht="22.5" customHeight="1" x14ac:dyDescent="0.2">
      <c r="A4" s="1"/>
      <c r="B4" s="5"/>
      <c r="C4" s="158" t="s">
        <v>52</v>
      </c>
      <c r="D4" s="405"/>
      <c r="E4" s="405"/>
      <c r="F4" s="406"/>
      <c r="G4" s="406"/>
      <c r="H4" s="402"/>
      <c r="I4" s="402"/>
      <c r="J4" s="402"/>
      <c r="K4" s="886" t="s">
        <v>464</v>
      </c>
      <c r="L4" s="884">
        <f>Total_Liability</f>
        <v>0</v>
      </c>
      <c r="M4" s="8"/>
      <c r="O4" s="1"/>
      <c r="P4" s="1"/>
      <c r="Q4" s="1"/>
    </row>
    <row r="5" spans="1:19" ht="12.75" customHeight="1" x14ac:dyDescent="0.2">
      <c r="A5" s="348"/>
      <c r="B5" s="358"/>
      <c r="C5" s="289"/>
      <c r="D5" s="270"/>
      <c r="E5" s="270"/>
      <c r="F5" s="271"/>
      <c r="G5" s="271"/>
      <c r="H5" s="272"/>
      <c r="I5" s="272"/>
      <c r="J5" s="272"/>
      <c r="K5" s="791" t="s">
        <v>289</v>
      </c>
      <c r="L5" s="792">
        <f>J55</f>
        <v>0</v>
      </c>
      <c r="M5" s="365"/>
      <c r="N5" s="62"/>
      <c r="O5" s="348"/>
      <c r="P5" s="348"/>
      <c r="Q5" s="348"/>
    </row>
    <row r="6" spans="1:19" ht="12.75" customHeight="1" x14ac:dyDescent="0.2">
      <c r="A6" s="347"/>
      <c r="B6" s="357"/>
      <c r="C6" s="368"/>
      <c r="D6" s="407"/>
      <c r="E6" s="407"/>
      <c r="G6" s="44"/>
      <c r="H6" s="44"/>
      <c r="J6" s="422"/>
      <c r="K6" s="1"/>
      <c r="L6" s="1"/>
      <c r="M6" s="364"/>
      <c r="N6" s="24"/>
      <c r="O6" s="690"/>
      <c r="P6" s="347"/>
      <c r="Q6" s="690"/>
    </row>
    <row r="7" spans="1:19" ht="12.75" customHeight="1" thickBot="1" x14ac:dyDescent="0.25">
      <c r="A7" s="349"/>
      <c r="B7" s="359"/>
      <c r="C7" s="558" t="s">
        <v>613</v>
      </c>
      <c r="D7" s="162"/>
      <c r="E7" s="162"/>
      <c r="F7" s="558"/>
      <c r="G7" s="163"/>
      <c r="H7" s="44"/>
      <c r="I7" s="1"/>
      <c r="J7" s="1"/>
      <c r="K7" s="1"/>
      <c r="L7" s="885" t="s">
        <v>766</v>
      </c>
      <c r="M7" s="366"/>
      <c r="N7" s="42"/>
      <c r="O7" s="690"/>
      <c r="P7" s="349"/>
      <c r="Q7" s="349"/>
    </row>
    <row r="8" spans="1:19" ht="12.75" customHeight="1" x14ac:dyDescent="0.2">
      <c r="A8" s="350"/>
      <c r="B8" s="360"/>
      <c r="C8" s="1093"/>
      <c r="D8" s="1094"/>
      <c r="E8" s="556"/>
      <c r="F8" s="1100"/>
      <c r="G8" s="1100"/>
      <c r="H8" s="1100"/>
      <c r="I8" s="1100"/>
      <c r="J8" s="1099"/>
      <c r="K8" s="1099"/>
      <c r="L8" s="883" t="s">
        <v>5</v>
      </c>
      <c r="M8" s="361"/>
      <c r="N8" s="24"/>
      <c r="O8" s="348"/>
      <c r="P8" s="350"/>
      <c r="Q8" s="350"/>
    </row>
    <row r="9" spans="1:19" ht="12.75" customHeight="1" x14ac:dyDescent="0.2">
      <c r="A9" s="350"/>
      <c r="B9" s="360"/>
      <c r="C9" s="1095"/>
      <c r="D9" s="1096"/>
      <c r="E9" s="556"/>
      <c r="F9" s="1100"/>
      <c r="G9" s="1100"/>
      <c r="H9" s="1100"/>
      <c r="I9" s="1100"/>
      <c r="J9" s="1101"/>
      <c r="K9" s="1101"/>
      <c r="L9" s="456" t="s">
        <v>767</v>
      </c>
      <c r="M9" s="361"/>
      <c r="N9" s="24"/>
      <c r="O9" s="348"/>
      <c r="P9" s="350"/>
      <c r="Q9" s="350"/>
    </row>
    <row r="10" spans="1:19" ht="12.75" customHeight="1" x14ac:dyDescent="0.2">
      <c r="A10" s="350"/>
      <c r="B10" s="360"/>
      <c r="C10" s="1095"/>
      <c r="D10" s="1096"/>
      <c r="E10" s="556"/>
      <c r="F10" s="1100"/>
      <c r="G10" s="1100"/>
      <c r="H10" s="1100"/>
      <c r="I10" s="1100"/>
      <c r="J10" s="1101"/>
      <c r="K10" s="1101"/>
      <c r="L10" s="404" t="s">
        <v>6</v>
      </c>
      <c r="M10" s="361"/>
      <c r="N10" s="24"/>
      <c r="O10" s="348"/>
      <c r="P10" s="350"/>
      <c r="Q10" s="350"/>
    </row>
    <row r="11" spans="1:19" ht="12.75" customHeight="1" x14ac:dyDescent="0.2">
      <c r="A11" s="350"/>
      <c r="B11" s="360"/>
      <c r="C11" s="1095"/>
      <c r="D11" s="1096"/>
      <c r="E11" s="556"/>
      <c r="F11" s="1100"/>
      <c r="G11" s="1100"/>
      <c r="H11" s="1100"/>
      <c r="I11" s="1100"/>
      <c r="J11" s="1101"/>
      <c r="K11" s="1101"/>
      <c r="L11" s="367" t="s">
        <v>7</v>
      </c>
      <c r="M11" s="361"/>
      <c r="N11" s="42"/>
      <c r="O11" s="348"/>
      <c r="P11" s="350"/>
      <c r="Q11" s="350"/>
    </row>
    <row r="12" spans="1:19" ht="12.75" customHeight="1" thickBot="1" x14ac:dyDescent="0.25">
      <c r="A12" s="44"/>
      <c r="B12" s="161"/>
      <c r="C12" s="1097"/>
      <c r="D12" s="1098"/>
      <c r="E12" s="162"/>
      <c r="F12" s="163"/>
      <c r="G12" s="47"/>
      <c r="H12" s="167"/>
      <c r="I12" s="167"/>
      <c r="J12" s="166"/>
      <c r="K12" s="166"/>
      <c r="L12" s="653"/>
      <c r="M12" s="164"/>
      <c r="N12" s="42"/>
      <c r="O12" s="44"/>
      <c r="P12" s="44"/>
      <c r="Q12" s="44"/>
      <c r="S12" s="722"/>
    </row>
    <row r="13" spans="1:19" ht="12.75" customHeight="1" thickBot="1" x14ac:dyDescent="0.25">
      <c r="A13" s="1"/>
      <c r="B13" s="5"/>
      <c r="C13" s="362"/>
      <c r="D13" s="162"/>
      <c r="E13" s="162"/>
      <c r="F13" s="271"/>
      <c r="G13" s="163"/>
      <c r="H13" s="167"/>
      <c r="I13" s="167"/>
      <c r="J13" s="166"/>
      <c r="K13" s="166"/>
      <c r="L13" s="44"/>
      <c r="M13" s="8"/>
      <c r="O13" s="1"/>
      <c r="P13" s="1"/>
      <c r="Q13" s="1"/>
    </row>
    <row r="14" spans="1:19" ht="23.25" thickBot="1" x14ac:dyDescent="0.25">
      <c r="A14" s="1"/>
      <c r="B14" s="5"/>
      <c r="C14" s="57" t="s">
        <v>285</v>
      </c>
      <c r="D14" s="57" t="s">
        <v>286</v>
      </c>
      <c r="E14" s="537" t="s">
        <v>287</v>
      </c>
      <c r="F14" s="531" t="s">
        <v>288</v>
      </c>
      <c r="G14" s="57" t="s">
        <v>290</v>
      </c>
      <c r="H14" s="550" t="s">
        <v>291</v>
      </c>
      <c r="I14" s="550" t="s">
        <v>292</v>
      </c>
      <c r="J14" s="60" t="s">
        <v>293</v>
      </c>
      <c r="K14" s="60" t="s">
        <v>294</v>
      </c>
      <c r="L14" s="60" t="s">
        <v>295</v>
      </c>
      <c r="M14" s="8"/>
      <c r="O14" s="60" t="s">
        <v>565</v>
      </c>
      <c r="P14" s="60" t="s">
        <v>564</v>
      </c>
      <c r="Q14" s="60" t="s">
        <v>563</v>
      </c>
    </row>
    <row r="15" spans="1:19" ht="36" customHeight="1" x14ac:dyDescent="0.2">
      <c r="A15" s="1"/>
      <c r="B15" s="5"/>
      <c r="C15" s="1273" t="s">
        <v>658</v>
      </c>
      <c r="D15" s="190" t="str">
        <f>VLOOKUP($P15,TOV!$A$4:$E$65536,2,FALSE)</f>
        <v>Drill and blast a vertical face to achieve a minimum batter angle of 33 degrees, where blasts &lt; 3000 t, face height is typically &lt; 10m.</v>
      </c>
      <c r="E15" s="145" t="s">
        <v>296</v>
      </c>
      <c r="F15" s="471"/>
      <c r="G15" s="239" t="s">
        <v>377</v>
      </c>
      <c r="H15" s="191">
        <f>VLOOKUP($P15,TOV!$A$4:$E$65536,4,FALSE)</f>
        <v>6.0615131326322373</v>
      </c>
      <c r="I15" s="192"/>
      <c r="J15" s="66">
        <f>IF($E15="Y",IF(I15=0,F15*H15,F15*I15),"")</f>
        <v>0</v>
      </c>
      <c r="K15" s="630"/>
      <c r="L15" s="194" t="s">
        <v>737</v>
      </c>
      <c r="M15" s="8"/>
      <c r="O15" s="813">
        <f>IF(I15="",0,1)</f>
        <v>0</v>
      </c>
      <c r="P15" s="825" t="s">
        <v>621</v>
      </c>
      <c r="Q15" s="814"/>
    </row>
    <row r="16" spans="1:19" ht="36" customHeight="1" x14ac:dyDescent="0.2">
      <c r="A16" s="1"/>
      <c r="B16" s="5"/>
      <c r="C16" s="1116"/>
      <c r="D16" s="70" t="str">
        <f>VLOOKUP($P16,TOV!$A$4:$E$65536,2,FALSE)</f>
        <v>Drill and blast a vertical face to achieve a minimum batter angle of 33 degrees, where blasts &gt; 3000 t, face height is typically &gt; 10m.</v>
      </c>
      <c r="E16" s="293" t="s">
        <v>296</v>
      </c>
      <c r="F16" s="77"/>
      <c r="G16" s="217" t="s">
        <v>377</v>
      </c>
      <c r="H16" s="73">
        <f>VLOOKUP($P16,TOV!$A$4:$E$65536,4,FALSE)</f>
        <v>4.2430591928425665</v>
      </c>
      <c r="I16" s="197"/>
      <c r="J16" s="75">
        <f>IF($E16="Y",IF(I16=0,F16*H16,F16*I16),"")</f>
        <v>0</v>
      </c>
      <c r="K16" s="632"/>
      <c r="L16" s="141" t="s">
        <v>737</v>
      </c>
      <c r="M16" s="8"/>
      <c r="O16" s="815">
        <f>IF(I16="",0,1)</f>
        <v>0</v>
      </c>
      <c r="P16" s="826" t="s">
        <v>622</v>
      </c>
      <c r="Q16" s="816"/>
    </row>
    <row r="17" spans="1:17" x14ac:dyDescent="0.2">
      <c r="A17" s="1"/>
      <c r="B17" s="5"/>
      <c r="C17" s="1116"/>
      <c r="D17" s="1457" t="str">
        <f>VLOOKUP($P17,TOV!$A$4:$E$65536,2,FALSE)</f>
        <v>Major bulk pushing (Stiff Clay or Soft Rock with ripping) to achieve grades nominated in the approval/permit (i.e. &lt; 18o)</v>
      </c>
      <c r="E17" s="1458" t="s">
        <v>296</v>
      </c>
      <c r="F17" s="1459"/>
      <c r="G17" s="1251" t="s">
        <v>377</v>
      </c>
      <c r="H17" s="1464" t="str">
        <f>VLOOKUP($P17,TOV!$A$4:$E$65536,4,FALSE)</f>
        <v>Select from List</v>
      </c>
      <c r="I17" s="1461"/>
      <c r="J17" s="1462" t="str">
        <f>IF($E17="Y",IF(I17=0,IF(H17="Select From List","",F17*H17),F17*I17),"")</f>
        <v/>
      </c>
      <c r="K17" s="632" t="s">
        <v>561</v>
      </c>
      <c r="L17" s="1456" t="s">
        <v>240</v>
      </c>
      <c r="M17" s="1365"/>
      <c r="N17" s="1366"/>
      <c r="O17" s="1446">
        <f>IF(I17="",0,1)</f>
        <v>0</v>
      </c>
      <c r="P17" s="1460" t="str">
        <f>IF(Q17=1,"X227",IF(Q17=2,"X228",IF(Q17=3,"X229","X227")))</f>
        <v>X227</v>
      </c>
      <c r="Q17" s="1390">
        <f>VLOOKUP(K17,Select_Push_Distance_Stiff_Clay_Index,2,FALSE)</f>
        <v>1</v>
      </c>
    </row>
    <row r="18" spans="1:17" ht="30.75" customHeight="1" x14ac:dyDescent="0.2">
      <c r="A18" s="1"/>
      <c r="B18" s="5"/>
      <c r="C18" s="1116"/>
      <c r="D18" s="1457"/>
      <c r="E18" s="1458"/>
      <c r="F18" s="1459"/>
      <c r="G18" s="1251"/>
      <c r="H18" s="1464"/>
      <c r="I18" s="1461"/>
      <c r="J18" s="1462"/>
      <c r="K18" s="632"/>
      <c r="L18" s="1456"/>
      <c r="M18" s="1365"/>
      <c r="N18" s="1366"/>
      <c r="O18" s="1446"/>
      <c r="P18" s="1460"/>
      <c r="Q18" s="1390"/>
    </row>
    <row r="19" spans="1:17" ht="30.75" customHeight="1" x14ac:dyDescent="0.2">
      <c r="A19" s="1"/>
      <c r="B19" s="5"/>
      <c r="C19" s="1116"/>
      <c r="D19" s="171" t="str">
        <f>VLOOKUP($P19,TOV!$A$4:$E$65536,2,FALSE)</f>
        <v>Purchase of clean fill material where there is a shortage on site</v>
      </c>
      <c r="E19" s="293" t="s">
        <v>296</v>
      </c>
      <c r="F19" s="72"/>
      <c r="G19" s="413" t="s">
        <v>440</v>
      </c>
      <c r="H19" s="174">
        <f>VLOOKUP($P19,TOV!$A$4:$E$65536,4,FALSE)</f>
        <v>9.6806188512000002</v>
      </c>
      <c r="I19" s="412"/>
      <c r="J19" s="75">
        <f t="shared" ref="J19" si="0">IF($E19="Y",IF(I19=0,F19*H19,F19*I19),"")</f>
        <v>0</v>
      </c>
      <c r="K19" s="631"/>
      <c r="L19" s="141" t="s">
        <v>855</v>
      </c>
      <c r="M19" s="195"/>
      <c r="N19" s="315"/>
      <c r="O19" s="815">
        <f t="shared" ref="O19" si="1">IF(I19="",0,1)</f>
        <v>0</v>
      </c>
      <c r="P19" s="785" t="s">
        <v>854</v>
      </c>
      <c r="Q19" s="937"/>
    </row>
    <row r="20" spans="1:17" ht="33.75" x14ac:dyDescent="0.2">
      <c r="A20" s="1"/>
      <c r="B20" s="5"/>
      <c r="C20" s="1116"/>
      <c r="D20" s="70" t="str">
        <f>VLOOKUP($P20,TOV!$A$4:$E$65536,2,FALSE)</f>
        <v>Construct safety berm, catch bench and barrier around the pit perimeter (required where final pit will include steep faces).</v>
      </c>
      <c r="E20" s="293" t="s">
        <v>296</v>
      </c>
      <c r="F20" s="77"/>
      <c r="G20" s="217" t="s">
        <v>388</v>
      </c>
      <c r="H20" s="73">
        <f>VLOOKUP($P20,TOV!$A$4:$E$65536,4,FALSE)</f>
        <v>87.134251281588419</v>
      </c>
      <c r="I20" s="197"/>
      <c r="J20" s="75">
        <f>IF($E20="Y",IF(I20=0,F20*H20,F20*I20),"")</f>
        <v>0</v>
      </c>
      <c r="K20" s="632"/>
      <c r="L20" s="141" t="s">
        <v>738</v>
      </c>
      <c r="M20" s="8"/>
      <c r="O20" s="815">
        <f>IF(I20="",0,1)</f>
        <v>0</v>
      </c>
      <c r="P20" s="826" t="s">
        <v>667</v>
      </c>
      <c r="Q20" s="816"/>
    </row>
    <row r="21" spans="1:17" ht="33.75" x14ac:dyDescent="0.2">
      <c r="A21" s="1"/>
      <c r="B21" s="5"/>
      <c r="C21" s="1116"/>
      <c r="D21" s="70" t="str">
        <f>VLOOKUP($P21,TOV!$A$4:$E$65536,2,FALSE)</f>
        <v>Erect a 6' chain mesh security fence around the top face where the final pit will include steep faces</v>
      </c>
      <c r="E21" s="293" t="s">
        <v>296</v>
      </c>
      <c r="F21" s="77"/>
      <c r="G21" s="199" t="s">
        <v>388</v>
      </c>
      <c r="H21" s="73">
        <f>VLOOKUP($P21,TOV!$A$4:$E$65536,4,FALSE)</f>
        <v>75.768914157902969</v>
      </c>
      <c r="I21" s="197"/>
      <c r="J21" s="75">
        <f>IF($E21="Y",IF(I21=0,F21*H21,F21*I21),"")</f>
        <v>0</v>
      </c>
      <c r="K21" s="632"/>
      <c r="L21" s="141" t="s">
        <v>34</v>
      </c>
      <c r="M21" s="8"/>
      <c r="O21" s="815">
        <f>IF(I21="",0,1)</f>
        <v>0</v>
      </c>
      <c r="P21" s="826" t="s">
        <v>744</v>
      </c>
      <c r="Q21" s="816"/>
    </row>
    <row r="22" spans="1:17" x14ac:dyDescent="0.2">
      <c r="A22" s="1"/>
      <c r="B22" s="5"/>
      <c r="C22" s="1116"/>
      <c r="D22" s="1457" t="str">
        <f>VLOOKUP($P22,TOV!$A$4:$E$65536,2,FALSE)</f>
        <v>Backfilling faces and benches as specified in the work plan</v>
      </c>
      <c r="E22" s="1458" t="s">
        <v>296</v>
      </c>
      <c r="F22" s="1459"/>
      <c r="G22" s="1251" t="s">
        <v>377</v>
      </c>
      <c r="H22" s="1464" t="str">
        <f>VLOOKUP($P22,TOV!$A$4:$E$65536,4,FALSE)</f>
        <v>Select from List</v>
      </c>
      <c r="I22" s="1461"/>
      <c r="J22" s="1462" t="str">
        <f>IF($E22="Y",IF(I22=0,IF(H22="Select From List","",F22*H22),F22*I22),"")</f>
        <v/>
      </c>
      <c r="K22" s="632" t="s">
        <v>378</v>
      </c>
      <c r="L22" s="1456" t="s">
        <v>241</v>
      </c>
      <c r="M22" s="1365"/>
      <c r="N22" s="1366"/>
      <c r="O22" s="1446">
        <f>IF(I22="",0,1)</f>
        <v>0</v>
      </c>
      <c r="P22" s="1460" t="str">
        <f>IF(Q22=1,"X074",IF(Q22=2,"X075",IF(Q22=3,"X076",IF(Q22=4,"X077",IF(Q22=5,"X078","X074")))))</f>
        <v>X074</v>
      </c>
      <c r="Q22" s="1390">
        <f>VLOOKUP(K22,Select_Haul_Distance_Index,2,FALSE)</f>
        <v>1</v>
      </c>
    </row>
    <row r="23" spans="1:17" ht="30.75" customHeight="1" x14ac:dyDescent="0.2">
      <c r="A23" s="1"/>
      <c r="B23" s="5"/>
      <c r="C23" s="1116"/>
      <c r="D23" s="1457"/>
      <c r="E23" s="1458"/>
      <c r="F23" s="1459"/>
      <c r="G23" s="1251"/>
      <c r="H23" s="1464"/>
      <c r="I23" s="1461"/>
      <c r="J23" s="1462"/>
      <c r="K23" s="632"/>
      <c r="L23" s="1456"/>
      <c r="M23" s="1365"/>
      <c r="N23" s="1366"/>
      <c r="O23" s="1446"/>
      <c r="P23" s="1460"/>
      <c r="Q23" s="1390"/>
    </row>
    <row r="24" spans="1:17" ht="27" customHeight="1" x14ac:dyDescent="0.2">
      <c r="A24" s="1"/>
      <c r="B24" s="5"/>
      <c r="C24" s="1116"/>
      <c r="D24" s="70" t="str">
        <f>VLOOKUP($P24,TOV!$A$4:$E$65536,2,FALSE)</f>
        <v>Engineering treatment to stabilise the faces on the benches (compaction of the backfill)</v>
      </c>
      <c r="E24" s="293" t="s">
        <v>296</v>
      </c>
      <c r="F24" s="77"/>
      <c r="G24" s="199" t="s">
        <v>377</v>
      </c>
      <c r="H24" s="73">
        <f>VLOOKUP($P24,TOV!$A$4:$E$65536,4,FALSE)</f>
        <v>1.8942228539475745</v>
      </c>
      <c r="I24" s="197"/>
      <c r="J24" s="75">
        <f>IF($E24="Y",IF(I24=0,F24*H24,F24*I24),"")</f>
        <v>0</v>
      </c>
      <c r="K24" s="632"/>
      <c r="L24" s="141" t="s">
        <v>851</v>
      </c>
      <c r="M24" s="8"/>
      <c r="O24" s="815">
        <f>IF(I24="",0,1)</f>
        <v>0</v>
      </c>
      <c r="P24" s="826" t="s">
        <v>713</v>
      </c>
      <c r="Q24" s="816"/>
    </row>
    <row r="25" spans="1:17" ht="27.75" thickBot="1" x14ac:dyDescent="0.25">
      <c r="A25" s="1"/>
      <c r="B25" s="5"/>
      <c r="C25" s="1116"/>
      <c r="D25" s="198" t="str">
        <f>VLOOKUP($P25,TOV!$A$4:$E$65536,2,FALSE)</f>
        <v>Construct a standard stock fence around the site</v>
      </c>
      <c r="E25" s="294" t="s">
        <v>296</v>
      </c>
      <c r="F25" s="94"/>
      <c r="G25" s="250" t="s">
        <v>388</v>
      </c>
      <c r="H25" s="547">
        <f>VLOOKUP($P25,TOV!$A$4:$E$65536,4,FALSE)</f>
        <v>12.123026265264475</v>
      </c>
      <c r="I25" s="252"/>
      <c r="J25" s="81">
        <f>IF($E25="Y",IF(I25=0,F25*H25,F25*I25),"")</f>
        <v>0</v>
      </c>
      <c r="K25" s="637"/>
      <c r="L25" s="245" t="s">
        <v>274</v>
      </c>
      <c r="M25" s="8"/>
      <c r="O25" s="817">
        <f>IF(I25="",0,1)</f>
        <v>0</v>
      </c>
      <c r="P25" s="828" t="s">
        <v>583</v>
      </c>
      <c r="Q25" s="818"/>
    </row>
    <row r="26" spans="1:17" ht="13.5" thickBot="1" x14ac:dyDescent="0.25">
      <c r="A26" s="1"/>
      <c r="B26" s="5"/>
      <c r="C26" s="298"/>
      <c r="D26" s="517"/>
      <c r="E26" s="517"/>
      <c r="F26" s="844" t="s">
        <v>461</v>
      </c>
      <c r="G26" s="523"/>
      <c r="H26" s="524"/>
      <c r="I26" s="524"/>
      <c r="J26" s="511">
        <f>SUM(J15:J25)</f>
        <v>0</v>
      </c>
      <c r="K26" s="511"/>
      <c r="L26" s="845"/>
      <c r="M26" s="8"/>
      <c r="O26" s="1497"/>
      <c r="P26" s="1498"/>
      <c r="Q26" s="1499"/>
    </row>
    <row r="27" spans="1:17" ht="45" x14ac:dyDescent="0.2">
      <c r="A27" s="1"/>
      <c r="B27" s="5"/>
      <c r="C27" s="1116" t="s">
        <v>245</v>
      </c>
      <c r="D27" s="190" t="str">
        <f>VLOOKUP($P27,TOV!$A$4:$E$65536,2,FALSE)</f>
        <v>Long term maintenance of Creek diversion - Channel constructed through backfilled material</v>
      </c>
      <c r="E27" s="145" t="s">
        <v>296</v>
      </c>
      <c r="F27" s="471"/>
      <c r="G27" s="239" t="s">
        <v>388</v>
      </c>
      <c r="H27" s="191">
        <f>VLOOKUP($P27,TOV!$A$4:$E$65536,4,FALSE)</f>
        <v>1926.3283260483809</v>
      </c>
      <c r="I27" s="192"/>
      <c r="J27" s="66">
        <f>IF($E27="Y",IF(I27=0,F27*H27,F27*I27),"")</f>
        <v>0</v>
      </c>
      <c r="K27" s="630"/>
      <c r="L27" s="194" t="s">
        <v>246</v>
      </c>
      <c r="M27" s="8"/>
      <c r="O27" s="813">
        <f>IF(I27="",0,1)</f>
        <v>0</v>
      </c>
      <c r="P27" s="825" t="s">
        <v>36</v>
      </c>
      <c r="Q27" s="814"/>
    </row>
    <row r="28" spans="1:17" ht="45" x14ac:dyDescent="0.2">
      <c r="A28" s="1"/>
      <c r="B28" s="5"/>
      <c r="C28" s="1116"/>
      <c r="D28" s="70" t="str">
        <f>VLOOKUP($P28,TOV!$A$4:$E$65536,2,FALSE)</f>
        <v>Long term maintenance of Creek diversion - Channel constructed through competent material</v>
      </c>
      <c r="E28" s="293" t="s">
        <v>296</v>
      </c>
      <c r="F28" s="77"/>
      <c r="G28" s="199" t="s">
        <v>388</v>
      </c>
      <c r="H28" s="73">
        <f>VLOOKUP($P28,TOV!$A$4:$E$65536,4,FALSE)</f>
        <v>963.16416302419043</v>
      </c>
      <c r="I28" s="197"/>
      <c r="J28" s="75">
        <f>IF($E28="Y",IF(I28=0,F28*H28,F28*I28),"")</f>
        <v>0</v>
      </c>
      <c r="K28" s="632"/>
      <c r="L28" s="142" t="s">
        <v>661</v>
      </c>
      <c r="M28" s="8"/>
      <c r="O28" s="815">
        <f>IF(I28="",0,1)</f>
        <v>0</v>
      </c>
      <c r="P28" s="826" t="s">
        <v>130</v>
      </c>
      <c r="Q28" s="816"/>
    </row>
    <row r="29" spans="1:17" ht="27" customHeight="1" thickBot="1" x14ac:dyDescent="0.25">
      <c r="A29" s="1"/>
      <c r="B29" s="5"/>
      <c r="C29" s="1116"/>
      <c r="D29" s="198" t="str">
        <f>VLOOKUP($P29,TOV!$A$4:$E$65536,2,FALSE)</f>
        <v>Creek diversion - Vegetation maintenance</v>
      </c>
      <c r="E29" s="294" t="s">
        <v>296</v>
      </c>
      <c r="F29" s="94"/>
      <c r="G29" s="250" t="s">
        <v>515</v>
      </c>
      <c r="H29" s="547">
        <f>VLOOKUP($P29,TOV!$A$4:$E$65536,4,FALSE)</f>
        <v>963.16416302419043</v>
      </c>
      <c r="I29" s="252"/>
      <c r="J29" s="81">
        <f>IF($E29="Y",IF(I29=0,F29*H29,F29*I29),"")</f>
        <v>0</v>
      </c>
      <c r="K29" s="637"/>
      <c r="L29" s="245" t="s">
        <v>247</v>
      </c>
      <c r="M29" s="8"/>
      <c r="O29" s="817">
        <f>IF(I29="",0,1)</f>
        <v>0</v>
      </c>
      <c r="P29" s="828" t="s">
        <v>682</v>
      </c>
      <c r="Q29" s="818"/>
    </row>
    <row r="30" spans="1:17" ht="13.5" thickBot="1" x14ac:dyDescent="0.25">
      <c r="A30" s="1"/>
      <c r="B30" s="5"/>
      <c r="C30" s="298"/>
      <c r="D30" s="517"/>
      <c r="E30" s="517"/>
      <c r="F30" s="850" t="s">
        <v>461</v>
      </c>
      <c r="G30" s="519"/>
      <c r="H30" s="463"/>
      <c r="I30" s="463"/>
      <c r="J30" s="240">
        <f>SUM(J27:J29)</f>
        <v>0</v>
      </c>
      <c r="K30" s="240"/>
      <c r="L30" s="845"/>
      <c r="M30" s="8"/>
      <c r="O30" s="1497"/>
      <c r="P30" s="1498"/>
      <c r="Q30" s="1499"/>
    </row>
    <row r="31" spans="1:17" ht="37.5" customHeight="1" x14ac:dyDescent="0.2">
      <c r="A31" s="1"/>
      <c r="B31" s="5"/>
      <c r="C31" s="1116" t="s">
        <v>457</v>
      </c>
      <c r="D31" s="190" t="str">
        <f>VLOOKUP($P31,TOV!$A$4:$E$65536,2,FALSE)</f>
        <v>Shaping or levelling of minor excavations, batters and stockpiles, final trim, rock rake and deep rip</v>
      </c>
      <c r="E31" s="145" t="s">
        <v>296</v>
      </c>
      <c r="F31" s="471"/>
      <c r="G31" s="239" t="s">
        <v>363</v>
      </c>
      <c r="H31" s="191">
        <f>VLOOKUP($P31,TOV!$A$4:$E$65536,4,FALSE)</f>
        <v>1969.9917681054776</v>
      </c>
      <c r="I31" s="192"/>
      <c r="J31" s="66">
        <f>IF($E31="Y",IF(I31=0,F31*H31,F31*I31),"")</f>
        <v>0</v>
      </c>
      <c r="K31" s="630"/>
      <c r="L31" s="139" t="s">
        <v>193</v>
      </c>
      <c r="M31" s="8"/>
      <c r="O31" s="813">
        <f t="shared" ref="O31:O37" si="2">IF(I31="",0,1)</f>
        <v>0</v>
      </c>
      <c r="P31" s="825" t="s">
        <v>579</v>
      </c>
      <c r="Q31" s="814"/>
    </row>
    <row r="32" spans="1:17" ht="36" x14ac:dyDescent="0.2">
      <c r="A32" s="1"/>
      <c r="B32" s="5"/>
      <c r="C32" s="1116"/>
      <c r="D32" s="70" t="str">
        <f>VLOOKUP($P32,TOV!$A$4:$E$65536,2,FALSE)</f>
        <v>Structural water management works, banks, drains, rock lined waterways, sediment dams</v>
      </c>
      <c r="E32" s="293" t="s">
        <v>296</v>
      </c>
      <c r="F32" s="77"/>
      <c r="G32" s="199" t="s">
        <v>363</v>
      </c>
      <c r="H32" s="73">
        <f>VLOOKUP($P32,TOV!$A$4:$E$65536,4,FALSE)</f>
        <v>3030.7565663161195</v>
      </c>
      <c r="I32" s="197"/>
      <c r="J32" s="75">
        <f t="shared" ref="J32:J43" si="3">IF($E32="Y",IF(I32=0,F32*H32,F32*I32),"")</f>
        <v>0</v>
      </c>
      <c r="K32" s="632"/>
      <c r="L32" s="141" t="s">
        <v>507</v>
      </c>
      <c r="M32" s="8"/>
      <c r="O32" s="815">
        <f t="shared" si="2"/>
        <v>0</v>
      </c>
      <c r="P32" s="826" t="s">
        <v>580</v>
      </c>
      <c r="Q32" s="816"/>
    </row>
    <row r="33" spans="1:41" ht="27" customHeight="1" x14ac:dyDescent="0.2">
      <c r="A33" s="1"/>
      <c r="B33" s="5"/>
      <c r="C33" s="1116"/>
      <c r="D33" s="70" t="str">
        <f>VLOOKUP($P33,TOV!$A$4:$E$65536,2,FALSE)</f>
        <v>Reshape, deep rip and ameliorate sealed unsealed roads</v>
      </c>
      <c r="E33" s="293" t="s">
        <v>296</v>
      </c>
      <c r="F33" s="77"/>
      <c r="G33" s="199" t="s">
        <v>363</v>
      </c>
      <c r="H33" s="73">
        <f>VLOOKUP($P33,TOV!$A$4:$E$65536,4,FALSE)</f>
        <v>3788.4457078951482</v>
      </c>
      <c r="I33" s="197"/>
      <c r="J33" s="75">
        <f t="shared" si="3"/>
        <v>0</v>
      </c>
      <c r="K33" s="632"/>
      <c r="L33" s="141" t="s">
        <v>581</v>
      </c>
      <c r="M33" s="8"/>
      <c r="O33" s="815">
        <f t="shared" si="2"/>
        <v>0</v>
      </c>
      <c r="P33" s="826" t="s">
        <v>141</v>
      </c>
      <c r="Q33" s="816"/>
    </row>
    <row r="34" spans="1:41" ht="27" customHeight="1" x14ac:dyDescent="0.3">
      <c r="A34" s="1"/>
      <c r="B34" s="5"/>
      <c r="C34" s="1116"/>
      <c r="D34" s="633" t="str">
        <f>VLOOKUP($P34,TOV!$A$4:$E$65536,2,FALSE)</f>
        <v>Clear and grub existing vegetation</v>
      </c>
      <c r="E34" s="293" t="s">
        <v>296</v>
      </c>
      <c r="F34" s="917"/>
      <c r="G34" s="199" t="s">
        <v>363</v>
      </c>
      <c r="H34" s="918">
        <f>VLOOKUP($P34,TOV!$A$4:$E$65536,4,FALSE)</f>
        <v>5060.3234904000001</v>
      </c>
      <c r="I34" s="244"/>
      <c r="J34" s="75">
        <f t="shared" si="3"/>
        <v>0</v>
      </c>
      <c r="K34" s="631"/>
      <c r="L34" s="211" t="s">
        <v>841</v>
      </c>
      <c r="M34" s="243"/>
      <c r="N34" s="719"/>
      <c r="O34" s="745">
        <f t="shared" si="2"/>
        <v>0</v>
      </c>
      <c r="P34" s="1008" t="s">
        <v>840</v>
      </c>
      <c r="Q34" s="816"/>
    </row>
    <row r="35" spans="1:41" ht="33.75" x14ac:dyDescent="0.2">
      <c r="A35" s="1"/>
      <c r="B35" s="5"/>
      <c r="C35" s="1116"/>
      <c r="D35" s="70" t="str">
        <f>VLOOKUP($P35,TOV!$A$4:$E$65536,2,FALSE)</f>
        <v>Maintenance of the rehabilitated areas that are intended to be part of the ongoing closure of the site.</v>
      </c>
      <c r="E35" s="293" t="s">
        <v>296</v>
      </c>
      <c r="F35" s="77"/>
      <c r="G35" s="199" t="s">
        <v>363</v>
      </c>
      <c r="H35" s="73">
        <f>VLOOKUP($P35,TOV!$A$4:$E$65536,4,FALSE)</f>
        <v>984.9958840527388</v>
      </c>
      <c r="I35" s="197"/>
      <c r="J35" s="75">
        <f t="shared" si="3"/>
        <v>0</v>
      </c>
      <c r="K35" s="632"/>
      <c r="L35" s="141" t="s">
        <v>868</v>
      </c>
      <c r="M35" s="8"/>
      <c r="O35" s="815">
        <f t="shared" si="2"/>
        <v>0</v>
      </c>
      <c r="P35" s="826" t="s">
        <v>368</v>
      </c>
      <c r="Q35" s="816"/>
    </row>
    <row r="36" spans="1:41" ht="27" x14ac:dyDescent="0.2">
      <c r="A36" s="1"/>
      <c r="B36" s="5"/>
      <c r="C36" s="1116"/>
      <c r="D36" s="70" t="str">
        <f>VLOOKUP($P36,TOV!$A$4:$E$65536,2,FALSE)</f>
        <v>Construct a standard stock fence around the site</v>
      </c>
      <c r="E36" s="293" t="s">
        <v>296</v>
      </c>
      <c r="F36" s="77"/>
      <c r="G36" s="199" t="s">
        <v>388</v>
      </c>
      <c r="H36" s="73">
        <f>VLOOKUP($P36,TOV!$A$4:$E$65536,4,FALSE)</f>
        <v>12.123026265264475</v>
      </c>
      <c r="I36" s="197"/>
      <c r="J36" s="75">
        <f t="shared" si="3"/>
        <v>0</v>
      </c>
      <c r="K36" s="632"/>
      <c r="L36" s="142" t="s">
        <v>242</v>
      </c>
      <c r="M36" s="8"/>
      <c r="O36" s="815">
        <f t="shared" si="2"/>
        <v>0</v>
      </c>
      <c r="P36" s="826" t="s">
        <v>583</v>
      </c>
      <c r="Q36" s="816"/>
    </row>
    <row r="37" spans="1:41" x14ac:dyDescent="0.2">
      <c r="A37" s="1"/>
      <c r="B37" s="5"/>
      <c r="C37" s="1116"/>
      <c r="D37" s="1457" t="str">
        <f>VLOOKUP($P37,TOV!$A$4:$E$65536,2,FALSE)</f>
        <v>Source (where availiable onsite), cart, spread and lightly rip topsoil</v>
      </c>
      <c r="E37" s="1458" t="s">
        <v>296</v>
      </c>
      <c r="F37" s="1459"/>
      <c r="G37" s="1251" t="s">
        <v>377</v>
      </c>
      <c r="H37" s="1464" t="str">
        <f>VLOOKUP($P37,TOV!$A$4:$E$65536,4,FALSE)</f>
        <v>Select from List</v>
      </c>
      <c r="I37" s="1461"/>
      <c r="J37" s="1462" t="str">
        <f>IF($E37="Y",IF(I37=0,IF(H37="Select From List","",F37*H37),F37*I37),"")</f>
        <v/>
      </c>
      <c r="K37" s="632" t="s">
        <v>378</v>
      </c>
      <c r="L37" s="1456" t="s">
        <v>584</v>
      </c>
      <c r="M37" s="1365"/>
      <c r="N37" s="1366"/>
      <c r="O37" s="1446">
        <f t="shared" si="2"/>
        <v>0</v>
      </c>
      <c r="P37" s="1460" t="str">
        <f>IF(Q37=1,"X044",IF(Q37=2,"X045",IF(Q37=3,"X046",IF(Q37=4,"x047",IF(Q37=5,"X048","X044")))))</f>
        <v>X044</v>
      </c>
      <c r="Q37" s="1390">
        <f>VLOOKUP(K37,Select_Haul_Distance_Index,2,FALSE)</f>
        <v>1</v>
      </c>
    </row>
    <row r="38" spans="1:41" ht="27" customHeight="1" x14ac:dyDescent="0.2">
      <c r="A38" s="1"/>
      <c r="B38" s="5"/>
      <c r="C38" s="1116"/>
      <c r="D38" s="1457"/>
      <c r="E38" s="1458"/>
      <c r="F38" s="1459"/>
      <c r="G38" s="1251"/>
      <c r="H38" s="1464"/>
      <c r="I38" s="1461"/>
      <c r="J38" s="1462"/>
      <c r="K38" s="632"/>
      <c r="L38" s="1456"/>
      <c r="M38" s="1365"/>
      <c r="N38" s="1366"/>
      <c r="O38" s="1446"/>
      <c r="P38" s="1460"/>
      <c r="Q38" s="1390"/>
    </row>
    <row r="39" spans="1:41" ht="27" customHeight="1" x14ac:dyDescent="0.2">
      <c r="A39" s="1"/>
      <c r="B39" s="5"/>
      <c r="C39" s="1116"/>
      <c r="D39" s="633" t="str">
        <f>VLOOKUP($P39,TOV!$A$4:$E$65536,2,FALSE)</f>
        <v>Purchase of topsoil where there is a shortage on site</v>
      </c>
      <c r="E39" s="293" t="s">
        <v>296</v>
      </c>
      <c r="F39" s="917"/>
      <c r="G39" s="199" t="s">
        <v>440</v>
      </c>
      <c r="H39" s="918">
        <f>VLOOKUP($P39,TOV!$A$4:$E$65536,4,FALSE)</f>
        <v>51.34028202108</v>
      </c>
      <c r="I39" s="244"/>
      <c r="J39" s="75">
        <f t="shared" ref="J39" si="4">IF($E39="Y",IF(I39=0,F39*H39,F39*I39),"")</f>
        <v>0</v>
      </c>
      <c r="K39" s="631"/>
      <c r="L39" s="212" t="s">
        <v>812</v>
      </c>
      <c r="M39" s="195"/>
      <c r="N39" s="24"/>
      <c r="O39" s="745">
        <f t="shared" ref="O39" si="5">IF(I39="",0,1)</f>
        <v>0</v>
      </c>
      <c r="P39" s="1008" t="s">
        <v>837</v>
      </c>
      <c r="Q39" s="937"/>
    </row>
    <row r="40" spans="1:41" ht="27" x14ac:dyDescent="0.2">
      <c r="A40" s="1"/>
      <c r="B40" s="5"/>
      <c r="C40" s="1116"/>
      <c r="D40" s="70" t="str">
        <f>VLOOKUP($P40,TOV!$A$4:$E$65536,2,FALSE)</f>
        <v>Soil amelioration (adding gypsum, lime, etc)</v>
      </c>
      <c r="E40" s="293" t="s">
        <v>296</v>
      </c>
      <c r="F40" s="77"/>
      <c r="G40" s="199" t="s">
        <v>363</v>
      </c>
      <c r="H40" s="73">
        <f>VLOOKUP($P40,TOV!$A$4:$E$65536,4,FALSE)</f>
        <v>757.68914157902987</v>
      </c>
      <c r="I40" s="197"/>
      <c r="J40" s="75">
        <f t="shared" si="3"/>
        <v>0</v>
      </c>
      <c r="K40" s="632"/>
      <c r="L40" s="142" t="s">
        <v>585</v>
      </c>
      <c r="M40" s="8"/>
      <c r="O40" s="815">
        <f>IF(I40="",0,1)</f>
        <v>0</v>
      </c>
      <c r="P40" s="826" t="s">
        <v>399</v>
      </c>
      <c r="Q40" s="816"/>
    </row>
    <row r="41" spans="1:41" ht="63" x14ac:dyDescent="0.2">
      <c r="A41" s="1"/>
      <c r="B41" s="5"/>
      <c r="C41" s="1116"/>
      <c r="D41" s="70" t="str">
        <f>VLOOKUP($P41,TOV!$A$4:$E$65536,2,FALSE)</f>
        <v>Direct seeding (native tree species OR using native grasses), with single application of fertiliser</v>
      </c>
      <c r="E41" s="293" t="s">
        <v>296</v>
      </c>
      <c r="F41" s="77"/>
      <c r="G41" s="199" t="s">
        <v>363</v>
      </c>
      <c r="H41" s="73">
        <f>VLOOKUP($P41,TOV!$A$4:$E$65536,4,FALSE)</f>
        <v>5303.8239910532093</v>
      </c>
      <c r="I41" s="197"/>
      <c r="J41" s="75">
        <f t="shared" si="3"/>
        <v>0</v>
      </c>
      <c r="K41" s="632"/>
      <c r="L41" s="141" t="s">
        <v>0</v>
      </c>
      <c r="M41" s="8"/>
      <c r="O41" s="815">
        <f>IF(I41="",0,1)</f>
        <v>0</v>
      </c>
      <c r="P41" s="826" t="s">
        <v>400</v>
      </c>
      <c r="Q41" s="816"/>
    </row>
    <row r="42" spans="1:41" ht="63" x14ac:dyDescent="0.2">
      <c r="A42" s="1"/>
      <c r="B42" s="5"/>
      <c r="C42" s="1116"/>
      <c r="D42" s="70" t="str">
        <f>VLOOKUP($P42,TOV!$A$4:$E$65536,2,FALSE)</f>
        <v>Direct seeding (pasture grass species), with single application of fertiliser</v>
      </c>
      <c r="E42" s="293" t="s">
        <v>296</v>
      </c>
      <c r="F42" s="77"/>
      <c r="G42" s="199" t="s">
        <v>363</v>
      </c>
      <c r="H42" s="73">
        <f>VLOOKUP($P42,TOV!$A$4:$E$65536,4,FALSE)</f>
        <v>1363.8404548422536</v>
      </c>
      <c r="I42" s="197"/>
      <c r="J42" s="75">
        <f t="shared" si="3"/>
        <v>0</v>
      </c>
      <c r="K42" s="632"/>
      <c r="L42" s="141" t="s">
        <v>2</v>
      </c>
      <c r="M42" s="8"/>
      <c r="O42" s="815">
        <f>IF(I42="",0,1)</f>
        <v>0</v>
      </c>
      <c r="P42" s="826" t="s">
        <v>401</v>
      </c>
      <c r="Q42" s="816"/>
    </row>
    <row r="43" spans="1:41" ht="18.75" thickBot="1" x14ac:dyDescent="0.25">
      <c r="A43" s="1"/>
      <c r="B43" s="5"/>
      <c r="C43" s="1116"/>
      <c r="D43" s="70" t="str">
        <f>VLOOKUP($P43,TOV!$A$4:$E$65536,2,FALSE)</f>
        <v>Planting tubestock (&lt; 15cm)</v>
      </c>
      <c r="E43" s="293" t="s">
        <v>296</v>
      </c>
      <c r="F43" s="77"/>
      <c r="G43" s="199" t="s">
        <v>371</v>
      </c>
      <c r="H43" s="73">
        <f>VLOOKUP($P43,TOV!$A$4:$E$65536,4,FALSE)</f>
        <v>12.842188840322539</v>
      </c>
      <c r="I43" s="197"/>
      <c r="J43" s="75">
        <f t="shared" si="3"/>
        <v>0</v>
      </c>
      <c r="K43" s="632"/>
      <c r="L43" s="141" t="s">
        <v>453</v>
      </c>
      <c r="M43" s="8"/>
      <c r="O43" s="815">
        <f>IF(I43="",0,1)</f>
        <v>0</v>
      </c>
      <c r="P43" s="826" t="s">
        <v>404</v>
      </c>
      <c r="Q43" s="816"/>
    </row>
    <row r="44" spans="1:41" ht="13.5" thickBot="1" x14ac:dyDescent="0.25">
      <c r="A44" s="1"/>
      <c r="B44" s="5"/>
      <c r="C44" s="83"/>
      <c r="D44" s="559"/>
      <c r="E44" s="514"/>
      <c r="F44" s="304" t="s">
        <v>461</v>
      </c>
      <c r="G44" s="304"/>
      <c r="H44" s="304"/>
      <c r="I44" s="516"/>
      <c r="J44" s="512">
        <f>SUM(J31:J43)</f>
        <v>0</v>
      </c>
      <c r="K44" s="512"/>
      <c r="L44" s="842"/>
      <c r="M44" s="8"/>
      <c r="O44" s="1497"/>
      <c r="P44" s="1498"/>
      <c r="Q44" s="1499"/>
    </row>
    <row r="45" spans="1:41" ht="56.25" x14ac:dyDescent="0.2">
      <c r="A45" s="1"/>
      <c r="B45" s="5"/>
      <c r="C45" s="1264" t="s">
        <v>727</v>
      </c>
      <c r="D45" s="190" t="str">
        <f>VLOOKUP($P45,TOV!$A$4:$E$65536,2,FALSE)</f>
        <v>Clean small surface water management dams (include all structures) to be retained after mine closure  - make safe and minor earthworks to stabilise the water management structure. ( &lt; 5 ML)</v>
      </c>
      <c r="E45" s="145" t="s">
        <v>296</v>
      </c>
      <c r="F45" s="471"/>
      <c r="G45" s="239" t="s">
        <v>371</v>
      </c>
      <c r="H45" s="191">
        <f>VLOOKUP($P45,TOV!$A$4:$E$65536,4,FALSE)</f>
        <v>3030.7565663161195</v>
      </c>
      <c r="I45" s="192"/>
      <c r="J45" s="66">
        <f>IF($E45="Y",IF(I45=0,F45*H45,F45*I45),"")</f>
        <v>0</v>
      </c>
      <c r="K45" s="630"/>
      <c r="L45" s="194" t="s">
        <v>586</v>
      </c>
      <c r="M45" s="8"/>
      <c r="O45" s="813">
        <f>IF(I45="",0,1)</f>
        <v>0</v>
      </c>
      <c r="P45" s="825" t="s">
        <v>587</v>
      </c>
      <c r="Q45" s="814"/>
    </row>
    <row r="46" spans="1:41" ht="22.5" x14ac:dyDescent="0.2">
      <c r="A46" s="1"/>
      <c r="B46" s="5"/>
      <c r="C46" s="1265"/>
      <c r="D46" s="905" t="str">
        <f>VLOOKUP($P46,TOV!$A$4:$E$65536,2,FALSE)</f>
        <v>Pumping costs for water, includes hire of pumps, labour to manage pumping and fuel</v>
      </c>
      <c r="E46" s="293" t="s">
        <v>296</v>
      </c>
      <c r="F46" s="77"/>
      <c r="G46" s="199" t="s">
        <v>835</v>
      </c>
      <c r="H46" s="73">
        <f>VLOOKUP($P46,TOV!$A$4:$E$65536,4,FALSE)</f>
        <v>126.50808726</v>
      </c>
      <c r="I46" s="197"/>
      <c r="J46" s="75">
        <f>IF($E46="Y",IF(I46=0,F46*H46,F46*I46),"")</f>
        <v>0</v>
      </c>
      <c r="K46" s="632"/>
      <c r="L46" s="141" t="s">
        <v>836</v>
      </c>
      <c r="M46" s="8"/>
      <c r="O46" s="745">
        <f>IF(I46="",0,1)</f>
        <v>0</v>
      </c>
      <c r="P46" s="1008" t="s">
        <v>833</v>
      </c>
      <c r="Q46" s="819"/>
    </row>
    <row r="47" spans="1:41" ht="22.5" x14ac:dyDescent="0.2">
      <c r="A47" s="1"/>
      <c r="B47" s="5"/>
      <c r="C47" s="1265"/>
      <c r="D47" s="905" t="str">
        <f>VLOOKUP($P47,TOV!$A$4:$E$65536,2,FALSE)</f>
        <v>Removal of plastic pond liners for offsite disposal</v>
      </c>
      <c r="E47" s="293" t="s">
        <v>296</v>
      </c>
      <c r="F47" s="77"/>
      <c r="G47" s="199" t="s">
        <v>363</v>
      </c>
      <c r="H47" s="73">
        <f>VLOOKUP($P47,TOV!$A$4:$E$65536,4,FALSE)</f>
        <v>4785.3059094</v>
      </c>
      <c r="I47" s="197"/>
      <c r="J47" s="75">
        <f>IF($E47="Y",IF(I47=0,F47*H47,F47*I47),"")</f>
        <v>0</v>
      </c>
      <c r="K47" s="632"/>
      <c r="L47" s="141" t="s">
        <v>832</v>
      </c>
      <c r="M47" s="8"/>
      <c r="O47" s="745">
        <f>IF(I47="",0,1)</f>
        <v>0</v>
      </c>
      <c r="P47" s="1008" t="s">
        <v>830</v>
      </c>
      <c r="Q47" s="819"/>
    </row>
    <row r="48" spans="1:41" ht="23.25" thickBot="1" x14ac:dyDescent="0.25">
      <c r="A48" s="68"/>
      <c r="B48" s="69"/>
      <c r="C48" s="1265"/>
      <c r="D48" s="955" t="str">
        <f>VLOOKUP($P48,TOV!$A$4:$E$65536,2,FALSE)</f>
        <v>OR Backfill dams and reinstate to natural surface.  (Push only)</v>
      </c>
      <c r="E48" s="294" t="s">
        <v>296</v>
      </c>
      <c r="F48" s="94"/>
      <c r="G48" s="250" t="s">
        <v>440</v>
      </c>
      <c r="H48" s="547">
        <f>VLOOKUP($P48,TOV!$A$4:$E$65536,4,FALSE)</f>
        <v>0.95032197418386777</v>
      </c>
      <c r="I48" s="252"/>
      <c r="J48" s="953">
        <f>IF($E48="Y",IF(I48=0,F48*H48,F48*I48),"")</f>
        <v>0</v>
      </c>
      <c r="K48" s="632"/>
      <c r="L48" s="952" t="s">
        <v>589</v>
      </c>
      <c r="M48" s="221"/>
      <c r="N48" s="42"/>
      <c r="O48" s="745">
        <f>IF(I48="",0,1)</f>
        <v>0</v>
      </c>
      <c r="P48" s="746" t="s">
        <v>521</v>
      </c>
      <c r="Q48" s="932"/>
      <c r="R48" s="740"/>
      <c r="S48" s="722"/>
      <c r="T48" s="722"/>
      <c r="U48" s="722"/>
      <c r="V48" s="722"/>
      <c r="W48" s="722"/>
      <c r="X48" s="722"/>
      <c r="Y48" s="722"/>
      <c r="Z48" s="722"/>
      <c r="AA48" s="722"/>
      <c r="AB48" s="722"/>
      <c r="AC48" s="722"/>
      <c r="AD48" s="722"/>
      <c r="AE48" s="722"/>
      <c r="AF48" s="722"/>
      <c r="AG48" s="722"/>
      <c r="AH48" s="722"/>
      <c r="AI48" s="722"/>
      <c r="AJ48" s="722"/>
      <c r="AK48" s="722"/>
      <c r="AL48" s="722"/>
      <c r="AM48" s="722"/>
      <c r="AN48" s="722"/>
      <c r="AO48" s="722"/>
    </row>
    <row r="49" spans="1:17" ht="13.5" thickBot="1" x14ac:dyDescent="0.25">
      <c r="A49" s="1"/>
      <c r="B49" s="5"/>
      <c r="C49" s="83"/>
      <c r="D49" s="514"/>
      <c r="E49" s="514"/>
      <c r="F49" s="600" t="s">
        <v>461</v>
      </c>
      <c r="G49" s="520"/>
      <c r="H49" s="521"/>
      <c r="I49" s="521"/>
      <c r="J49" s="512">
        <f>SUM(J45:J48)</f>
        <v>0</v>
      </c>
      <c r="K49" s="512"/>
      <c r="L49" s="843"/>
      <c r="M49" s="8"/>
      <c r="O49" s="1497"/>
      <c r="P49" s="1498"/>
      <c r="Q49" s="1499"/>
    </row>
    <row r="50" spans="1:17" x14ac:dyDescent="0.2">
      <c r="A50" s="1"/>
      <c r="B50" s="5"/>
      <c r="C50" s="1394" t="s">
        <v>590</v>
      </c>
      <c r="D50" s="190" t="s">
        <v>411</v>
      </c>
      <c r="E50" s="239"/>
      <c r="F50" s="417"/>
      <c r="G50" s="239"/>
      <c r="H50" s="1491"/>
      <c r="I50" s="192"/>
      <c r="J50" s="204">
        <f>F50*I50</f>
        <v>0</v>
      </c>
      <c r="K50" s="204"/>
      <c r="L50" s="194" t="s">
        <v>412</v>
      </c>
      <c r="M50" s="8"/>
      <c r="O50" s="813">
        <f>IF(I50="",0,1)</f>
        <v>0</v>
      </c>
      <c r="P50" s="838"/>
      <c r="Q50" s="814"/>
    </row>
    <row r="51" spans="1:17" x14ac:dyDescent="0.2">
      <c r="A51" s="1"/>
      <c r="B51" s="5"/>
      <c r="C51" s="1314"/>
      <c r="D51" s="70" t="s">
        <v>413</v>
      </c>
      <c r="E51" s="199"/>
      <c r="F51" s="341"/>
      <c r="G51" s="199"/>
      <c r="H51" s="1492"/>
      <c r="I51" s="197"/>
      <c r="J51" s="210">
        <f>F51*I51</f>
        <v>0</v>
      </c>
      <c r="K51" s="210"/>
      <c r="L51" s="142" t="s">
        <v>412</v>
      </c>
      <c r="M51" s="8"/>
      <c r="O51" s="815">
        <f>IF(I51="",0,1)</f>
        <v>0</v>
      </c>
      <c r="P51" s="839"/>
      <c r="Q51" s="816"/>
    </row>
    <row r="52" spans="1:17" ht="13.5" thickBot="1" x14ac:dyDescent="0.25">
      <c r="A52" s="1"/>
      <c r="B52" s="5"/>
      <c r="C52" s="1314"/>
      <c r="D52" s="311" t="s">
        <v>414</v>
      </c>
      <c r="E52" s="250"/>
      <c r="F52" s="418"/>
      <c r="G52" s="250"/>
      <c r="H52" s="1493"/>
      <c r="I52" s="252"/>
      <c r="J52" s="475">
        <f>F52*I52</f>
        <v>0</v>
      </c>
      <c r="K52" s="253"/>
      <c r="L52" s="245" t="s">
        <v>412</v>
      </c>
      <c r="M52" s="8"/>
      <c r="O52" s="817">
        <f>IF(I52="",0,1)</f>
        <v>0</v>
      </c>
      <c r="P52" s="840"/>
      <c r="Q52" s="818"/>
    </row>
    <row r="53" spans="1:17" ht="13.5" thickBot="1" x14ac:dyDescent="0.25">
      <c r="A53" s="1"/>
      <c r="B53" s="5"/>
      <c r="C53" s="298"/>
      <c r="D53" s="96"/>
      <c r="E53" s="96"/>
      <c r="F53" s="185" t="s">
        <v>461</v>
      </c>
      <c r="G53" s="337"/>
      <c r="H53" s="313"/>
      <c r="I53" s="313"/>
      <c r="J53" s="187">
        <f>SUM(J50:J52)</f>
        <v>0</v>
      </c>
      <c r="K53" s="187"/>
      <c r="L53" s="257"/>
      <c r="M53" s="8"/>
      <c r="O53" s="1410"/>
      <c r="P53" s="1411"/>
      <c r="Q53" s="1412"/>
    </row>
    <row r="54" spans="1:17" x14ac:dyDescent="0.2">
      <c r="A54" s="1"/>
      <c r="B54" s="5"/>
      <c r="C54" s="126"/>
      <c r="D54" s="126"/>
      <c r="E54" s="126"/>
      <c r="F54" s="126"/>
      <c r="G54" s="126"/>
      <c r="H54" s="126"/>
      <c r="I54" s="126"/>
      <c r="J54" s="126"/>
      <c r="K54" s="126"/>
      <c r="L54" s="255"/>
      <c r="M54" s="8"/>
      <c r="O54" s="1"/>
      <c r="P54" s="621"/>
      <c r="Q54" s="1"/>
    </row>
    <row r="55" spans="1:17" ht="15.75" x14ac:dyDescent="0.2">
      <c r="A55" s="1"/>
      <c r="B55" s="5"/>
      <c r="C55" s="260" t="s">
        <v>591</v>
      </c>
      <c r="D55" s="1123" t="s">
        <v>470</v>
      </c>
      <c r="E55" s="1123"/>
      <c r="F55" s="1319"/>
      <c r="G55" s="1319"/>
      <c r="H55" s="1319"/>
      <c r="I55" s="261"/>
      <c r="J55" s="571">
        <f>SUM(J53,J49,J44,J30,J26)</f>
        <v>0</v>
      </c>
      <c r="K55" s="423"/>
      <c r="L55" s="255"/>
      <c r="M55" s="8"/>
      <c r="O55" s="1"/>
      <c r="P55" s="621"/>
      <c r="Q55" s="1"/>
    </row>
    <row r="56" spans="1:17" x14ac:dyDescent="0.2">
      <c r="A56" s="1"/>
      <c r="B56" s="17"/>
      <c r="C56" s="320"/>
      <c r="D56" s="320"/>
      <c r="E56" s="320"/>
      <c r="F56" s="398"/>
      <c r="G56" s="320"/>
      <c r="H56" s="320"/>
      <c r="I56" s="320"/>
      <c r="J56" s="320"/>
      <c r="K56" s="320"/>
      <c r="L56" s="400"/>
      <c r="M56" s="19"/>
      <c r="O56" s="1"/>
      <c r="P56" s="621"/>
      <c r="Q56" s="1"/>
    </row>
    <row r="57" spans="1:17" x14ac:dyDescent="0.2">
      <c r="A57" s="1"/>
      <c r="B57" s="1"/>
      <c r="C57" s="1"/>
      <c r="D57" s="1"/>
      <c r="E57" s="1"/>
      <c r="F57" s="1"/>
      <c r="G57" s="1"/>
      <c r="H57" s="1"/>
      <c r="I57" s="1"/>
      <c r="J57" s="1"/>
      <c r="K57" s="1"/>
      <c r="L57" s="1"/>
      <c r="M57" s="1"/>
      <c r="O57" s="1"/>
      <c r="P57" s="621"/>
      <c r="Q57" s="1"/>
    </row>
    <row r="58" spans="1:17" hidden="1" x14ac:dyDescent="0.2">
      <c r="P58" s="622"/>
    </row>
    <row r="59" spans="1:17" hidden="1" x14ac:dyDescent="0.2">
      <c r="P59" s="622"/>
    </row>
  </sheetData>
  <customSheetViews>
    <customSheetView guid="{41A8ADCC-2507-4752-A3EE-F762BBC19AE1}" scale="85" showPageBreaks="1" hiddenRows="1" hiddenColumns="1" view="pageBreakPreview" showRuler="0" topLeftCell="A31">
      <selection activeCell="L40" sqref="L40"/>
      <pageMargins left="0.75" right="0.75" top="1" bottom="1" header="0.5" footer="0.5"/>
      <pageSetup paperSize="8" scale="67" orientation="portrait" r:id="rId1"/>
      <headerFooter alignWithMargins="0"/>
    </customSheetView>
    <customSheetView guid="{B9B8C2DC-3363-4EAD-9396-44349DABBC4D}" scale="60" showPageBreaks="1" hiddenRows="1" hiddenColumns="1" view="pageBreakPreview" showRuler="0">
      <selection activeCell="D8" sqref="D8"/>
      <pageMargins left="0.75" right="0.75" top="1" bottom="1" header="0.5" footer="0.5"/>
      <pageSetup paperSize="8" scale="67" orientation="portrait" r:id="rId2"/>
      <headerFooter alignWithMargins="0"/>
    </customSheetView>
    <customSheetView guid="{61CD6FD2-F6DE-422C-B544-3D388865927F}" scale="60" showPageBreaks="1" hiddenRows="1" hiddenColumns="1" view="pageBreakPreview" showRuler="0">
      <selection activeCell="D8" sqref="D8"/>
      <pageMargins left="0.75" right="0.75" top="1" bottom="1" header="0.5" footer="0.5"/>
      <pageSetup paperSize="8" scale="67" orientation="portrait" r:id="rId3"/>
      <headerFooter alignWithMargins="0"/>
    </customSheetView>
    <customSheetView guid="{2FACC61F-0CCB-4F9A-9FC4-FB98AB602DA6}" scale="85" showPageBreaks="1" hiddenRows="1" hiddenColumns="1" view="pageBreakPreview" showRuler="0" topLeftCell="A31">
      <selection activeCell="L40" sqref="L40"/>
      <pageMargins left="0.75" right="0.75" top="1" bottom="1" header="0.5" footer="0.5"/>
      <pageSetup paperSize="8" scale="67" orientation="portrait" r:id="rId4"/>
      <headerFooter alignWithMargins="0"/>
    </customSheetView>
    <customSheetView guid="{4CDCC75F-9EF8-4C61-98C8-402ABB879AE7}" scale="85" showPageBreaks="1" hiddenRows="1" hiddenColumns="1" view="pageBreakPreview" showRuler="0" topLeftCell="A31">
      <selection activeCell="L40" sqref="L40"/>
      <pageMargins left="0.75" right="0.75" top="1" bottom="1" header="0.5" footer="0.5"/>
      <pageSetup paperSize="8" scale="67" orientation="portrait" r:id="rId5"/>
      <headerFooter alignWithMargins="0"/>
    </customSheetView>
  </customSheetViews>
  <mergeCells count="61">
    <mergeCell ref="C3:L3"/>
    <mergeCell ref="C31:C43"/>
    <mergeCell ref="D55:H55"/>
    <mergeCell ref="C50:C52"/>
    <mergeCell ref="C15:C25"/>
    <mergeCell ref="C27:C29"/>
    <mergeCell ref="H50:H52"/>
    <mergeCell ref="D17:D18"/>
    <mergeCell ref="F8:I8"/>
    <mergeCell ref="J8:K8"/>
    <mergeCell ref="C8:D12"/>
    <mergeCell ref="F11:I11"/>
    <mergeCell ref="J11:K11"/>
    <mergeCell ref="F9:I9"/>
    <mergeCell ref="J9:K9"/>
    <mergeCell ref="F10:I10"/>
    <mergeCell ref="P17:P18"/>
    <mergeCell ref="Q17:Q18"/>
    <mergeCell ref="E17:E18"/>
    <mergeCell ref="F17:F18"/>
    <mergeCell ref="G17:G18"/>
    <mergeCell ref="H17:H18"/>
    <mergeCell ref="I17:I18"/>
    <mergeCell ref="J17:J18"/>
    <mergeCell ref="J10:K10"/>
    <mergeCell ref="N22:N23"/>
    <mergeCell ref="O22:O23"/>
    <mergeCell ref="L17:L18"/>
    <mergeCell ref="M17:M18"/>
    <mergeCell ref="N17:N18"/>
    <mergeCell ref="O17:O18"/>
    <mergeCell ref="L37:L38"/>
    <mergeCell ref="M37:M38"/>
    <mergeCell ref="M22:M23"/>
    <mergeCell ref="D22:D23"/>
    <mergeCell ref="E22:E23"/>
    <mergeCell ref="F22:F23"/>
    <mergeCell ref="G22:G23"/>
    <mergeCell ref="C45:C48"/>
    <mergeCell ref="N37:N38"/>
    <mergeCell ref="O37:O38"/>
    <mergeCell ref="Q22:Q23"/>
    <mergeCell ref="D37:D38"/>
    <mergeCell ref="E37:E38"/>
    <mergeCell ref="F37:F38"/>
    <mergeCell ref="G37:G38"/>
    <mergeCell ref="H37:H38"/>
    <mergeCell ref="I37:I38"/>
    <mergeCell ref="P22:P23"/>
    <mergeCell ref="H22:H23"/>
    <mergeCell ref="I22:I23"/>
    <mergeCell ref="J22:J23"/>
    <mergeCell ref="L22:L23"/>
    <mergeCell ref="J37:J38"/>
    <mergeCell ref="O53:Q53"/>
    <mergeCell ref="O26:Q26"/>
    <mergeCell ref="O30:Q30"/>
    <mergeCell ref="O44:Q44"/>
    <mergeCell ref="O49:Q49"/>
    <mergeCell ref="Q37:Q38"/>
    <mergeCell ref="P37:P38"/>
  </mergeCells>
  <phoneticPr fontId="6" type="noConversion"/>
  <conditionalFormatting sqref="F27:F29 F31:F33 F15:F18 F45 F20:F25 F35:F38 F40:F43 F48">
    <cfRule type="expression" dxfId="155" priority="17" stopIfTrue="1">
      <formula>$E15="N"</formula>
    </cfRule>
    <cfRule type="expression" dxfId="154" priority="18" stopIfTrue="1">
      <formula>$E15="Y"</formula>
    </cfRule>
  </conditionalFormatting>
  <conditionalFormatting sqref="J27:J29 J31:J33 J15:J18 J45 J20:J25 J35:J38 J40:J43 J48">
    <cfRule type="expression" dxfId="153" priority="19" stopIfTrue="1">
      <formula>$O15=1</formula>
    </cfRule>
  </conditionalFormatting>
  <conditionalFormatting sqref="K27:K29 K31:K33 K15:K18 K45 K20:K25 K35:K38 K40:K43 K48">
    <cfRule type="expression" dxfId="152" priority="20" stopIfTrue="1">
      <formula>$O15=1</formula>
    </cfRule>
  </conditionalFormatting>
  <conditionalFormatting sqref="J19">
    <cfRule type="expression" dxfId="151" priority="13" stopIfTrue="1">
      <formula>$O19=1</formula>
    </cfRule>
  </conditionalFormatting>
  <conditionalFormatting sqref="F19">
    <cfRule type="expression" dxfId="150" priority="14" stopIfTrue="1">
      <formula>$E19="N"</formula>
    </cfRule>
    <cfRule type="expression" dxfId="149" priority="15" stopIfTrue="1">
      <formula>$E19="Y"</formula>
    </cfRule>
  </conditionalFormatting>
  <conditionalFormatting sqref="K19">
    <cfRule type="expression" dxfId="148" priority="16" stopIfTrue="1">
      <formula>$O19=1</formula>
    </cfRule>
  </conditionalFormatting>
  <conditionalFormatting sqref="J34">
    <cfRule type="expression" dxfId="147" priority="9" stopIfTrue="1">
      <formula>$O34=1</formula>
    </cfRule>
  </conditionalFormatting>
  <conditionalFormatting sqref="F34">
    <cfRule type="expression" dxfId="146" priority="10" stopIfTrue="1">
      <formula>$E34="N"</formula>
    </cfRule>
    <cfRule type="expression" dxfId="145" priority="11" stopIfTrue="1">
      <formula>$E34="Y"</formula>
    </cfRule>
  </conditionalFormatting>
  <conditionalFormatting sqref="K34">
    <cfRule type="expression" dxfId="144" priority="12" stopIfTrue="1">
      <formula>$O34=1</formula>
    </cfRule>
  </conditionalFormatting>
  <conditionalFormatting sqref="J39">
    <cfRule type="expression" dxfId="143" priority="5" stopIfTrue="1">
      <formula>$O39=1</formula>
    </cfRule>
  </conditionalFormatting>
  <conditionalFormatting sqref="F39">
    <cfRule type="expression" dxfId="142" priority="6" stopIfTrue="1">
      <formula>$E39="N"</formula>
    </cfRule>
    <cfRule type="expression" dxfId="141" priority="7" stopIfTrue="1">
      <formula>$E39="Y"</formula>
    </cfRule>
  </conditionalFormatting>
  <conditionalFormatting sqref="K39">
    <cfRule type="expression" dxfId="140" priority="8" stopIfTrue="1">
      <formula>$O39=1</formula>
    </cfRule>
  </conditionalFormatting>
  <conditionalFormatting sqref="J46:J47">
    <cfRule type="expression" dxfId="139" priority="1" stopIfTrue="1">
      <formula>$O46=1</formula>
    </cfRule>
  </conditionalFormatting>
  <conditionalFormatting sqref="F46:F47">
    <cfRule type="expression" dxfId="138" priority="2" stopIfTrue="1">
      <formula>$E46="N"</formula>
    </cfRule>
    <cfRule type="expression" dxfId="137" priority="3" stopIfTrue="1">
      <formula>$E46="Y"</formula>
    </cfRule>
  </conditionalFormatting>
  <conditionalFormatting sqref="K46:K47">
    <cfRule type="expression" dxfId="136" priority="4" stopIfTrue="1">
      <formula>$O46=1</formula>
    </cfRule>
  </conditionalFormatting>
  <dataValidations count="3">
    <dataValidation type="list" allowBlank="1" showInputMessage="1" showErrorMessage="1" sqref="K22 K37" xr:uid="{00000000-0002-0000-1D00-000000000000}">
      <formula1>Select_Haul_Distance</formula1>
    </dataValidation>
    <dataValidation type="list" allowBlank="1" showInputMessage="1" showErrorMessage="1" sqref="E15:E25 E31:E43 E27:E29 E45:E48" xr:uid="{00000000-0002-0000-1D00-000001000000}">
      <formula1>Y_N</formula1>
    </dataValidation>
    <dataValidation type="list" allowBlank="1" showInputMessage="1" showErrorMessage="1" sqref="K17" xr:uid="{00000000-0002-0000-1D00-000002000000}">
      <formula1>Select_Push_Distance_Stiff_Clay</formula1>
    </dataValidation>
  </dataValidations>
  <printOptions horizontalCentered="1"/>
  <pageMargins left="0.59055118110236227" right="0.59055118110236227" top="0.59055118110236227" bottom="0.59055118110236227" header="0.51181102362204722" footer="0.51181102362204722"/>
  <pageSetup paperSize="8" orientation="landscape" r:id="rId6"/>
  <headerFooter alignWithMargins="0">
    <oddFooter>&amp;C_x000D_&amp;1#&amp;"Calibri"&amp;12&amp;K000000 OFFICIAL</oddFooter>
  </headerFooter>
  <drawing r:id="rId7"/>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29"/>
  <dimension ref="A1:AO36"/>
  <sheetViews>
    <sheetView workbookViewId="0">
      <selection activeCell="K34" sqref="K34"/>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customWidth="1"/>
    <col min="13" max="13" width="2.140625" customWidth="1"/>
    <col min="14" max="14" width="2.42578125" style="1" customWidth="1"/>
    <col min="15" max="17" width="4.5703125" customWidth="1"/>
    <col min="18" max="18" width="2.42578125" style="1" customWidth="1"/>
    <col min="19" max="16384" width="8.85546875" style="1" hidden="1"/>
  </cols>
  <sheetData>
    <row r="1" spans="1:19" x14ac:dyDescent="0.2">
      <c r="A1" s="1"/>
      <c r="B1" s="1"/>
      <c r="C1" s="1"/>
      <c r="D1" s="1"/>
      <c r="E1" s="1"/>
      <c r="F1" s="1"/>
      <c r="G1" s="1"/>
      <c r="H1" s="1"/>
      <c r="I1" s="1"/>
      <c r="J1" s="1"/>
      <c r="K1" s="1"/>
      <c r="L1" s="1"/>
      <c r="M1" s="1"/>
      <c r="O1" s="1"/>
      <c r="P1" s="1"/>
      <c r="Q1" s="1"/>
    </row>
    <row r="2" spans="1:19" x14ac:dyDescent="0.2">
      <c r="A2" s="1"/>
      <c r="B2" s="2"/>
      <c r="C2" s="3"/>
      <c r="D2" s="3"/>
      <c r="E2" s="3"/>
      <c r="F2" s="3"/>
      <c r="G2" s="3"/>
      <c r="H2" s="3"/>
      <c r="I2" s="3"/>
      <c r="J2" s="3"/>
      <c r="K2" s="3"/>
      <c r="L2" s="3"/>
      <c r="M2" s="4"/>
      <c r="O2" s="1"/>
      <c r="P2" s="1"/>
      <c r="Q2" s="1"/>
    </row>
    <row r="3" spans="1:19" ht="23.25" thickBot="1" x14ac:dyDescent="0.25">
      <c r="A3" s="1"/>
      <c r="B3" s="5"/>
      <c r="C3" s="1263" t="s">
        <v>244</v>
      </c>
      <c r="D3" s="1263"/>
      <c r="E3" s="1263"/>
      <c r="F3" s="1263"/>
      <c r="G3" s="1263"/>
      <c r="H3" s="1263"/>
      <c r="I3" s="1263"/>
      <c r="J3" s="1263"/>
      <c r="K3" s="1263"/>
      <c r="L3" s="1263"/>
      <c r="M3" s="8"/>
      <c r="O3" s="1"/>
      <c r="P3" s="1"/>
      <c r="Q3" s="1"/>
    </row>
    <row r="4" spans="1:19" customFormat="1" ht="22.5" customHeight="1" x14ac:dyDescent="0.2">
      <c r="A4" s="1"/>
      <c r="B4" s="5"/>
      <c r="C4" s="158" t="s">
        <v>249</v>
      </c>
      <c r="D4" s="405"/>
      <c r="E4" s="405"/>
      <c r="F4" s="406"/>
      <c r="G4" s="406"/>
      <c r="H4" s="402"/>
      <c r="I4" s="402"/>
      <c r="J4" s="402"/>
      <c r="K4" s="886" t="s">
        <v>464</v>
      </c>
      <c r="L4" s="884">
        <f>Total_Liability</f>
        <v>0</v>
      </c>
      <c r="M4" s="8"/>
      <c r="N4" s="1"/>
      <c r="O4" s="1"/>
      <c r="P4" s="1"/>
      <c r="Q4" s="1"/>
      <c r="R4" s="1"/>
    </row>
    <row r="5" spans="1:19" customFormat="1" ht="12.75" customHeight="1" x14ac:dyDescent="0.2">
      <c r="A5" s="348"/>
      <c r="B5" s="358"/>
      <c r="C5" s="289"/>
      <c r="D5" s="270"/>
      <c r="E5" s="270"/>
      <c r="F5" s="271"/>
      <c r="G5" s="271"/>
      <c r="H5" s="272"/>
      <c r="I5" s="272"/>
      <c r="J5" s="272"/>
      <c r="K5" s="791" t="s">
        <v>289</v>
      </c>
      <c r="L5" s="792">
        <f>J34</f>
        <v>0</v>
      </c>
      <c r="M5" s="365"/>
      <c r="N5" s="62"/>
      <c r="O5" s="348"/>
      <c r="P5" s="348"/>
      <c r="Q5" s="348"/>
      <c r="R5" s="1"/>
    </row>
    <row r="6" spans="1:19" customFormat="1" ht="12.75" customHeight="1" x14ac:dyDescent="0.2">
      <c r="A6" s="347"/>
      <c r="B6" s="357"/>
      <c r="C6" s="368"/>
      <c r="D6" s="407"/>
      <c r="E6" s="407"/>
      <c r="G6" s="44"/>
      <c r="H6" s="44"/>
      <c r="I6" s="272"/>
      <c r="J6" s="422"/>
      <c r="K6" s="1"/>
      <c r="L6" s="1"/>
      <c r="M6" s="364"/>
      <c r="N6" s="24"/>
      <c r="O6" s="690"/>
      <c r="P6" s="347"/>
      <c r="Q6" s="690"/>
      <c r="R6" s="1"/>
    </row>
    <row r="7" spans="1:19" customFormat="1" ht="12.75" customHeight="1" thickBot="1" x14ac:dyDescent="0.25">
      <c r="A7" s="349"/>
      <c r="B7" s="359"/>
      <c r="C7" s="558" t="s">
        <v>613</v>
      </c>
      <c r="D7" s="162"/>
      <c r="E7" s="162"/>
      <c r="F7" s="558"/>
      <c r="G7" s="163"/>
      <c r="H7" s="44"/>
      <c r="J7" s="1"/>
      <c r="K7" s="1"/>
      <c r="L7" s="885" t="s">
        <v>766</v>
      </c>
      <c r="M7" s="366"/>
      <c r="N7" s="42"/>
      <c r="O7" s="690"/>
      <c r="P7" s="349"/>
      <c r="Q7" s="349"/>
      <c r="R7" s="1"/>
    </row>
    <row r="8" spans="1:19" customFormat="1" ht="12.75" customHeight="1" x14ac:dyDescent="0.2">
      <c r="A8" s="350"/>
      <c r="B8" s="360"/>
      <c r="C8" s="1093"/>
      <c r="D8" s="1094"/>
      <c r="E8" s="556"/>
      <c r="F8" s="1100"/>
      <c r="G8" s="1100"/>
      <c r="H8" s="1100"/>
      <c r="I8" s="1100"/>
      <c r="J8" s="1099"/>
      <c r="K8" s="1099"/>
      <c r="L8" s="883" t="s">
        <v>5</v>
      </c>
      <c r="M8" s="361"/>
      <c r="N8" s="24"/>
      <c r="O8" s="348"/>
      <c r="P8" s="350"/>
      <c r="Q8" s="350"/>
      <c r="R8" s="1"/>
    </row>
    <row r="9" spans="1:19" customFormat="1" ht="12.75" customHeight="1" x14ac:dyDescent="0.2">
      <c r="A9" s="350"/>
      <c r="B9" s="360"/>
      <c r="C9" s="1095"/>
      <c r="D9" s="1096"/>
      <c r="E9" s="556"/>
      <c r="F9" s="1100"/>
      <c r="G9" s="1100"/>
      <c r="H9" s="1100"/>
      <c r="I9" s="1100"/>
      <c r="J9" s="1101"/>
      <c r="K9" s="1101"/>
      <c r="L9" s="456" t="s">
        <v>767</v>
      </c>
      <c r="M9" s="361"/>
      <c r="N9" s="24"/>
      <c r="O9" s="348"/>
      <c r="P9" s="350"/>
      <c r="Q9" s="350"/>
      <c r="R9" s="1"/>
    </row>
    <row r="10" spans="1:19" customFormat="1" ht="12.75" customHeight="1" x14ac:dyDescent="0.2">
      <c r="A10" s="350"/>
      <c r="B10" s="360"/>
      <c r="C10" s="1095"/>
      <c r="D10" s="1096"/>
      <c r="E10" s="556"/>
      <c r="F10" s="1100"/>
      <c r="G10" s="1100"/>
      <c r="H10" s="1100"/>
      <c r="I10" s="1100"/>
      <c r="J10" s="1101"/>
      <c r="K10" s="1101"/>
      <c r="L10" s="404" t="s">
        <v>6</v>
      </c>
      <c r="M10" s="361"/>
      <c r="N10" s="24"/>
      <c r="O10" s="348"/>
      <c r="P10" s="350"/>
      <c r="Q10" s="350"/>
      <c r="R10" s="1"/>
    </row>
    <row r="11" spans="1:19" customFormat="1" ht="12.75" customHeight="1" x14ac:dyDescent="0.2">
      <c r="A11" s="350"/>
      <c r="B11" s="360"/>
      <c r="C11" s="1095"/>
      <c r="D11" s="1096"/>
      <c r="E11" s="556"/>
      <c r="F11" s="1100"/>
      <c r="G11" s="1100"/>
      <c r="H11" s="1100"/>
      <c r="I11" s="1100"/>
      <c r="J11" s="1101"/>
      <c r="K11" s="1101"/>
      <c r="L11" s="367" t="s">
        <v>7</v>
      </c>
      <c r="M11" s="361"/>
      <c r="N11" s="42"/>
      <c r="O11" s="348"/>
      <c r="P11" s="350"/>
      <c r="Q11" s="350"/>
      <c r="R11" s="1"/>
    </row>
    <row r="12" spans="1:19" customFormat="1" ht="12.75" customHeight="1" thickBot="1" x14ac:dyDescent="0.25">
      <c r="A12" s="44"/>
      <c r="B12" s="161"/>
      <c r="C12" s="1097"/>
      <c r="D12" s="1098"/>
      <c r="E12" s="162"/>
      <c r="F12" s="163"/>
      <c r="G12" s="47"/>
      <c r="H12" s="167"/>
      <c r="I12" s="167"/>
      <c r="J12" s="166"/>
      <c r="K12" s="166"/>
      <c r="L12" s="653"/>
      <c r="M12" s="164"/>
      <c r="N12" s="42"/>
      <c r="O12" s="44"/>
      <c r="P12" s="44"/>
      <c r="Q12" s="44"/>
      <c r="R12" s="1"/>
      <c r="S12" s="722"/>
    </row>
    <row r="13" spans="1:19" ht="12.75" customHeight="1" thickBot="1" x14ac:dyDescent="0.25">
      <c r="A13" s="1"/>
      <c r="B13" s="5"/>
      <c r="C13" s="362"/>
      <c r="D13" s="162"/>
      <c r="E13" s="271"/>
      <c r="F13" s="163"/>
      <c r="G13" s="167"/>
      <c r="H13" s="166"/>
      <c r="I13" s="44"/>
      <c r="J13" s="44"/>
      <c r="K13" s="44"/>
      <c r="L13" s="44"/>
      <c r="M13" s="8"/>
      <c r="O13" s="1"/>
      <c r="P13" s="1"/>
      <c r="Q13" s="1"/>
    </row>
    <row r="14" spans="1:19" ht="23.25" thickBot="1" x14ac:dyDescent="0.25">
      <c r="A14" s="1"/>
      <c r="B14" s="5"/>
      <c r="C14" s="57" t="s">
        <v>285</v>
      </c>
      <c r="D14" s="57" t="s">
        <v>286</v>
      </c>
      <c r="E14" s="537" t="s">
        <v>287</v>
      </c>
      <c r="F14" s="531" t="s">
        <v>288</v>
      </c>
      <c r="G14" s="57" t="s">
        <v>290</v>
      </c>
      <c r="H14" s="570" t="s">
        <v>291</v>
      </c>
      <c r="I14" s="570" t="s">
        <v>292</v>
      </c>
      <c r="J14" s="60" t="s">
        <v>293</v>
      </c>
      <c r="K14" s="60" t="s">
        <v>294</v>
      </c>
      <c r="L14" s="60" t="s">
        <v>295</v>
      </c>
      <c r="M14" s="8"/>
      <c r="O14" s="60" t="s">
        <v>565</v>
      </c>
      <c r="P14" s="60" t="s">
        <v>564</v>
      </c>
      <c r="Q14" s="60" t="s">
        <v>563</v>
      </c>
    </row>
    <row r="15" spans="1:19" ht="45" customHeight="1" x14ac:dyDescent="0.2">
      <c r="A15" s="1"/>
      <c r="B15" s="5"/>
      <c r="C15" s="1264" t="s">
        <v>250</v>
      </c>
      <c r="D15" s="70" t="str">
        <f>VLOOKUP($P15,TOV!$A$4:$E$65536,2,FALSE)</f>
        <v>Removal of powerlines (this includes disconnection, rolling up the wires and removing the poles).  It does not inlcude the removal of substations.</v>
      </c>
      <c r="E15" s="293" t="s">
        <v>296</v>
      </c>
      <c r="F15" s="77"/>
      <c r="G15" s="199" t="s">
        <v>252</v>
      </c>
      <c r="H15" s="73">
        <f>VLOOKUP($P15,TOV!$A$4:$E$65536,4,FALSE)</f>
        <v>38788.547173310195</v>
      </c>
      <c r="I15" s="197"/>
      <c r="J15" s="75">
        <f t="shared" ref="J15:J21" si="0">IF($E15="Y",IF(I15=0,F15*H15,F15*I15),"")</f>
        <v>0</v>
      </c>
      <c r="K15" s="632"/>
      <c r="L15" s="141" t="s">
        <v>505</v>
      </c>
      <c r="M15" s="8"/>
      <c r="O15" s="815">
        <f t="shared" ref="O15:O31" si="1">IF(I15="",0,1)</f>
        <v>0</v>
      </c>
      <c r="P15" s="826" t="s">
        <v>97</v>
      </c>
      <c r="Q15" s="816"/>
    </row>
    <row r="16" spans="1:19" ht="39.950000000000003" customHeight="1" x14ac:dyDescent="0.2">
      <c r="A16" s="1"/>
      <c r="B16" s="5"/>
      <c r="C16" s="1265"/>
      <c r="D16" s="70" t="str">
        <f>VLOOKUP($P16,TOV!$A$4:$E$65536,2,FALSE)</f>
        <v>Drill Holes - Cap and seal any open bore holes, backfill with cuttings.</v>
      </c>
      <c r="E16" s="293" t="s">
        <v>296</v>
      </c>
      <c r="F16" s="77"/>
      <c r="G16" s="199" t="s">
        <v>371</v>
      </c>
      <c r="H16" s="73">
        <f>VLOOKUP($P16,TOV!$A$4:$E$65536,4,FALSE)</f>
        <v>378.84457078951493</v>
      </c>
      <c r="I16" s="197"/>
      <c r="J16" s="75">
        <f t="shared" si="0"/>
        <v>0</v>
      </c>
      <c r="K16" s="632"/>
      <c r="L16" s="141" t="s">
        <v>372</v>
      </c>
      <c r="M16" s="8"/>
      <c r="O16" s="815">
        <f t="shared" si="1"/>
        <v>0</v>
      </c>
      <c r="P16" s="826" t="s">
        <v>373</v>
      </c>
      <c r="Q16" s="816"/>
    </row>
    <row r="17" spans="1:41" ht="39.950000000000003" customHeight="1" x14ac:dyDescent="0.2">
      <c r="A17" s="1"/>
      <c r="B17" s="5"/>
      <c r="C17" s="1265"/>
      <c r="D17" s="70" t="str">
        <f>VLOOKUP($P17,TOV!$A$4:$E$65536,2,FALSE)</f>
        <v>Drill Holes or water bores- Grout (with concrete) cap and seal bore holes (ie. where sealing aquifers).</v>
      </c>
      <c r="E17" s="293" t="s">
        <v>296</v>
      </c>
      <c r="F17" s="77"/>
      <c r="G17" s="199" t="s">
        <v>371</v>
      </c>
      <c r="H17" s="73">
        <f>VLOOKUP($P17,TOV!$A$4:$E$65536,4,FALSE)</f>
        <v>1890.370197295478</v>
      </c>
      <c r="I17" s="197"/>
      <c r="J17" s="75">
        <f t="shared" si="0"/>
        <v>0</v>
      </c>
      <c r="K17" s="632"/>
      <c r="L17" s="140" t="s">
        <v>859</v>
      </c>
      <c r="M17" s="8"/>
      <c r="O17" s="815">
        <f t="shared" si="1"/>
        <v>0</v>
      </c>
      <c r="P17" s="826" t="s">
        <v>375</v>
      </c>
      <c r="Q17" s="816"/>
    </row>
    <row r="18" spans="1:41" ht="39.950000000000003" customHeight="1" x14ac:dyDescent="0.2">
      <c r="A18" s="1"/>
      <c r="B18" s="5"/>
      <c r="C18" s="1265"/>
      <c r="D18" s="70" t="str">
        <f>VLOOKUP($P18,TOV!$A$4:$E$65536,2,FALSE)</f>
        <v>Pest and Weed Management</v>
      </c>
      <c r="E18" s="293" t="s">
        <v>296</v>
      </c>
      <c r="F18" s="77"/>
      <c r="G18" s="199" t="s">
        <v>363</v>
      </c>
      <c r="H18" s="73">
        <f>VLOOKUP($P18,TOV!$A$4:$E$65536,4,FALSE)</f>
        <v>757.68914157902987</v>
      </c>
      <c r="I18" s="197"/>
      <c r="J18" s="75">
        <f t="shared" si="0"/>
        <v>0</v>
      </c>
      <c r="K18" s="632"/>
      <c r="L18" s="141" t="s">
        <v>253</v>
      </c>
      <c r="M18" s="8"/>
      <c r="O18" s="823">
        <f t="shared" si="1"/>
        <v>0</v>
      </c>
      <c r="P18" s="822" t="s">
        <v>428</v>
      </c>
      <c r="Q18" s="824"/>
    </row>
    <row r="19" spans="1:41" customFormat="1" ht="39.950000000000003" customHeight="1" x14ac:dyDescent="0.2">
      <c r="A19" s="62"/>
      <c r="B19" s="63"/>
      <c r="C19" s="1265"/>
      <c r="D19" s="70" t="str">
        <f>VLOOKUP($P19,TOV!$A$4:$E$65536,2,FALSE)</f>
        <v>Hydro-seeding with straw mulching and bitumen tack.</v>
      </c>
      <c r="E19" s="293" t="s">
        <v>296</v>
      </c>
      <c r="F19" s="77"/>
      <c r="G19" s="199" t="s">
        <v>406</v>
      </c>
      <c r="H19" s="73">
        <f>VLOOKUP($P19,TOV!$A$4:$E$65536,4,FALSE)</f>
        <v>2.3115939912580572</v>
      </c>
      <c r="I19" s="197"/>
      <c r="J19" s="75">
        <f t="shared" si="0"/>
        <v>0</v>
      </c>
      <c r="K19" s="632"/>
      <c r="L19" s="141" t="s">
        <v>407</v>
      </c>
      <c r="M19" s="243"/>
      <c r="N19" s="24"/>
      <c r="O19" s="745">
        <f t="shared" si="1"/>
        <v>0</v>
      </c>
      <c r="P19" s="746" t="s">
        <v>408</v>
      </c>
      <c r="Q19" s="932"/>
      <c r="R19" s="749"/>
      <c r="S19" s="722"/>
      <c r="T19" s="722"/>
      <c r="U19" s="722"/>
      <c r="V19" s="722"/>
      <c r="W19" s="722"/>
      <c r="X19" s="722"/>
      <c r="Y19" s="722"/>
      <c r="Z19" s="722"/>
      <c r="AA19" s="722"/>
      <c r="AB19" s="722"/>
      <c r="AC19" s="722"/>
      <c r="AD19" s="722"/>
      <c r="AE19" s="722"/>
      <c r="AF19" s="722"/>
      <c r="AG19" s="722"/>
      <c r="AH19" s="722"/>
      <c r="AI19" s="722"/>
      <c r="AJ19" s="722"/>
      <c r="AK19" s="722"/>
      <c r="AL19" s="722"/>
      <c r="AM19" s="722"/>
      <c r="AN19" s="722"/>
      <c r="AO19" s="722"/>
    </row>
    <row r="20" spans="1:41" customFormat="1" ht="39.950000000000003" customHeight="1" x14ac:dyDescent="0.2">
      <c r="A20" s="62"/>
      <c r="B20" s="63"/>
      <c r="C20" s="1265"/>
      <c r="D20" s="171" t="str">
        <f>VLOOKUP($P20,TOV!$A$4:$E$65536,2,FALSE)</f>
        <v>Installation of geotextile/geofabric layer</v>
      </c>
      <c r="E20" s="293" t="s">
        <v>296</v>
      </c>
      <c r="F20" s="72"/>
      <c r="G20" s="90" t="s">
        <v>363</v>
      </c>
      <c r="H20" s="174">
        <f>VLOOKUP($P20,TOV!$A$4:$E$65536,4,FALSE)</f>
        <v>38502.461339999994</v>
      </c>
      <c r="I20" s="206"/>
      <c r="J20" s="75">
        <f t="shared" si="0"/>
        <v>0</v>
      </c>
      <c r="K20" s="631"/>
      <c r="L20" s="140" t="s">
        <v>865</v>
      </c>
      <c r="M20" s="243"/>
      <c r="N20" s="24"/>
      <c r="O20" s="745">
        <f>IF(I20="",0,1)</f>
        <v>0</v>
      </c>
      <c r="P20" s="1008" t="s">
        <v>863</v>
      </c>
      <c r="Q20" s="932"/>
      <c r="R20" s="749"/>
      <c r="S20" s="722"/>
      <c r="T20" s="722"/>
      <c r="U20" s="722"/>
      <c r="V20" s="722"/>
      <c r="W20" s="722"/>
      <c r="X20" s="722"/>
      <c r="Y20" s="722"/>
      <c r="Z20" s="722"/>
      <c r="AA20" s="722"/>
      <c r="AB20" s="722"/>
      <c r="AC20" s="722"/>
      <c r="AD20" s="722"/>
      <c r="AE20" s="722"/>
      <c r="AF20" s="722"/>
      <c r="AG20" s="722"/>
      <c r="AH20" s="722"/>
      <c r="AI20" s="722"/>
      <c r="AJ20" s="722"/>
      <c r="AK20" s="722"/>
      <c r="AL20" s="722"/>
      <c r="AM20" s="722"/>
      <c r="AN20" s="722"/>
      <c r="AO20" s="722"/>
    </row>
    <row r="21" spans="1:41" customFormat="1" ht="18" x14ac:dyDescent="0.2">
      <c r="A21" s="62"/>
      <c r="B21" s="63"/>
      <c r="C21" s="1265"/>
      <c r="D21" s="70" t="str">
        <f>VLOOKUP($P21,TOV!$A$4:$E$65536,2,FALSE)</f>
        <v>Installation of sediment fence</v>
      </c>
      <c r="E21" s="293" t="s">
        <v>296</v>
      </c>
      <c r="F21" s="77"/>
      <c r="G21" s="199" t="s">
        <v>441</v>
      </c>
      <c r="H21" s="73">
        <f>VLOOKUP($P21,TOV!$A$4:$E$65536,4,FALSE)</f>
        <v>12.880715406843505</v>
      </c>
      <c r="I21" s="197"/>
      <c r="J21" s="75">
        <f t="shared" si="0"/>
        <v>0</v>
      </c>
      <c r="K21" s="632"/>
      <c r="L21" s="141" t="s">
        <v>312</v>
      </c>
      <c r="M21" s="243"/>
      <c r="N21" s="24"/>
      <c r="O21" s="745">
        <f t="shared" si="1"/>
        <v>0</v>
      </c>
      <c r="P21" s="746" t="s">
        <v>310</v>
      </c>
      <c r="Q21" s="932"/>
      <c r="R21" s="749"/>
      <c r="S21" s="722"/>
      <c r="T21" s="722"/>
      <c r="U21" s="722"/>
      <c r="V21" s="722"/>
      <c r="W21" s="722"/>
      <c r="X21" s="722"/>
      <c r="Y21" s="722"/>
      <c r="Z21" s="722"/>
      <c r="AA21" s="722"/>
      <c r="AB21" s="722"/>
      <c r="AC21" s="722"/>
      <c r="AD21" s="722"/>
      <c r="AE21" s="722"/>
      <c r="AF21" s="722"/>
      <c r="AG21" s="722"/>
      <c r="AH21" s="722"/>
      <c r="AI21" s="722"/>
      <c r="AJ21" s="722"/>
      <c r="AK21" s="722"/>
      <c r="AL21" s="722"/>
      <c r="AM21" s="722"/>
      <c r="AN21" s="722"/>
      <c r="AO21" s="722"/>
    </row>
    <row r="22" spans="1:41" customFormat="1" ht="36" x14ac:dyDescent="0.2">
      <c r="A22" s="62"/>
      <c r="B22" s="63"/>
      <c r="C22" s="1265"/>
      <c r="D22" s="171" t="str">
        <f>VLOOKUP($P22,TOV!$A$4:$E$65536,2,FALSE)</f>
        <v>Site security and monitoring of the site during the rehabilitation works period</v>
      </c>
      <c r="E22" s="293" t="s">
        <v>296</v>
      </c>
      <c r="F22" s="72"/>
      <c r="G22" s="90" t="s">
        <v>371</v>
      </c>
      <c r="H22" s="174" t="str">
        <f>VLOOKUP($P22,TOV!$A$4:$E$65536,4,FALSE)</f>
        <v>Use 1st principles to build a rate</v>
      </c>
      <c r="I22" s="206"/>
      <c r="J22" s="75">
        <f>IF(E22="Y",F22*I22, 0)</f>
        <v>0</v>
      </c>
      <c r="K22" s="631"/>
      <c r="L22" s="140" t="s">
        <v>867</v>
      </c>
      <c r="M22" s="243"/>
      <c r="N22" s="24"/>
      <c r="O22" s="745">
        <f>IF(I22="",0,1)</f>
        <v>0</v>
      </c>
      <c r="P22" s="1008" t="s">
        <v>862</v>
      </c>
      <c r="Q22" s="932"/>
      <c r="R22" s="749"/>
      <c r="S22" s="722"/>
      <c r="T22" s="722"/>
      <c r="U22" s="722"/>
      <c r="V22" s="722"/>
      <c r="W22" s="722"/>
      <c r="X22" s="722"/>
      <c r="Y22" s="722"/>
      <c r="Z22" s="722"/>
      <c r="AA22" s="722"/>
      <c r="AB22" s="722"/>
      <c r="AC22" s="722"/>
      <c r="AD22" s="722"/>
      <c r="AE22" s="722"/>
      <c r="AF22" s="722"/>
      <c r="AG22" s="722"/>
      <c r="AH22" s="722"/>
      <c r="AI22" s="722"/>
      <c r="AJ22" s="722"/>
      <c r="AK22" s="722"/>
      <c r="AL22" s="722"/>
      <c r="AM22" s="722"/>
      <c r="AN22" s="722"/>
      <c r="AO22" s="722"/>
    </row>
    <row r="23" spans="1:41" customFormat="1" ht="33.75" x14ac:dyDescent="0.2">
      <c r="A23" s="62"/>
      <c r="B23" s="63"/>
      <c r="C23" s="1265"/>
      <c r="D23" s="70" t="str">
        <f>VLOOKUP($P23,TOV!$A$4:$E$65536,2,FALSE)</f>
        <v>Monitoring and Maintenance Costs During the Rehabilitation Works Period</v>
      </c>
      <c r="E23" s="293" t="s">
        <v>296</v>
      </c>
      <c r="F23" s="77"/>
      <c r="G23" s="199" t="s">
        <v>371</v>
      </c>
      <c r="H23" s="73" t="str">
        <f>VLOOKUP($P23,TOV!$A$4:$E$65536,4,FALSE)</f>
        <v>Use 1st principles to build a rate</v>
      </c>
      <c r="I23" s="197"/>
      <c r="J23" s="75">
        <f>IF(E23= "Y",F23*I23,0)</f>
        <v>0</v>
      </c>
      <c r="K23" s="632"/>
      <c r="L23" s="141" t="s">
        <v>790</v>
      </c>
      <c r="M23" s="243"/>
      <c r="N23" s="24"/>
      <c r="O23" s="745">
        <f t="shared" si="1"/>
        <v>0</v>
      </c>
      <c r="P23" s="746" t="s">
        <v>787</v>
      </c>
      <c r="Q23" s="932"/>
      <c r="R23" s="749"/>
      <c r="S23" s="722"/>
      <c r="T23" s="722"/>
      <c r="U23" s="722"/>
      <c r="V23" s="722"/>
      <c r="W23" s="722"/>
      <c r="X23" s="722"/>
      <c r="Y23" s="722"/>
      <c r="Z23" s="722"/>
      <c r="AA23" s="722"/>
      <c r="AB23" s="722"/>
      <c r="AC23" s="722"/>
      <c r="AD23" s="722"/>
      <c r="AE23" s="722"/>
      <c r="AF23" s="722"/>
      <c r="AG23" s="722"/>
      <c r="AH23" s="722"/>
      <c r="AI23" s="722"/>
      <c r="AJ23" s="722"/>
      <c r="AK23" s="722"/>
      <c r="AL23" s="722"/>
      <c r="AM23" s="722"/>
      <c r="AN23" s="722"/>
      <c r="AO23" s="722"/>
    </row>
    <row r="24" spans="1:41" customFormat="1" ht="45" x14ac:dyDescent="0.2">
      <c r="A24" s="62"/>
      <c r="B24" s="63"/>
      <c r="C24" s="1265"/>
      <c r="D24" s="70" t="str">
        <f>VLOOKUP($P24,TOV!$A$4:$E$65536,2,FALSE)</f>
        <v>Any Other Costs That Would be Reasonably Expected To Be Required to Rehabilitate the Site and are not Covered Elsewhere in This Calculator</v>
      </c>
      <c r="E24" s="293" t="s">
        <v>296</v>
      </c>
      <c r="F24" s="77"/>
      <c r="G24" s="199" t="s">
        <v>371</v>
      </c>
      <c r="H24" s="73" t="str">
        <f>VLOOKUP($P24,TOV!$A$4:$E$65536,4,FALSE)</f>
        <v>Use 1st principles to build a rate</v>
      </c>
      <c r="I24" s="197"/>
      <c r="J24" s="75">
        <f>IF(E24= "Y",F24*I24,0)</f>
        <v>0</v>
      </c>
      <c r="K24" s="632"/>
      <c r="L24" s="141" t="s">
        <v>790</v>
      </c>
      <c r="M24" s="243"/>
      <c r="N24" s="24"/>
      <c r="O24" s="745">
        <f t="shared" si="1"/>
        <v>0</v>
      </c>
      <c r="P24" s="746" t="s">
        <v>789</v>
      </c>
      <c r="Q24" s="932"/>
      <c r="R24" s="749"/>
      <c r="S24" s="722"/>
      <c r="T24" s="722"/>
      <c r="U24" s="722"/>
      <c r="V24" s="722"/>
      <c r="W24" s="722"/>
      <c r="X24" s="722"/>
      <c r="Y24" s="722"/>
      <c r="Z24" s="722"/>
      <c r="AA24" s="722"/>
      <c r="AB24" s="722"/>
      <c r="AC24" s="722"/>
      <c r="AD24" s="722"/>
      <c r="AE24" s="722"/>
      <c r="AF24" s="722"/>
      <c r="AG24" s="722"/>
      <c r="AH24" s="722"/>
      <c r="AI24" s="722"/>
      <c r="AJ24" s="722"/>
      <c r="AK24" s="722"/>
      <c r="AL24" s="722"/>
      <c r="AM24" s="722"/>
      <c r="AN24" s="722"/>
      <c r="AO24" s="722"/>
    </row>
    <row r="25" spans="1:41" customFormat="1" ht="56.25" x14ac:dyDescent="0.2">
      <c r="A25" s="62"/>
      <c r="B25" s="63"/>
      <c r="C25" s="1265"/>
      <c r="D25" s="70" t="str">
        <f>VLOOKUP($P25,TOV!$A$4:$E$65536,2,FALSE)</f>
        <v>Engagement of an EPA accredited environmental auditor to set environmental performance requirements pre rehabilitation works and to verify performance post rehabilitation works</v>
      </c>
      <c r="E25" s="552" t="s">
        <v>296</v>
      </c>
      <c r="F25" s="976"/>
      <c r="G25" s="199" t="s">
        <v>371</v>
      </c>
      <c r="H25" s="73" t="str">
        <f>VLOOKUP($P25,TOV!$A$4:$E$65536,4,FALSE)</f>
        <v>Use 1st principles to build a rate</v>
      </c>
      <c r="I25" s="431"/>
      <c r="J25" s="75">
        <f>IF(E25= "Y",F25*I25,0)</f>
        <v>0</v>
      </c>
      <c r="K25" s="632"/>
      <c r="L25" s="141" t="s">
        <v>790</v>
      </c>
      <c r="M25" s="243"/>
      <c r="N25" s="24"/>
      <c r="O25" s="745">
        <f t="shared" si="1"/>
        <v>0</v>
      </c>
      <c r="P25" s="746" t="s">
        <v>796</v>
      </c>
      <c r="Q25" s="932"/>
      <c r="R25" s="749"/>
      <c r="S25" s="722"/>
      <c r="T25" s="722"/>
      <c r="U25" s="722"/>
      <c r="V25" s="722"/>
      <c r="W25" s="722"/>
      <c r="X25" s="722"/>
      <c r="Y25" s="722"/>
      <c r="Z25" s="722"/>
      <c r="AA25" s="722"/>
      <c r="AB25" s="722"/>
      <c r="AC25" s="722"/>
      <c r="AD25" s="722"/>
      <c r="AE25" s="722"/>
      <c r="AF25" s="722"/>
      <c r="AG25" s="722"/>
      <c r="AH25" s="722"/>
      <c r="AI25" s="722"/>
      <c r="AJ25" s="722"/>
      <c r="AK25" s="722"/>
      <c r="AL25" s="722"/>
      <c r="AM25" s="722"/>
      <c r="AN25" s="722"/>
      <c r="AO25" s="722"/>
    </row>
    <row r="26" spans="1:41" customFormat="1" ht="37.5" customHeight="1" x14ac:dyDescent="0.2">
      <c r="A26" s="62"/>
      <c r="B26" s="63"/>
      <c r="C26" s="1265"/>
      <c r="D26" s="70" t="str">
        <f>VLOOKUP($P26,TOV!$A$4:$E$65536,2,FALSE)</f>
        <v>Environmental sampling - identify any actual or potential contaminants (e.g. arsenic, salt, acid, cyanide)</v>
      </c>
      <c r="E26" s="552" t="s">
        <v>296</v>
      </c>
      <c r="F26" s="976"/>
      <c r="G26" s="199" t="s">
        <v>371</v>
      </c>
      <c r="H26" s="73" t="str">
        <f>VLOOKUP($P26,TOV!$A$4:$E$65536,4,FALSE)</f>
        <v>Use 1st principles to build a rate</v>
      </c>
      <c r="I26" s="431"/>
      <c r="J26" s="75">
        <f>IF(E26= "Y",F26*I26,0)</f>
        <v>0</v>
      </c>
      <c r="K26" s="632"/>
      <c r="L26" s="141" t="s">
        <v>790</v>
      </c>
      <c r="M26" s="243"/>
      <c r="N26" s="24"/>
      <c r="O26" s="745">
        <f t="shared" si="1"/>
        <v>0</v>
      </c>
      <c r="P26" s="746" t="s">
        <v>797</v>
      </c>
      <c r="Q26" s="932"/>
      <c r="R26" s="749"/>
      <c r="S26" s="722"/>
      <c r="T26" s="722"/>
      <c r="U26" s="722"/>
      <c r="V26" s="722"/>
      <c r="W26" s="722"/>
      <c r="X26" s="722"/>
      <c r="Y26" s="722"/>
      <c r="Z26" s="722"/>
      <c r="AA26" s="722"/>
      <c r="AB26" s="722"/>
      <c r="AC26" s="722"/>
      <c r="AD26" s="722"/>
      <c r="AE26" s="722"/>
      <c r="AF26" s="722"/>
      <c r="AG26" s="722"/>
      <c r="AH26" s="722"/>
      <c r="AI26" s="722"/>
      <c r="AJ26" s="722"/>
      <c r="AK26" s="722"/>
      <c r="AL26" s="722"/>
      <c r="AM26" s="722"/>
      <c r="AN26" s="722"/>
      <c r="AO26" s="722"/>
    </row>
    <row r="27" spans="1:41" customFormat="1" ht="34.5" thickBot="1" x14ac:dyDescent="0.25">
      <c r="A27" s="62"/>
      <c r="B27" s="63"/>
      <c r="C27" s="1265"/>
      <c r="D27" s="70" t="str">
        <f>VLOOKUP($P27,TOV!$A$4:$E$65536,2,FALSE)</f>
        <v>Groundwater management – quality and quantity of groundwater</v>
      </c>
      <c r="E27" s="552" t="s">
        <v>296</v>
      </c>
      <c r="F27" s="976"/>
      <c r="G27" s="199" t="s">
        <v>371</v>
      </c>
      <c r="H27" s="73" t="str">
        <f>VLOOKUP($P27,TOV!$A$4:$E$65536,4,FALSE)</f>
        <v>Use 1st principles to build a rate</v>
      </c>
      <c r="I27" s="431"/>
      <c r="J27" s="75">
        <f>IF(E27= "Y",F27*I27,0)</f>
        <v>0</v>
      </c>
      <c r="K27" s="632"/>
      <c r="L27" s="141" t="s">
        <v>790</v>
      </c>
      <c r="M27" s="243"/>
      <c r="N27" s="24"/>
      <c r="O27" s="745">
        <f t="shared" si="1"/>
        <v>0</v>
      </c>
      <c r="P27" s="746" t="s">
        <v>798</v>
      </c>
      <c r="Q27" s="932"/>
      <c r="R27" s="749"/>
      <c r="S27" s="722"/>
      <c r="T27" s="722"/>
      <c r="U27" s="722"/>
      <c r="V27" s="722"/>
      <c r="W27" s="722"/>
      <c r="X27" s="722"/>
      <c r="Y27" s="722"/>
      <c r="Z27" s="722"/>
      <c r="AA27" s="722"/>
      <c r="AB27" s="722"/>
      <c r="AC27" s="722"/>
      <c r="AD27" s="722"/>
      <c r="AE27" s="722"/>
      <c r="AF27" s="722"/>
      <c r="AG27" s="722"/>
      <c r="AH27" s="722"/>
      <c r="AI27" s="722"/>
      <c r="AJ27" s="722"/>
      <c r="AK27" s="722"/>
      <c r="AL27" s="722"/>
      <c r="AM27" s="722"/>
      <c r="AN27" s="722"/>
      <c r="AO27" s="722"/>
    </row>
    <row r="28" spans="1:41" ht="13.5" customHeight="1" x14ac:dyDescent="0.2">
      <c r="A28" s="1"/>
      <c r="B28" s="5"/>
      <c r="C28" s="1265"/>
      <c r="D28" s="429" t="s">
        <v>255</v>
      </c>
      <c r="E28" s="303"/>
      <c r="F28" s="573"/>
      <c r="G28" s="303"/>
      <c r="H28" s="1413" t="s">
        <v>254</v>
      </c>
      <c r="I28" s="431"/>
      <c r="J28" s="572">
        <f>F28*I28</f>
        <v>0</v>
      </c>
      <c r="K28" s="210"/>
      <c r="L28" s="142" t="s">
        <v>412</v>
      </c>
      <c r="M28" s="8"/>
      <c r="O28" s="815">
        <f t="shared" si="1"/>
        <v>0</v>
      </c>
      <c r="P28" s="835"/>
      <c r="Q28" s="816"/>
    </row>
    <row r="29" spans="1:41" x14ac:dyDescent="0.2">
      <c r="A29" s="1"/>
      <c r="B29" s="5"/>
      <c r="C29" s="1265"/>
      <c r="D29" s="429" t="s">
        <v>256</v>
      </c>
      <c r="E29" s="303"/>
      <c r="F29" s="573"/>
      <c r="G29" s="303"/>
      <c r="H29" s="1414"/>
      <c r="I29" s="431"/>
      <c r="J29" s="572">
        <f>F29*I29</f>
        <v>0</v>
      </c>
      <c r="K29" s="210"/>
      <c r="L29" s="142" t="s">
        <v>412</v>
      </c>
      <c r="M29" s="8"/>
      <c r="O29" s="815">
        <f t="shared" si="1"/>
        <v>0</v>
      </c>
      <c r="P29" s="835"/>
      <c r="Q29" s="816"/>
    </row>
    <row r="30" spans="1:41" x14ac:dyDescent="0.2">
      <c r="A30" s="1"/>
      <c r="B30" s="5"/>
      <c r="C30" s="1265"/>
      <c r="D30" s="429" t="s">
        <v>257</v>
      </c>
      <c r="E30" s="303"/>
      <c r="F30" s="573"/>
      <c r="G30" s="303"/>
      <c r="H30" s="1414"/>
      <c r="I30" s="431"/>
      <c r="J30" s="572">
        <f>F30*I30</f>
        <v>0</v>
      </c>
      <c r="K30" s="210"/>
      <c r="L30" s="142" t="s">
        <v>412</v>
      </c>
      <c r="M30" s="8"/>
      <c r="O30" s="815">
        <f t="shared" si="1"/>
        <v>0</v>
      </c>
      <c r="P30" s="835"/>
      <c r="Q30" s="816"/>
    </row>
    <row r="31" spans="1:41" ht="13.5" thickBot="1" x14ac:dyDescent="0.25">
      <c r="A31" s="1"/>
      <c r="B31" s="5"/>
      <c r="C31" s="1353"/>
      <c r="D31" s="433" t="s">
        <v>258</v>
      </c>
      <c r="E31" s="250"/>
      <c r="F31" s="574"/>
      <c r="G31" s="250"/>
      <c r="H31" s="1415"/>
      <c r="I31" s="435"/>
      <c r="J31" s="572">
        <f>F31*I31</f>
        <v>0</v>
      </c>
      <c r="K31" s="475"/>
      <c r="L31" s="245" t="s">
        <v>412</v>
      </c>
      <c r="M31" s="8"/>
      <c r="O31" s="817">
        <f t="shared" si="1"/>
        <v>0</v>
      </c>
      <c r="P31" s="836"/>
      <c r="Q31" s="818"/>
    </row>
    <row r="32" spans="1:41" ht="13.5" thickBot="1" x14ac:dyDescent="0.25">
      <c r="A32" s="1"/>
      <c r="B32" s="5"/>
      <c r="C32" s="298"/>
      <c r="D32" s="96"/>
      <c r="E32" s="96"/>
      <c r="F32" s="185" t="s">
        <v>461</v>
      </c>
      <c r="G32" s="337"/>
      <c r="H32" s="313"/>
      <c r="I32" s="313"/>
      <c r="J32" s="187">
        <f>SUM(J15:J31)</f>
        <v>0</v>
      </c>
      <c r="K32" s="187"/>
      <c r="L32" s="532"/>
      <c r="M32" s="8"/>
      <c r="O32" s="1425"/>
      <c r="P32" s="1426"/>
      <c r="Q32" s="1427"/>
    </row>
    <row r="33" spans="1:17" x14ac:dyDescent="0.2">
      <c r="A33" s="1"/>
      <c r="B33" s="5"/>
      <c r="C33" s="538"/>
      <c r="D33" s="126"/>
      <c r="E33" s="126"/>
      <c r="F33" s="126"/>
      <c r="G33" s="126"/>
      <c r="H33" s="126"/>
      <c r="I33" s="126"/>
      <c r="J33" s="126"/>
      <c r="K33" s="126"/>
      <c r="L33" s="126"/>
      <c r="M33" s="8"/>
      <c r="O33" s="1"/>
      <c r="P33" s="1"/>
      <c r="Q33" s="1"/>
    </row>
    <row r="34" spans="1:17" ht="15.75" x14ac:dyDescent="0.2">
      <c r="A34" s="1"/>
      <c r="B34" s="5"/>
      <c r="C34" s="260" t="s">
        <v>591</v>
      </c>
      <c r="D34" s="1123" t="s">
        <v>470</v>
      </c>
      <c r="E34" s="1123"/>
      <c r="F34" s="1319"/>
      <c r="G34" s="1319"/>
      <c r="H34" s="1319"/>
      <c r="I34" s="261"/>
      <c r="J34" s="571">
        <f>SUM(J32)</f>
        <v>0</v>
      </c>
      <c r="K34" s="423"/>
      <c r="L34" s="255"/>
      <c r="M34" s="8"/>
      <c r="O34" s="1"/>
      <c r="P34" s="1"/>
      <c r="Q34" s="1"/>
    </row>
    <row r="35" spans="1:17" x14ac:dyDescent="0.2">
      <c r="A35" s="1"/>
      <c r="B35" s="17"/>
      <c r="C35" s="539"/>
      <c r="D35" s="18"/>
      <c r="E35" s="18"/>
      <c r="F35" s="18"/>
      <c r="G35" s="18"/>
      <c r="H35" s="18"/>
      <c r="I35" s="18"/>
      <c r="J35" s="18"/>
      <c r="K35" s="18"/>
      <c r="L35" s="18"/>
      <c r="M35" s="19"/>
      <c r="O35" s="1"/>
      <c r="P35" s="1"/>
      <c r="Q35" s="1"/>
    </row>
    <row r="36" spans="1:17" s="1" customFormat="1" x14ac:dyDescent="0.2"/>
  </sheetData>
  <customSheetViews>
    <customSheetView guid="{41A8ADCC-2507-4752-A3EE-F762BBC19AE1}" showPageBreaks="1" hiddenRows="1" hiddenColumns="1" view="pageBreakPreview" showRuler="0" topLeftCell="D6">
      <selection activeCell="L17" sqref="L17"/>
      <pageMargins left="0.75" right="0.75" top="1" bottom="1" header="0.5" footer="0.5"/>
      <pageSetup paperSize="8" scale="67" orientation="portrait" r:id="rId1"/>
      <headerFooter alignWithMargins="0"/>
    </customSheetView>
    <customSheetView guid="{B9B8C2DC-3363-4EAD-9396-44349DABBC4D}" scale="60" showPageBreaks="1" hiddenRows="1" hiddenColumns="1" view="pageBreakPreview" showRuler="0">
      <selection activeCell="D8" sqref="D8"/>
      <pageMargins left="0.75" right="0.75" top="1" bottom="1" header="0.5" footer="0.5"/>
      <pageSetup paperSize="8" scale="67" orientation="portrait" r:id="rId2"/>
      <headerFooter alignWithMargins="0"/>
    </customSheetView>
    <customSheetView guid="{61CD6FD2-F6DE-422C-B544-3D388865927F}" scale="60" showPageBreaks="1" hiddenRows="1" hiddenColumns="1" view="pageBreakPreview" showRuler="0">
      <selection activeCell="D8" sqref="D8"/>
      <pageMargins left="0.75" right="0.75" top="1" bottom="1" header="0.5" footer="0.5"/>
      <pageSetup paperSize="8" scale="67" orientation="portrait" r:id="rId3"/>
      <headerFooter alignWithMargins="0"/>
    </customSheetView>
    <customSheetView guid="{2FACC61F-0CCB-4F9A-9FC4-FB98AB602DA6}" showPageBreaks="1" hiddenRows="1" hiddenColumns="1" view="pageBreakPreview" showRuler="0" topLeftCell="D6">
      <selection activeCell="L17" sqref="L17"/>
      <pageMargins left="0.75" right="0.75" top="1" bottom="1" header="0.5" footer="0.5"/>
      <pageSetup paperSize="8" scale="67" orientation="portrait" r:id="rId4"/>
      <headerFooter alignWithMargins="0"/>
    </customSheetView>
    <customSheetView guid="{4CDCC75F-9EF8-4C61-98C8-402ABB879AE7}" showPageBreaks="1" hiddenRows="1" hiddenColumns="1" view="pageBreakPreview" showRuler="0" topLeftCell="D6">
      <selection activeCell="L17" sqref="L17"/>
      <pageMargins left="0.75" right="0.75" top="1" bottom="1" header="0.5" footer="0.5"/>
      <pageSetup paperSize="8" scale="67" orientation="portrait" r:id="rId5"/>
      <headerFooter alignWithMargins="0"/>
    </customSheetView>
  </customSheetViews>
  <mergeCells count="14">
    <mergeCell ref="H28:H31"/>
    <mergeCell ref="O32:Q32"/>
    <mergeCell ref="C3:L3"/>
    <mergeCell ref="C15:C31"/>
    <mergeCell ref="D34:H34"/>
    <mergeCell ref="F8:I8"/>
    <mergeCell ref="J8:K8"/>
    <mergeCell ref="F9:I9"/>
    <mergeCell ref="J9:K9"/>
    <mergeCell ref="F10:I10"/>
    <mergeCell ref="J10:K10"/>
    <mergeCell ref="F11:I11"/>
    <mergeCell ref="J11:K11"/>
    <mergeCell ref="C8:D12"/>
  </mergeCells>
  <phoneticPr fontId="6" type="noConversion"/>
  <conditionalFormatting sqref="F15:F19">
    <cfRule type="expression" dxfId="135" priority="17" stopIfTrue="1">
      <formula>$E15="N"</formula>
    </cfRule>
    <cfRule type="expression" dxfId="134" priority="18" stopIfTrue="1">
      <formula>$E15="Y"</formula>
    </cfRule>
  </conditionalFormatting>
  <conditionalFormatting sqref="J15:J19">
    <cfRule type="expression" dxfId="133" priority="19" stopIfTrue="1">
      <formula>$O15=1</formula>
    </cfRule>
  </conditionalFormatting>
  <conditionalFormatting sqref="K15:K19">
    <cfRule type="expression" dxfId="132" priority="20" stopIfTrue="1">
      <formula>$O15=1</formula>
    </cfRule>
  </conditionalFormatting>
  <conditionalFormatting sqref="F23:F27">
    <cfRule type="expression" dxfId="131" priority="13" stopIfTrue="1">
      <formula>$E23="N"</formula>
    </cfRule>
    <cfRule type="expression" dxfId="130" priority="14" stopIfTrue="1">
      <formula>$E23="Y"</formula>
    </cfRule>
  </conditionalFormatting>
  <conditionalFormatting sqref="J23:J27">
    <cfRule type="expression" dxfId="129" priority="15" stopIfTrue="1">
      <formula>$O23=1</formula>
    </cfRule>
  </conditionalFormatting>
  <conditionalFormatting sqref="K23:K27">
    <cfRule type="expression" dxfId="128" priority="16" stopIfTrue="1">
      <formula>$O23=1</formula>
    </cfRule>
  </conditionalFormatting>
  <conditionalFormatting sqref="F21">
    <cfRule type="expression" dxfId="127" priority="9" stopIfTrue="1">
      <formula>$E21="N"</formula>
    </cfRule>
    <cfRule type="expression" dxfId="126" priority="10" stopIfTrue="1">
      <formula>$E21="Y"</formula>
    </cfRule>
  </conditionalFormatting>
  <conditionalFormatting sqref="J21">
    <cfRule type="expression" dxfId="125" priority="11" stopIfTrue="1">
      <formula>$O21=1</formula>
    </cfRule>
  </conditionalFormatting>
  <conditionalFormatting sqref="K21">
    <cfRule type="expression" dxfId="124" priority="12" stopIfTrue="1">
      <formula>$O21=1</formula>
    </cfRule>
  </conditionalFormatting>
  <conditionalFormatting sqref="J20">
    <cfRule type="expression" dxfId="123" priority="5" stopIfTrue="1">
      <formula>$O20=1</formula>
    </cfRule>
  </conditionalFormatting>
  <conditionalFormatting sqref="F20">
    <cfRule type="expression" dxfId="122" priority="6" stopIfTrue="1">
      <formula>$E20="N"</formula>
    </cfRule>
    <cfRule type="expression" dxfId="121" priority="7" stopIfTrue="1">
      <formula>$E20="Y"</formula>
    </cfRule>
  </conditionalFormatting>
  <conditionalFormatting sqref="K20">
    <cfRule type="expression" dxfId="120" priority="8" stopIfTrue="1">
      <formula>$O20=1</formula>
    </cfRule>
  </conditionalFormatting>
  <conditionalFormatting sqref="F22">
    <cfRule type="expression" dxfId="119" priority="2" stopIfTrue="1">
      <formula>$E22="N"</formula>
    </cfRule>
    <cfRule type="expression" dxfId="118" priority="3" stopIfTrue="1">
      <formula>$E22="Y"</formula>
    </cfRule>
  </conditionalFormatting>
  <conditionalFormatting sqref="K22">
    <cfRule type="expression" dxfId="117" priority="4" stopIfTrue="1">
      <formula>$O22=1</formula>
    </cfRule>
  </conditionalFormatting>
  <conditionalFormatting sqref="J22">
    <cfRule type="expression" dxfId="116" priority="1" stopIfTrue="1">
      <formula>$O22=1</formula>
    </cfRule>
  </conditionalFormatting>
  <dataValidations count="1">
    <dataValidation type="list" allowBlank="1" showInputMessage="1" showErrorMessage="1" sqref="E15:E27" xr:uid="{00000000-0002-0000-1E00-000000000000}">
      <formula1>Y_N</formula1>
    </dataValidation>
  </dataValidations>
  <pageMargins left="0.75" right="0.75" top="1" bottom="1" header="0.5" footer="0.5"/>
  <pageSetup paperSize="8" scale="65" orientation="portrait" r:id="rId6"/>
  <headerFooter alignWithMargins="0">
    <oddFooter>&amp;C_x000D_&amp;1#&amp;"Calibri"&amp;12&amp;K000000 OFFICIAL</oddFooter>
  </headerFooter>
  <drawing r:id="rId7"/>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0"/>
  <dimension ref="A1:AO95"/>
  <sheetViews>
    <sheetView workbookViewId="0">
      <selection activeCell="C3" sqref="C3:L3"/>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5.28515625" customWidth="1"/>
    <col min="8" max="9" width="11.140625" customWidth="1"/>
    <col min="10" max="10" width="15.7109375" customWidth="1"/>
    <col min="11" max="11" width="28.7109375" customWidth="1"/>
    <col min="12" max="12" width="40.140625" customWidth="1"/>
    <col min="13" max="13" width="2.140625" customWidth="1"/>
    <col min="14" max="14" width="2.42578125" style="1" customWidth="1"/>
    <col min="15" max="15" width="4.5703125" customWidth="1"/>
    <col min="16" max="17" width="4.5703125" style="282" customWidth="1"/>
    <col min="18" max="18" width="2.42578125" style="638" customWidth="1"/>
    <col min="19" max="16384" width="8.85546875" hidden="1"/>
  </cols>
  <sheetData>
    <row r="1" spans="1:19" x14ac:dyDescent="0.2">
      <c r="A1" s="1"/>
      <c r="B1" s="1"/>
      <c r="C1" s="1"/>
      <c r="D1" s="1"/>
      <c r="E1" s="1"/>
      <c r="F1" s="1"/>
      <c r="G1" s="1"/>
      <c r="H1" s="1"/>
      <c r="I1" s="1"/>
      <c r="J1" s="1"/>
      <c r="K1" s="1"/>
      <c r="L1" s="1"/>
      <c r="M1" s="1"/>
      <c r="O1" s="1"/>
      <c r="P1" s="15"/>
      <c r="Q1" s="15"/>
    </row>
    <row r="2" spans="1:19" x14ac:dyDescent="0.2">
      <c r="A2" s="1"/>
      <c r="B2" s="2"/>
      <c r="C2" s="3"/>
      <c r="D2" s="3"/>
      <c r="E2" s="3"/>
      <c r="F2" s="3"/>
      <c r="G2" s="3"/>
      <c r="H2" s="3"/>
      <c r="I2" s="3"/>
      <c r="J2" s="3"/>
      <c r="K2" s="3"/>
      <c r="L2" s="3"/>
      <c r="M2" s="4"/>
      <c r="O2" s="1"/>
      <c r="P2" s="638"/>
      <c r="Q2" s="638"/>
    </row>
    <row r="3" spans="1:19" ht="23.25" thickBot="1" x14ac:dyDescent="0.25">
      <c r="A3" s="1"/>
      <c r="B3" s="5"/>
      <c r="C3" s="1519" t="s">
        <v>881</v>
      </c>
      <c r="D3" s="1263"/>
      <c r="E3" s="1263"/>
      <c r="F3" s="1263"/>
      <c r="G3" s="1263"/>
      <c r="H3" s="1263"/>
      <c r="I3" s="1263"/>
      <c r="J3" s="1263"/>
      <c r="K3" s="1263"/>
      <c r="L3" s="1263"/>
      <c r="M3" s="8"/>
      <c r="O3" s="1"/>
      <c r="P3" s="638"/>
      <c r="Q3" s="638"/>
      <c r="R3" s="685"/>
    </row>
    <row r="4" spans="1:19" ht="22.5" customHeight="1" x14ac:dyDescent="0.2">
      <c r="A4" s="1"/>
      <c r="B4" s="5"/>
      <c r="C4" s="158" t="s">
        <v>663</v>
      </c>
      <c r="D4" s="405"/>
      <c r="E4" s="405"/>
      <c r="F4" s="406"/>
      <c r="G4" s="406"/>
      <c r="H4" s="402"/>
      <c r="I4" s="402"/>
      <c r="J4" s="402"/>
      <c r="K4" s="886" t="s">
        <v>464</v>
      </c>
      <c r="L4" s="884">
        <f>Total_Liability</f>
        <v>0</v>
      </c>
      <c r="M4" s="8"/>
      <c r="O4" s="1"/>
      <c r="P4" s="1"/>
      <c r="Q4" s="1"/>
      <c r="R4" s="1"/>
    </row>
    <row r="5" spans="1:19" ht="12.75" customHeight="1" x14ac:dyDescent="0.2">
      <c r="A5" s="348"/>
      <c r="B5" s="358"/>
      <c r="C5" s="289"/>
      <c r="D5" s="270"/>
      <c r="E5" s="270"/>
      <c r="F5" s="271"/>
      <c r="G5" s="271"/>
      <c r="H5" s="272"/>
      <c r="I5" s="272"/>
      <c r="J5" s="272"/>
      <c r="K5" s="791" t="s">
        <v>289</v>
      </c>
      <c r="L5" s="792">
        <f>K69</f>
        <v>984.9958840527388</v>
      </c>
      <c r="M5" s="365"/>
      <c r="N5" s="62"/>
      <c r="O5" s="348"/>
      <c r="P5" s="348"/>
      <c r="Q5" s="348"/>
      <c r="R5" s="1"/>
    </row>
    <row r="6" spans="1:19" ht="12.75" customHeight="1" x14ac:dyDescent="0.2">
      <c r="A6" s="347"/>
      <c r="B6" s="357"/>
      <c r="C6" s="368"/>
      <c r="D6" s="407"/>
      <c r="E6" s="407"/>
      <c r="G6" s="44"/>
      <c r="H6" s="44"/>
      <c r="J6" s="422"/>
      <c r="K6" s="1"/>
      <c r="L6" s="1"/>
      <c r="M6" s="364"/>
      <c r="N6" s="24"/>
      <c r="O6" s="690"/>
      <c r="P6" s="347"/>
      <c r="Q6" s="690"/>
      <c r="R6" s="1"/>
    </row>
    <row r="7" spans="1:19" ht="12.75" customHeight="1" thickBot="1" x14ac:dyDescent="0.25">
      <c r="A7" s="349"/>
      <c r="B7" s="359"/>
      <c r="C7" s="558" t="s">
        <v>613</v>
      </c>
      <c r="D7" s="162"/>
      <c r="E7" s="162"/>
      <c r="F7" s="558"/>
      <c r="G7" s="163"/>
      <c r="H7" s="44"/>
      <c r="I7" s="1"/>
      <c r="J7" s="1"/>
      <c r="K7" s="1"/>
      <c r="L7" s="885" t="s">
        <v>766</v>
      </c>
      <c r="M7" s="366"/>
      <c r="N7" s="42"/>
      <c r="O7" s="690"/>
      <c r="P7" s="349"/>
      <c r="Q7" s="349"/>
      <c r="R7" s="1"/>
    </row>
    <row r="8" spans="1:19" ht="12.75" customHeight="1" x14ac:dyDescent="0.2">
      <c r="A8" s="350"/>
      <c r="B8" s="360"/>
      <c r="C8" s="1093"/>
      <c r="D8" s="1094"/>
      <c r="E8" s="556"/>
      <c r="F8" s="1100"/>
      <c r="G8" s="1100"/>
      <c r="H8" s="1100"/>
      <c r="I8" s="1100"/>
      <c r="J8" s="1099"/>
      <c r="K8" s="1099"/>
      <c r="L8" s="883" t="s">
        <v>5</v>
      </c>
      <c r="M8" s="361"/>
      <c r="N8" s="24"/>
      <c r="O8" s="348"/>
      <c r="P8" s="350"/>
      <c r="Q8" s="350"/>
      <c r="R8" s="1"/>
    </row>
    <row r="9" spans="1:19" ht="12.75" customHeight="1" x14ac:dyDescent="0.2">
      <c r="A9" s="350"/>
      <c r="B9" s="360"/>
      <c r="C9" s="1095"/>
      <c r="D9" s="1096"/>
      <c r="E9" s="556"/>
      <c r="F9" s="1100"/>
      <c r="G9" s="1100"/>
      <c r="H9" s="1100"/>
      <c r="I9" s="1100"/>
      <c r="J9" s="1101"/>
      <c r="K9" s="1101"/>
      <c r="L9" s="456" t="s">
        <v>767</v>
      </c>
      <c r="M9" s="361"/>
      <c r="N9" s="24"/>
      <c r="O9" s="348"/>
      <c r="P9" s="350"/>
      <c r="Q9" s="350"/>
      <c r="R9" s="1"/>
    </row>
    <row r="10" spans="1:19" ht="12.75" customHeight="1" x14ac:dyDescent="0.2">
      <c r="A10" s="350"/>
      <c r="B10" s="360"/>
      <c r="C10" s="1095"/>
      <c r="D10" s="1096"/>
      <c r="E10" s="556"/>
      <c r="F10" s="1100"/>
      <c r="G10" s="1100"/>
      <c r="H10" s="1100"/>
      <c r="I10" s="1100"/>
      <c r="J10" s="1101"/>
      <c r="K10" s="1101"/>
      <c r="L10" s="404" t="s">
        <v>6</v>
      </c>
      <c r="M10" s="361"/>
      <c r="N10" s="24"/>
      <c r="O10" s="348"/>
      <c r="P10" s="350"/>
      <c r="Q10" s="350"/>
      <c r="R10" s="1"/>
    </row>
    <row r="11" spans="1:19" ht="12.75" customHeight="1" x14ac:dyDescent="0.2">
      <c r="A11" s="350"/>
      <c r="B11" s="360"/>
      <c r="C11" s="1095"/>
      <c r="D11" s="1096"/>
      <c r="E11" s="556"/>
      <c r="F11" s="1100"/>
      <c r="G11" s="1100"/>
      <c r="H11" s="1100"/>
      <c r="I11" s="1100"/>
      <c r="J11" s="1101"/>
      <c r="K11" s="1101"/>
      <c r="L11" s="367" t="s">
        <v>7</v>
      </c>
      <c r="M11" s="361"/>
      <c r="N11" s="42"/>
      <c r="O11" s="348"/>
      <c r="P11" s="350"/>
      <c r="Q11" s="350"/>
      <c r="R11" s="1"/>
    </row>
    <row r="12" spans="1:19" ht="12.75" customHeight="1" thickBot="1" x14ac:dyDescent="0.25">
      <c r="A12" s="44"/>
      <c r="B12" s="161"/>
      <c r="C12" s="1097"/>
      <c r="D12" s="1098"/>
      <c r="E12" s="162"/>
      <c r="F12" s="163"/>
      <c r="G12" s="47"/>
      <c r="H12" s="167"/>
      <c r="I12" s="167"/>
      <c r="J12" s="166"/>
      <c r="K12" s="166"/>
      <c r="L12" s="653"/>
      <c r="M12" s="164"/>
      <c r="N12" s="42"/>
      <c r="O12" s="44"/>
      <c r="P12" s="44"/>
      <c r="Q12" s="44"/>
      <c r="R12" s="1"/>
      <c r="S12" s="722"/>
    </row>
    <row r="13" spans="1:19" ht="12.75" customHeight="1" thickBot="1" x14ac:dyDescent="0.25">
      <c r="A13" s="1"/>
      <c r="B13" s="5"/>
      <c r="C13" s="52"/>
      <c r="D13" s="580"/>
      <c r="E13" s="45"/>
      <c r="F13" s="46"/>
      <c r="G13" s="46"/>
      <c r="H13" s="50"/>
      <c r="I13" s="50"/>
      <c r="J13" s="51"/>
      <c r="K13" s="51"/>
      <c r="L13" s="581"/>
      <c r="M13" s="8"/>
      <c r="O13" s="1"/>
      <c r="P13" s="638"/>
      <c r="Q13" s="638"/>
    </row>
    <row r="14" spans="1:19" ht="23.25" thickBot="1" x14ac:dyDescent="0.25">
      <c r="A14" s="1"/>
      <c r="B14" s="5"/>
      <c r="C14" s="542" t="s">
        <v>285</v>
      </c>
      <c r="D14" s="577" t="s">
        <v>286</v>
      </c>
      <c r="E14" s="537" t="s">
        <v>287</v>
      </c>
      <c r="F14" s="578" t="s">
        <v>288</v>
      </c>
      <c r="G14" s="578" t="s">
        <v>290</v>
      </c>
      <c r="H14" s="550" t="s">
        <v>291</v>
      </c>
      <c r="I14" s="550" t="s">
        <v>292</v>
      </c>
      <c r="J14" s="545" t="s">
        <v>293</v>
      </c>
      <c r="K14" s="545" t="s">
        <v>294</v>
      </c>
      <c r="L14" s="575" t="s">
        <v>295</v>
      </c>
      <c r="M14" s="8"/>
      <c r="O14" s="60" t="s">
        <v>565</v>
      </c>
      <c r="P14" s="60" t="s">
        <v>564</v>
      </c>
      <c r="Q14" s="60" t="s">
        <v>563</v>
      </c>
    </row>
    <row r="15" spans="1:19" x14ac:dyDescent="0.2">
      <c r="A15" s="1"/>
      <c r="B15" s="5"/>
      <c r="C15" s="1264" t="s">
        <v>176</v>
      </c>
      <c r="D15" s="190" t="str">
        <f>VLOOKUP($P15,TOV!$A$4:$E$65536,2,FALSE)</f>
        <v>Disconnect electricity supply</v>
      </c>
      <c r="E15" s="293" t="s">
        <v>296</v>
      </c>
      <c r="F15" s="695"/>
      <c r="G15" s="239" t="s">
        <v>297</v>
      </c>
      <c r="H15" s="191">
        <f>VLOOKUP($P15,TOV!$A$4:$E$65536,4,FALSE)</f>
        <v>934.2</v>
      </c>
      <c r="I15" s="192"/>
      <c r="J15" s="66">
        <f>IF($E15="Y",IF(I15=0,F15*H15,F15*I15),"")</f>
        <v>0</v>
      </c>
      <c r="K15" s="632"/>
      <c r="L15" s="237" t="s">
        <v>878</v>
      </c>
      <c r="M15" s="8"/>
      <c r="O15" s="813">
        <f t="shared" ref="O15:O32" si="0">IF(I15="",0,1)</f>
        <v>0</v>
      </c>
      <c r="P15" s="825" t="s">
        <v>514</v>
      </c>
      <c r="Q15" s="814"/>
      <c r="R15" s="1"/>
    </row>
    <row r="16" spans="1:19" x14ac:dyDescent="0.2">
      <c r="A16" s="1"/>
      <c r="B16" s="5"/>
      <c r="C16" s="1265"/>
      <c r="D16" s="611" t="str">
        <f>VLOOKUP($P16,TOV!$A$4:$E$65536,2,FALSE)</f>
        <v>Disconnection of gas supply</v>
      </c>
      <c r="E16" s="146" t="s">
        <v>296</v>
      </c>
      <c r="F16" s="1030"/>
      <c r="G16" s="246" t="s">
        <v>297</v>
      </c>
      <c r="H16" s="174">
        <f>VLOOKUP($P16,TOV!$A$4:$E$65536,4,FALSE)</f>
        <v>228.36</v>
      </c>
      <c r="I16" s="209"/>
      <c r="J16" s="109">
        <f t="shared" ref="J16:J17" si="1">IF($E16="Y",IF(I16=0,F16*H16,F16*I16),"")</f>
        <v>0</v>
      </c>
      <c r="K16" s="632"/>
      <c r="L16" s="237" t="s">
        <v>879</v>
      </c>
      <c r="M16" s="8"/>
      <c r="O16" s="820"/>
      <c r="P16" s="1026" t="s">
        <v>874</v>
      </c>
      <c r="Q16" s="819"/>
      <c r="R16" s="1"/>
    </row>
    <row r="17" spans="1:18" x14ac:dyDescent="0.2">
      <c r="A17" s="1"/>
      <c r="B17" s="5"/>
      <c r="C17" s="1265"/>
      <c r="D17" s="611" t="str">
        <f>VLOOKUP($P17,TOV!$A$4:$E$65536,2,FALSE)</f>
        <v>Disconnection of water suply</v>
      </c>
      <c r="E17" s="146" t="s">
        <v>296</v>
      </c>
      <c r="F17" s="1030"/>
      <c r="G17" s="246" t="s">
        <v>297</v>
      </c>
      <c r="H17" s="174">
        <f>VLOOKUP($P17,TOV!$A$4:$E$65536,4,FALSE)</f>
        <v>3114</v>
      </c>
      <c r="I17" s="209"/>
      <c r="J17" s="109">
        <f t="shared" si="1"/>
        <v>0</v>
      </c>
      <c r="K17" s="632"/>
      <c r="L17" s="237" t="s">
        <v>880</v>
      </c>
      <c r="M17" s="8"/>
      <c r="O17" s="820"/>
      <c r="P17" s="1026" t="s">
        <v>875</v>
      </c>
      <c r="Q17" s="819"/>
      <c r="R17" s="1"/>
    </row>
    <row r="18" spans="1:18" ht="27" x14ac:dyDescent="0.2">
      <c r="A18" s="1"/>
      <c r="B18" s="5"/>
      <c r="C18" s="1522"/>
      <c r="D18" s="611" t="str">
        <f>VLOOKUP($P18,TOV!$A$4:$E$65536,2,FALSE)</f>
        <v>Demolish and remove small buildings / tanks</v>
      </c>
      <c r="E18" s="146" t="s">
        <v>296</v>
      </c>
      <c r="F18" s="900"/>
      <c r="G18" s="246" t="s">
        <v>515</v>
      </c>
      <c r="H18" s="174">
        <f>VLOOKUP($P18,TOV!$A$4:$E$65536,4,FALSE)</f>
        <v>106.07647982106417</v>
      </c>
      <c r="I18" s="209"/>
      <c r="J18" s="109">
        <f>IF($E18="Y",IF(I18=0,F18*H18,F18*I18),"")</f>
        <v>0</v>
      </c>
      <c r="K18" s="632"/>
      <c r="L18" s="237" t="s">
        <v>719</v>
      </c>
      <c r="M18" s="8"/>
      <c r="O18" s="815">
        <f t="shared" si="0"/>
        <v>0</v>
      </c>
      <c r="P18" s="826" t="s">
        <v>517</v>
      </c>
      <c r="Q18" s="816"/>
    </row>
    <row r="19" spans="1:18" ht="27" x14ac:dyDescent="0.2">
      <c r="A19" s="1"/>
      <c r="B19" s="5"/>
      <c r="C19" s="1522"/>
      <c r="D19" s="533" t="str">
        <f>VLOOKUP($P19,TOV!$A$4:$E$65536,2,FALSE)</f>
        <v xml:space="preserve">Demolish and remove industrial buildings such as workshops and large sheds </v>
      </c>
      <c r="E19" s="293" t="s">
        <v>296</v>
      </c>
      <c r="F19" s="901"/>
      <c r="G19" s="199" t="s">
        <v>515</v>
      </c>
      <c r="H19" s="73">
        <f>VLOOKUP($P19,TOV!$A$4:$E$65536,4,FALSE)</f>
        <v>242.46052530528954</v>
      </c>
      <c r="I19" s="197"/>
      <c r="J19" s="75">
        <f t="shared" ref="J19:J32" si="2">IF($E19="Y",IF(I19=0,F19*H19,F19*I19),"")</f>
        <v>0</v>
      </c>
      <c r="K19" s="632"/>
      <c r="L19" s="212" t="s">
        <v>720</v>
      </c>
      <c r="M19" s="8"/>
      <c r="O19" s="815">
        <f t="shared" si="0"/>
        <v>0</v>
      </c>
      <c r="P19" s="826" t="s">
        <v>525</v>
      </c>
      <c r="Q19" s="816"/>
    </row>
    <row r="20" spans="1:18" ht="45" x14ac:dyDescent="0.2">
      <c r="A20" s="1"/>
      <c r="B20" s="5"/>
      <c r="C20" s="1522"/>
      <c r="D20" s="533" t="str">
        <f>VLOOKUP($P20,TOV!$A$4:$E$65536,2,FALSE)</f>
        <v>Demolish and remove ground level conveyors, transfer stations &amp; gantries (scrapping only - does not include dismantling for re-use at another site)</v>
      </c>
      <c r="E20" s="293" t="s">
        <v>296</v>
      </c>
      <c r="F20" s="901"/>
      <c r="G20" s="199" t="s">
        <v>388</v>
      </c>
      <c r="H20" s="73">
        <f>VLOOKUP($P20,TOV!$A$4:$E$65536,4,FALSE)</f>
        <v>269.6859656467733</v>
      </c>
      <c r="I20" s="197"/>
      <c r="J20" s="75">
        <f t="shared" si="2"/>
        <v>0</v>
      </c>
      <c r="K20" s="632"/>
      <c r="L20" s="212" t="s">
        <v>546</v>
      </c>
      <c r="M20" s="8"/>
      <c r="O20" s="815">
        <f t="shared" si="0"/>
        <v>0</v>
      </c>
      <c r="P20" s="826" t="s">
        <v>547</v>
      </c>
      <c r="Q20" s="816"/>
    </row>
    <row r="21" spans="1:18" ht="21" customHeight="1" x14ac:dyDescent="0.2">
      <c r="A21" s="1"/>
      <c r="B21" s="5"/>
      <c r="C21" s="1522"/>
      <c r="D21" s="633" t="str">
        <f>VLOOKUP($P21,TOV!$A$4:$E$65536,2,FALSE)</f>
        <v>Empty and remove septic tank</v>
      </c>
      <c r="E21" s="293" t="s">
        <v>296</v>
      </c>
      <c r="F21" s="72"/>
      <c r="G21" s="199" t="s">
        <v>808</v>
      </c>
      <c r="H21" s="73">
        <f>VLOOKUP($P21,TOV!$A$4:$E$65536,4,FALSE)</f>
        <v>9900.6329159999987</v>
      </c>
      <c r="I21" s="215"/>
      <c r="J21" s="75">
        <f t="shared" si="2"/>
        <v>0</v>
      </c>
      <c r="K21" s="631"/>
      <c r="L21" s="212" t="s">
        <v>818</v>
      </c>
      <c r="M21" s="176"/>
      <c r="N21" s="130"/>
      <c r="O21" s="745"/>
      <c r="P21" s="1008" t="s">
        <v>816</v>
      </c>
      <c r="Q21" s="816"/>
    </row>
    <row r="22" spans="1:18" ht="45" x14ac:dyDescent="0.2">
      <c r="A22" s="1"/>
      <c r="B22" s="5"/>
      <c r="C22" s="1522"/>
      <c r="D22" s="533" t="str">
        <f>VLOOKUP($P22,TOV!$A$4:$E$65536,2,FALSE)</f>
        <v>Demolish and remove overhead conveyors, transfer stations &amp; gantries (scrapping only - does not include dismantling for re-use at another site)</v>
      </c>
      <c r="E22" s="293" t="s">
        <v>296</v>
      </c>
      <c r="F22" s="901"/>
      <c r="G22" s="199" t="s">
        <v>388</v>
      </c>
      <c r="H22" s="73">
        <f>VLOOKUP($P22,TOV!$A$4:$E$65536,4,FALSE)</f>
        <v>378.84457078951493</v>
      </c>
      <c r="I22" s="197"/>
      <c r="J22" s="75">
        <f t="shared" si="2"/>
        <v>0</v>
      </c>
      <c r="K22" s="632"/>
      <c r="L22" s="212" t="s">
        <v>548</v>
      </c>
      <c r="M22" s="8"/>
      <c r="O22" s="815">
        <f t="shared" si="0"/>
        <v>0</v>
      </c>
      <c r="P22" s="826" t="s">
        <v>549</v>
      </c>
      <c r="Q22" s="816"/>
    </row>
    <row r="23" spans="1:18" ht="18" customHeight="1" x14ac:dyDescent="0.2">
      <c r="A23" s="1"/>
      <c r="B23" s="5"/>
      <c r="C23" s="1522"/>
      <c r="D23" s="633" t="str">
        <f>VLOOKUP($P23,TOV!$A$4:$E$65536,2,FALSE)</f>
        <v>Demolish and remove weighbridge</v>
      </c>
      <c r="E23" s="293" t="s">
        <v>296</v>
      </c>
      <c r="F23" s="72"/>
      <c r="G23" s="90" t="s">
        <v>808</v>
      </c>
      <c r="H23" s="73">
        <f>VLOOKUP($P23,TOV!$A$4:$E$65536,4,FALSE)</f>
        <v>33002.10972</v>
      </c>
      <c r="I23" s="215"/>
      <c r="J23" s="75">
        <f t="shared" si="2"/>
        <v>0</v>
      </c>
      <c r="K23" s="631"/>
      <c r="L23" s="212" t="s">
        <v>815</v>
      </c>
      <c r="M23" s="195"/>
      <c r="N23" s="315"/>
      <c r="O23" s="745"/>
      <c r="P23" s="1008" t="s">
        <v>814</v>
      </c>
      <c r="Q23" s="816"/>
    </row>
    <row r="24" spans="1:18" ht="27" x14ac:dyDescent="0.2">
      <c r="A24" s="1"/>
      <c r="B24" s="5"/>
      <c r="C24" s="1522"/>
      <c r="D24" s="533" t="str">
        <f>VLOOKUP($P24,TOV!$A$4:$E$65536,2,FALSE)</f>
        <v xml:space="preserve">Remove Concrete pads &amp; footings (&lt; 300mm thickness).  </v>
      </c>
      <c r="E24" s="293" t="s">
        <v>296</v>
      </c>
      <c r="F24" s="901"/>
      <c r="G24" s="199" t="s">
        <v>515</v>
      </c>
      <c r="H24" s="73">
        <f>VLOOKUP($P24,TOV!$A$4:$E$65536,4,FALSE)</f>
        <v>15.153782831580596</v>
      </c>
      <c r="I24" s="197"/>
      <c r="J24" s="75">
        <f t="shared" si="2"/>
        <v>0</v>
      </c>
      <c r="K24" s="632"/>
      <c r="L24" s="212" t="s">
        <v>761</v>
      </c>
      <c r="M24" s="8"/>
      <c r="O24" s="815">
        <f t="shared" si="0"/>
        <v>0</v>
      </c>
      <c r="P24" s="826" t="s">
        <v>527</v>
      </c>
      <c r="Q24" s="816"/>
    </row>
    <row r="25" spans="1:18" ht="27" x14ac:dyDescent="0.2">
      <c r="A25" s="1"/>
      <c r="B25" s="5"/>
      <c r="C25" s="1522"/>
      <c r="D25" s="533" t="str">
        <f>VLOOKUP($P25,TOV!$A$4:$E$65536,2,FALSE)</f>
        <v>Remove Concrete pads, footings and foundations (&gt; 300mm thickness)</v>
      </c>
      <c r="E25" s="293" t="s">
        <v>296</v>
      </c>
      <c r="F25" s="901"/>
      <c r="G25" s="199" t="s">
        <v>515</v>
      </c>
      <c r="H25" s="73">
        <f>VLOOKUP($P25,TOV!$A$4:$E$65536,4,FALSE)</f>
        <v>83.474227462096508</v>
      </c>
      <c r="I25" s="197"/>
      <c r="J25" s="75">
        <f t="shared" si="2"/>
        <v>0</v>
      </c>
      <c r="K25" s="632"/>
      <c r="L25" s="212" t="s">
        <v>30</v>
      </c>
      <c r="M25" s="8"/>
      <c r="O25" s="815">
        <f t="shared" si="0"/>
        <v>0</v>
      </c>
      <c r="P25" s="826" t="s">
        <v>529</v>
      </c>
      <c r="Q25" s="816"/>
    </row>
    <row r="26" spans="1:18" ht="18" x14ac:dyDescent="0.2">
      <c r="A26" s="1"/>
      <c r="B26" s="5"/>
      <c r="C26" s="1522"/>
      <c r="D26" s="633" t="str">
        <f>VLOOKUP($P26,TOV!$A$4:$E$65536,2,FALSE)</f>
        <v>Removal of core trays from site</v>
      </c>
      <c r="E26" s="296" t="s">
        <v>296</v>
      </c>
      <c r="F26" s="898"/>
      <c r="G26" s="90" t="s">
        <v>829</v>
      </c>
      <c r="H26" s="73">
        <f>VLOOKUP($P26,TOV!$A$4:$E$65536,4,FALSE)</f>
        <v>93.505977540000004</v>
      </c>
      <c r="I26" s="206"/>
      <c r="J26" s="75">
        <f t="shared" si="2"/>
        <v>0</v>
      </c>
      <c r="K26" s="631"/>
      <c r="L26" s="212" t="s">
        <v>828</v>
      </c>
      <c r="M26" s="195"/>
      <c r="N26" s="315"/>
      <c r="O26" s="745"/>
      <c r="P26" s="1008" t="s">
        <v>826</v>
      </c>
      <c r="Q26" s="816"/>
    </row>
    <row r="27" spans="1:18" ht="22.5" x14ac:dyDescent="0.2">
      <c r="A27" s="1"/>
      <c r="B27" s="5"/>
      <c r="C27" s="1522"/>
      <c r="D27" s="633" t="str">
        <f>VLOOKUP($P27,TOV!$A$4:$E$65536,2,FALSE)</f>
        <v>Removal of fences not required in the final landform</v>
      </c>
      <c r="E27" s="296" t="s">
        <v>296</v>
      </c>
      <c r="F27" s="898"/>
      <c r="G27" s="90" t="s">
        <v>388</v>
      </c>
      <c r="H27" s="73">
        <f>VLOOKUP($P27,TOV!$A$4:$E$65536,4,FALSE)</f>
        <v>22.00140648</v>
      </c>
      <c r="I27" s="206"/>
      <c r="J27" s="75">
        <f t="shared" si="2"/>
        <v>0</v>
      </c>
      <c r="K27" s="631"/>
      <c r="L27" s="212" t="s">
        <v>828</v>
      </c>
      <c r="M27" s="195"/>
      <c r="N27" s="315"/>
      <c r="O27" s="745"/>
      <c r="P27" s="1008" t="s">
        <v>860</v>
      </c>
      <c r="Q27" s="816"/>
    </row>
    <row r="28" spans="1:18" ht="33.75" x14ac:dyDescent="0.2">
      <c r="A28" s="1"/>
      <c r="B28" s="5"/>
      <c r="C28" s="1522"/>
      <c r="D28" s="633" t="str">
        <f>VLOOKUP($P28,TOV!$A$4:$E$65536,2,FALSE)</f>
        <v>Removal of waste poly pipe, includes collection, cutting for disposal and disposal cost</v>
      </c>
      <c r="E28" s="296" t="s">
        <v>296</v>
      </c>
      <c r="F28" s="898"/>
      <c r="G28" s="90" t="s">
        <v>388</v>
      </c>
      <c r="H28" s="73">
        <f>VLOOKUP($P28,TOV!$A$4:$E$65536,4,FALSE)</f>
        <v>6.4354113954000001</v>
      </c>
      <c r="I28" s="206"/>
      <c r="J28" s="75">
        <f t="shared" si="2"/>
        <v>0</v>
      </c>
      <c r="K28" s="631"/>
      <c r="L28" s="212" t="s">
        <v>825</v>
      </c>
      <c r="M28" s="195"/>
      <c r="N28" s="315"/>
      <c r="O28" s="745"/>
      <c r="P28" s="1008" t="s">
        <v>823</v>
      </c>
      <c r="Q28" s="816"/>
    </row>
    <row r="29" spans="1:18" x14ac:dyDescent="0.2">
      <c r="A29" s="1"/>
      <c r="B29" s="5"/>
      <c r="C29" s="1522"/>
      <c r="D29" s="633" t="str">
        <f>VLOOKUP($P29,TOV!$A$4:$E$65536,2,FALSE)</f>
        <v xml:space="preserve">Removal of waste car tyres </v>
      </c>
      <c r="E29" s="296" t="s">
        <v>296</v>
      </c>
      <c r="F29" s="898"/>
      <c r="G29" s="90" t="s">
        <v>808</v>
      </c>
      <c r="H29" s="73">
        <f>VLOOKUP($P29,TOV!$A$4:$E$65536,4,FALSE)</f>
        <v>11.418000000000001</v>
      </c>
      <c r="I29" s="206"/>
      <c r="J29" s="75">
        <f t="shared" si="2"/>
        <v>0</v>
      </c>
      <c r="K29" s="631"/>
      <c r="L29" s="212" t="s">
        <v>872</v>
      </c>
      <c r="M29" s="195"/>
      <c r="N29" s="315"/>
      <c r="O29" s="745"/>
      <c r="P29" s="1008" t="s">
        <v>870</v>
      </c>
      <c r="Q29" s="816"/>
    </row>
    <row r="30" spans="1:18" x14ac:dyDescent="0.2">
      <c r="A30" s="1"/>
      <c r="B30" s="5"/>
      <c r="C30" s="1522"/>
      <c r="D30" s="633" t="str">
        <f>VLOOKUP($P30,TOV!$A$4:$E$65536,2,FALSE)</f>
        <v xml:space="preserve">Removal of waste truck tyres </v>
      </c>
      <c r="E30" s="296" t="s">
        <v>296</v>
      </c>
      <c r="F30" s="898"/>
      <c r="G30" s="90" t="s">
        <v>808</v>
      </c>
      <c r="H30" s="73">
        <f>VLOOKUP($P30,TOV!$A$4:$E$65536,4,FALSE)</f>
        <v>1100.070324</v>
      </c>
      <c r="I30" s="206"/>
      <c r="J30" s="75">
        <f t="shared" si="2"/>
        <v>0</v>
      </c>
      <c r="K30" s="631"/>
      <c r="L30" s="212" t="s">
        <v>822</v>
      </c>
      <c r="M30" s="195"/>
      <c r="N30" s="315"/>
      <c r="O30" s="745"/>
      <c r="P30" s="1008" t="s">
        <v>821</v>
      </c>
      <c r="Q30" s="816"/>
    </row>
    <row r="31" spans="1:18" ht="22.5" x14ac:dyDescent="0.2">
      <c r="A31" s="1"/>
      <c r="B31" s="5"/>
      <c r="C31" s="1522"/>
      <c r="D31" s="533" t="str">
        <f>VLOOKUP($P31,TOV!$A$4:$E$65536,2,FALSE)</f>
        <v>Remove all mobile plant and equipment from the site</v>
      </c>
      <c r="E31" s="293" t="s">
        <v>296</v>
      </c>
      <c r="F31" s="694"/>
      <c r="G31" s="548" t="s">
        <v>297</v>
      </c>
      <c r="H31" s="73">
        <f>VLOOKUP($P31,TOV!$A$4:$E$65536,4,FALSE)</f>
        <v>3030.7565663161195</v>
      </c>
      <c r="I31" s="197"/>
      <c r="J31" s="75">
        <f t="shared" si="2"/>
        <v>0</v>
      </c>
      <c r="K31" s="632"/>
      <c r="L31" s="212" t="s">
        <v>544</v>
      </c>
      <c r="M31" s="8"/>
      <c r="O31" s="815">
        <f t="shared" si="0"/>
        <v>0</v>
      </c>
      <c r="P31" s="826" t="s">
        <v>545</v>
      </c>
      <c r="Q31" s="816"/>
    </row>
    <row r="32" spans="1:18" ht="27.75" thickBot="1" x14ac:dyDescent="0.25">
      <c r="A32" s="1"/>
      <c r="B32" s="5"/>
      <c r="C32" s="1523"/>
      <c r="D32" s="604" t="str">
        <f>VLOOKUP($P32,TOV!$A$4:$E$65536,2,FALSE)</f>
        <v>Removal of general rubbish from the site to a licensed landfill facility</v>
      </c>
      <c r="E32" s="605" t="s">
        <v>296</v>
      </c>
      <c r="F32" s="608">
        <v>1</v>
      </c>
      <c r="G32" s="303" t="s">
        <v>371</v>
      </c>
      <c r="H32" s="180">
        <f>VLOOKUP($P32,TOV!$A$4:$E$65536,4,FALSE)</f>
        <v>984.9958840527388</v>
      </c>
      <c r="I32" s="302"/>
      <c r="J32" s="554">
        <f t="shared" si="2"/>
        <v>984.9958840527388</v>
      </c>
      <c r="K32" s="632"/>
      <c r="L32" s="211" t="s">
        <v>387</v>
      </c>
      <c r="M32" s="8"/>
      <c r="O32" s="817">
        <f t="shared" si="0"/>
        <v>0</v>
      </c>
      <c r="P32" s="828" t="s">
        <v>94</v>
      </c>
      <c r="Q32" s="818"/>
    </row>
    <row r="33" spans="1:18" ht="13.5" thickBot="1" x14ac:dyDescent="0.25">
      <c r="A33" s="1"/>
      <c r="B33" s="5"/>
      <c r="C33" s="83"/>
      <c r="D33" s="299"/>
      <c r="E33" s="99"/>
      <c r="F33" s="300" t="s">
        <v>461</v>
      </c>
      <c r="G33" s="300"/>
      <c r="H33" s="300"/>
      <c r="I33" s="612"/>
      <c r="J33" s="613">
        <f>SUM(J15:J32)</f>
        <v>984.9958840527388</v>
      </c>
      <c r="K33" s="613"/>
      <c r="L33" s="305"/>
      <c r="M33" s="8"/>
      <c r="O33" s="1425"/>
      <c r="P33" s="1426"/>
      <c r="Q33" s="1427"/>
    </row>
    <row r="34" spans="1:18" ht="22.5" x14ac:dyDescent="0.2">
      <c r="A34" s="1"/>
      <c r="B34" s="5"/>
      <c r="C34" s="1265" t="s">
        <v>653</v>
      </c>
      <c r="D34" s="70" t="str">
        <f>VLOOKUP($P34,TOV!$A$4:$E$65536,2,FALSE)</f>
        <v>Has a Contaminated Site Assessment been undertaken for the site?  If not this item applies</v>
      </c>
      <c r="E34" s="293" t="s">
        <v>300</v>
      </c>
      <c r="F34" s="901"/>
      <c r="G34" s="199" t="s">
        <v>297</v>
      </c>
      <c r="H34" s="73">
        <f>VLOOKUP($P34,TOV!$A$4:$E$65536,4,FALSE)</f>
        <v>19263.283260483804</v>
      </c>
      <c r="I34" s="197"/>
      <c r="J34" s="75">
        <f>IF($E34="N",IF(I34=0,F34*H34,F34*I34),"")</f>
        <v>0</v>
      </c>
      <c r="K34" s="632"/>
      <c r="L34" s="194" t="s">
        <v>181</v>
      </c>
      <c r="M34" s="8"/>
      <c r="O34" s="813">
        <f>IF(I34="",0,1)</f>
        <v>0</v>
      </c>
      <c r="P34" s="825" t="s">
        <v>553</v>
      </c>
      <c r="Q34" s="814"/>
    </row>
    <row r="35" spans="1:18" ht="36" x14ac:dyDescent="0.2">
      <c r="A35" s="1"/>
      <c r="B35" s="5"/>
      <c r="C35" s="1265"/>
      <c r="D35" s="533" t="str">
        <f>VLOOKUP($P35,TOV!$A$4:$E$65536,2,FALSE)</f>
        <v>Removal and disposal of oil contaminated water from bunded areas and sumps.</v>
      </c>
      <c r="E35" s="293" t="s">
        <v>296</v>
      </c>
      <c r="F35" s="901"/>
      <c r="G35" s="217" t="s">
        <v>554</v>
      </c>
      <c r="H35" s="73" t="str">
        <f>VLOOKUP($P35,TOV!$A$4:$E$65536,4,FALSE)</f>
        <v>Use 1st principles to build a rate</v>
      </c>
      <c r="I35" s="197"/>
      <c r="J35" s="75" t="str">
        <f>IF($E35="Y",IF(I35=0,IF(H35="Use 1st principles to build a rate","",F35*H35),F35*I35),"")</f>
        <v/>
      </c>
      <c r="K35" s="632"/>
      <c r="L35" s="144" t="s">
        <v>555</v>
      </c>
      <c r="M35" s="8"/>
      <c r="O35" s="815">
        <f>IF(I35="",0,1)</f>
        <v>0</v>
      </c>
      <c r="P35" s="826" t="s">
        <v>556</v>
      </c>
      <c r="Q35" s="816"/>
    </row>
    <row r="36" spans="1:18" ht="45" x14ac:dyDescent="0.2">
      <c r="A36" s="1"/>
      <c r="B36" s="5"/>
      <c r="C36" s="1265"/>
      <c r="D36" s="533" t="str">
        <f>VLOOKUP($P36,TOV!$A$4:$E$65536,2,FALSE)</f>
        <v>Load, cart and dispose of low-level contaminated soil off site to a licensed landfill.  Assumes cartage to a local landfill.  Add $50/m3 for cartage to regional landfill.</v>
      </c>
      <c r="E36" s="293" t="s">
        <v>296</v>
      </c>
      <c r="F36" s="901"/>
      <c r="G36" s="199" t="s">
        <v>377</v>
      </c>
      <c r="H36" s="73">
        <f>VLOOKUP($P36,TOV!$A$4:$E$65536,4,FALSE)</f>
        <v>590.99753043164321</v>
      </c>
      <c r="I36" s="197"/>
      <c r="J36" s="75">
        <f t="shared" ref="J36:J42" si="3">IF($E36="Y",IF(I36=0,F36*H36,F36*I36),"")</f>
        <v>0</v>
      </c>
      <c r="K36" s="632"/>
      <c r="L36" s="212" t="s">
        <v>452</v>
      </c>
      <c r="M36" s="8"/>
      <c r="O36" s="815">
        <f>IF(I36="",0,1)</f>
        <v>0</v>
      </c>
      <c r="P36" s="826" t="s">
        <v>359</v>
      </c>
      <c r="Q36" s="816"/>
    </row>
    <row r="37" spans="1:18" ht="33.75" x14ac:dyDescent="0.2">
      <c r="A37" s="1"/>
      <c r="B37" s="5"/>
      <c r="C37" s="1265"/>
      <c r="D37" s="533" t="str">
        <f>VLOOKUP($P37,TOV!$A$4:$E$65536,2,FALSE)</f>
        <v>Load, cart and dispose of contaminated soil (ie. chemical spillage in / around storage sheds) off site to a licensed landfill</v>
      </c>
      <c r="E37" s="293" t="s">
        <v>296</v>
      </c>
      <c r="F37" s="901"/>
      <c r="G37" s="199" t="s">
        <v>377</v>
      </c>
      <c r="H37" s="73">
        <f>VLOOKUP($P37,TOV!$A$4:$E$65536,4,FALSE)</f>
        <v>1022.8803411316903</v>
      </c>
      <c r="I37" s="197"/>
      <c r="J37" s="75">
        <f t="shared" si="3"/>
        <v>0</v>
      </c>
      <c r="K37" s="632"/>
      <c r="L37" s="212" t="s">
        <v>182</v>
      </c>
      <c r="M37" s="8"/>
      <c r="O37" s="815">
        <f>IF(I37="",0,1)</f>
        <v>0</v>
      </c>
      <c r="P37" s="826" t="s">
        <v>557</v>
      </c>
      <c r="Q37" s="816"/>
    </row>
    <row r="38" spans="1:18" x14ac:dyDescent="0.2">
      <c r="A38" s="1"/>
      <c r="B38" s="5"/>
      <c r="C38" s="1265"/>
      <c r="D38" s="1331" t="str">
        <f>VLOOKUP($P38,TOV!$A$4:$E$65536,2,FALSE)</f>
        <v>Onsite remediation of hydrocarbon contaminated soils</v>
      </c>
      <c r="E38" s="1267" t="s">
        <v>296</v>
      </c>
      <c r="F38" s="1520"/>
      <c r="G38" s="1256" t="s">
        <v>377</v>
      </c>
      <c r="H38" s="1261" t="str">
        <f>VLOOKUP($P38,TOV!$A$4:$E$65536,4,FALSE)</f>
        <v>Select from List</v>
      </c>
      <c r="I38" s="1283"/>
      <c r="J38" s="1102" t="str">
        <f>IF($E38="Y",IF(I38=0,IF(H38="Select From List","",F38*H38),F38*I38),"")</f>
        <v/>
      </c>
      <c r="K38" s="632" t="s">
        <v>558</v>
      </c>
      <c r="L38" s="1249" t="s">
        <v>743</v>
      </c>
      <c r="M38" s="1365"/>
      <c r="N38" s="1366"/>
      <c r="O38" s="1446">
        <f>IF(I38="",0,1)</f>
        <v>0</v>
      </c>
      <c r="P38" s="1460" t="str">
        <f>IF(Q38=1,"X152",IF(Q38=2,"X153",IF(Q38=3,"X154",IF(Q38=4,"x155",IF(Q38=5,"X156","X152")))))</f>
        <v>X152</v>
      </c>
      <c r="Q38" s="1514">
        <f>VLOOKUP(K38,Select_Volume_Index,2,FALSE)</f>
        <v>1</v>
      </c>
    </row>
    <row r="39" spans="1:18" ht="27" customHeight="1" x14ac:dyDescent="0.2">
      <c r="A39" s="1"/>
      <c r="B39" s="5"/>
      <c r="C39" s="1265"/>
      <c r="D39" s="1231"/>
      <c r="E39" s="1242"/>
      <c r="F39" s="1521"/>
      <c r="G39" s="1131"/>
      <c r="H39" s="1262"/>
      <c r="I39" s="1284"/>
      <c r="J39" s="1103"/>
      <c r="K39" s="632"/>
      <c r="L39" s="1105"/>
      <c r="M39" s="1365"/>
      <c r="N39" s="1366"/>
      <c r="O39" s="1446"/>
      <c r="P39" s="1460"/>
      <c r="Q39" s="1514"/>
    </row>
    <row r="40" spans="1:18" ht="36" customHeight="1" x14ac:dyDescent="0.2">
      <c r="A40" s="1"/>
      <c r="B40" s="5"/>
      <c r="C40" s="1265"/>
      <c r="D40" s="633" t="str">
        <f>VLOOKUP($P40,TOV!$A$4:$E$65536,2,FALSE)</f>
        <v xml:space="preserve">Empty and remove above ground fuel tank (include all site facilities and is to include pipes, bunds, etc) </v>
      </c>
      <c r="E40" s="293" t="s">
        <v>296</v>
      </c>
      <c r="F40" s="917"/>
      <c r="G40" s="199" t="s">
        <v>371</v>
      </c>
      <c r="H40" s="918">
        <f>VLOOKUP($P40,TOV!$A$4:$E$65536,4,FALSE)</f>
        <v>22001.406480000001</v>
      </c>
      <c r="I40" s="175"/>
      <c r="J40" s="75">
        <f t="shared" ref="J40" si="4">IF($E40="Y",IF(I40=0,F40*H40,F40*I40),"")</f>
        <v>0</v>
      </c>
      <c r="K40" s="631"/>
      <c r="L40" s="212" t="s">
        <v>568</v>
      </c>
      <c r="M40" s="1013"/>
      <c r="N40" s="587"/>
      <c r="O40" s="745"/>
      <c r="P40" s="1008" t="s">
        <v>819</v>
      </c>
      <c r="Q40" s="816"/>
    </row>
    <row r="41" spans="1:18" ht="45" x14ac:dyDescent="0.2">
      <c r="A41" s="1"/>
      <c r="B41" s="5"/>
      <c r="C41" s="1265"/>
      <c r="D41" s="533" t="str">
        <f>VLOOKUP($P41,TOV!$A$4:$E$65536,2,FALSE)</f>
        <v xml:space="preserve">Removal of underground fuel storage tank (UST) up to 5,000L capacity (include all site facilities and is to include pipes, bunds, etc) </v>
      </c>
      <c r="E41" s="293" t="s">
        <v>296</v>
      </c>
      <c r="F41" s="901"/>
      <c r="G41" s="199" t="s">
        <v>371</v>
      </c>
      <c r="H41" s="73">
        <f>VLOOKUP($P41,TOV!$A$4:$E$65536,4,FALSE)</f>
        <v>31822.943946319254</v>
      </c>
      <c r="I41" s="197"/>
      <c r="J41" s="75">
        <f t="shared" si="3"/>
        <v>0</v>
      </c>
      <c r="K41" s="632"/>
      <c r="L41" s="212" t="s">
        <v>568</v>
      </c>
      <c r="M41" s="8"/>
      <c r="O41" s="815">
        <f>IF(I41="",0,1)</f>
        <v>0</v>
      </c>
      <c r="P41" s="826" t="s">
        <v>569</v>
      </c>
      <c r="Q41" s="816"/>
    </row>
    <row r="42" spans="1:18" ht="45.75" thickBot="1" x14ac:dyDescent="0.25">
      <c r="A42" s="1"/>
      <c r="B42" s="5"/>
      <c r="C42" s="1265"/>
      <c r="D42" s="604" t="str">
        <f>VLOOKUP($P42,TOV!$A$4:$E$65536,2,FALSE)</f>
        <v>Removal of underground fuel storage tank (UST) above 5,000L and below 15,000L capacity (include all site facilities and is to include pipes, bunds, etc)</v>
      </c>
      <c r="E42" s="552" t="s">
        <v>296</v>
      </c>
      <c r="F42" s="902"/>
      <c r="G42" s="303" t="s">
        <v>371</v>
      </c>
      <c r="H42" s="180">
        <f>VLOOKUP($P42,TOV!$A$4:$E$65536,4,FALSE)</f>
        <v>38526.566520967608</v>
      </c>
      <c r="I42" s="302"/>
      <c r="J42" s="554">
        <f t="shared" si="3"/>
        <v>0</v>
      </c>
      <c r="K42" s="632"/>
      <c r="L42" s="211" t="s">
        <v>570</v>
      </c>
      <c r="M42" s="8"/>
      <c r="O42" s="817">
        <f>IF(I42="",0,1)</f>
        <v>0</v>
      </c>
      <c r="P42" s="828" t="s">
        <v>571</v>
      </c>
      <c r="Q42" s="818"/>
    </row>
    <row r="43" spans="1:18" ht="13.5" thickBot="1" x14ac:dyDescent="0.25">
      <c r="A43" s="1"/>
      <c r="B43" s="5"/>
      <c r="C43" s="83"/>
      <c r="D43" s="299"/>
      <c r="E43" s="85"/>
      <c r="F43" s="304" t="s">
        <v>461</v>
      </c>
      <c r="G43" s="304"/>
      <c r="H43" s="304"/>
      <c r="I43" s="86"/>
      <c r="J43" s="87">
        <f>SUM(J34:J42)</f>
        <v>0</v>
      </c>
      <c r="K43" s="87"/>
      <c r="L43" s="305"/>
      <c r="M43" s="8"/>
      <c r="O43" s="1425"/>
      <c r="P43" s="1426"/>
      <c r="Q43" s="1427"/>
    </row>
    <row r="44" spans="1:18" ht="33.75" x14ac:dyDescent="0.2">
      <c r="A44" s="1"/>
      <c r="B44" s="5"/>
      <c r="C44" s="1265" t="s">
        <v>457</v>
      </c>
      <c r="D44" s="611" t="str">
        <f>VLOOKUP($P44,TOV!$A$4:$E$65536,2,FALSE)</f>
        <v>Shaping or levelling of minor excavations, batters and stockpiles, final trim, rock rake and deep rip</v>
      </c>
      <c r="E44" s="146" t="s">
        <v>296</v>
      </c>
      <c r="F44" s="900"/>
      <c r="G44" s="246" t="s">
        <v>363</v>
      </c>
      <c r="H44" s="174">
        <f>VLOOKUP($P44,TOV!$A$4:$E$65536,4,FALSE)</f>
        <v>1969.9917681054776</v>
      </c>
      <c r="I44" s="209"/>
      <c r="J44" s="109">
        <f>IF($E44="Y",IF(I44=0,F44*H44,F44*I44),"")</f>
        <v>0</v>
      </c>
      <c r="K44" s="632"/>
      <c r="L44" s="237" t="s">
        <v>193</v>
      </c>
      <c r="M44" s="8"/>
      <c r="O44" s="813">
        <f>IF(I44="",0,1)</f>
        <v>0</v>
      </c>
      <c r="P44" s="825" t="s">
        <v>579</v>
      </c>
      <c r="Q44" s="814"/>
    </row>
    <row r="45" spans="1:18" ht="27" customHeight="1" x14ac:dyDescent="0.2">
      <c r="A45" s="1"/>
      <c r="B45" s="5"/>
      <c r="C45" s="1265"/>
      <c r="D45" s="70" t="str">
        <f>VLOOKUP($P45,TOV!$A$4:$E$65536,2,FALSE)</f>
        <v>Reshaping of overburden and mullock heaps on the site.</v>
      </c>
      <c r="E45" s="293" t="s">
        <v>296</v>
      </c>
      <c r="F45" s="901"/>
      <c r="G45" s="199" t="s">
        <v>363</v>
      </c>
      <c r="H45" s="73">
        <f>VLOOKUP($P45,TOV!$A$4:$E$65536,4,FALSE)</f>
        <v>5008.4536477257889</v>
      </c>
      <c r="I45" s="197"/>
      <c r="J45" s="75">
        <f>IF($E45="Y",IF(I45=0,F45*H45,F45*I45),"")</f>
        <v>0</v>
      </c>
      <c r="K45" s="632"/>
      <c r="L45" s="141" t="s">
        <v>805</v>
      </c>
      <c r="M45" s="8"/>
      <c r="O45" s="815">
        <f>IF(I45="",0,1)</f>
        <v>0</v>
      </c>
      <c r="P45" s="832" t="s">
        <v>148</v>
      </c>
      <c r="Q45" s="816"/>
      <c r="R45" s="1"/>
    </row>
    <row r="46" spans="1:18" ht="36" x14ac:dyDescent="0.2">
      <c r="A46" s="1"/>
      <c r="B46" s="5"/>
      <c r="C46" s="1265"/>
      <c r="D46" s="533" t="str">
        <f>VLOOKUP($P46,TOV!$A$4:$E$65536,2,FALSE)</f>
        <v>Structural water management works, banks, drains, rock lined waterways, sediment dams</v>
      </c>
      <c r="E46" s="293" t="s">
        <v>296</v>
      </c>
      <c r="F46" s="901"/>
      <c r="G46" s="199" t="s">
        <v>363</v>
      </c>
      <c r="H46" s="73">
        <f>VLOOKUP($P46,TOV!$A$4:$E$65536,4,FALSE)</f>
        <v>3030.7565663161195</v>
      </c>
      <c r="I46" s="197"/>
      <c r="J46" s="75">
        <f t="shared" ref="J46:J63" si="5">IF($E46="Y",IF(I46=0,F46*H46,F46*I46),"")</f>
        <v>0</v>
      </c>
      <c r="K46" s="632"/>
      <c r="L46" s="212" t="s">
        <v>507</v>
      </c>
      <c r="M46" s="8"/>
      <c r="O46" s="815">
        <f>IF(I46="",0,1)</f>
        <v>0</v>
      </c>
      <c r="P46" s="826" t="s">
        <v>580</v>
      </c>
      <c r="Q46" s="816"/>
    </row>
    <row r="47" spans="1:18" x14ac:dyDescent="0.2">
      <c r="A47" s="1"/>
      <c r="B47" s="5"/>
      <c r="C47" s="1265"/>
      <c r="D47" s="1331" t="str">
        <f>VLOOKUP($P47,TOV!$A$4:$E$65536,2,FALSE)</f>
        <v>Making safe vertical faces</v>
      </c>
      <c r="E47" s="1267" t="s">
        <v>296</v>
      </c>
      <c r="F47" s="1520"/>
      <c r="G47" s="1256" t="s">
        <v>377</v>
      </c>
      <c r="H47" s="1261" t="str">
        <f>VLOOKUP($P47,TOV!$A$4:$E$65536,4,FALSE)</f>
        <v>Select from List</v>
      </c>
      <c r="I47" s="1283"/>
      <c r="J47" s="1102" t="str">
        <f>IF($E47="Y",IF(I47=0,IF(H47="Select From List","",F47*H47),F47*I47),"")</f>
        <v/>
      </c>
      <c r="K47" s="632" t="s">
        <v>15</v>
      </c>
      <c r="L47" s="1288" t="s">
        <v>27</v>
      </c>
      <c r="M47" s="1365"/>
      <c r="N47" s="1366"/>
      <c r="O47" s="1446">
        <f>IF(I47="",0,1)</f>
        <v>0</v>
      </c>
      <c r="P47" s="1460" t="str">
        <f>IF(Q47=1,"X239",IF(Q47=2,"X240",IF(Q47=3,"X241",IF(Q47=4,"x242","X239"))))</f>
        <v>X239</v>
      </c>
      <c r="Q47" s="1390">
        <f>VLOOKUP(K47,Select_Material_Index,2,FALSE)</f>
        <v>1</v>
      </c>
    </row>
    <row r="48" spans="1:18" ht="30.75" customHeight="1" x14ac:dyDescent="0.2">
      <c r="A48" s="1"/>
      <c r="B48" s="5"/>
      <c r="C48" s="1265"/>
      <c r="D48" s="1231"/>
      <c r="E48" s="1242"/>
      <c r="F48" s="1521"/>
      <c r="G48" s="1131"/>
      <c r="H48" s="1262"/>
      <c r="I48" s="1284"/>
      <c r="J48" s="1103"/>
      <c r="K48" s="632"/>
      <c r="L48" s="1246"/>
      <c r="M48" s="1365"/>
      <c r="N48" s="1366"/>
      <c r="O48" s="1446"/>
      <c r="P48" s="1460"/>
      <c r="Q48" s="1390"/>
    </row>
    <row r="49" spans="1:17" ht="27" customHeight="1" x14ac:dyDescent="0.3">
      <c r="A49" s="62"/>
      <c r="B49" s="63"/>
      <c r="C49" s="1265"/>
      <c r="D49" s="70" t="str">
        <f>VLOOKUP($P49,TOV!$A$4:$E$233,2,FALSE)</f>
        <v>Rip hardstand areas</v>
      </c>
      <c r="E49" s="293" t="s">
        <v>296</v>
      </c>
      <c r="F49" s="900"/>
      <c r="G49" s="90" t="s">
        <v>363</v>
      </c>
      <c r="H49" s="73">
        <f>VLOOKUP($P49,TOV!$A$4:$E$233,4,FALSE)</f>
        <v>757.68914157902987</v>
      </c>
      <c r="I49" s="244"/>
      <c r="J49" s="75">
        <f t="shared" si="5"/>
        <v>0</v>
      </c>
      <c r="K49" s="631"/>
      <c r="L49" s="211" t="s">
        <v>657</v>
      </c>
      <c r="M49" s="243"/>
      <c r="N49" s="719"/>
      <c r="O49" s="815">
        <f>IF(I49="",0,1)</f>
        <v>0</v>
      </c>
      <c r="P49" s="827" t="s">
        <v>649</v>
      </c>
      <c r="Q49" s="937"/>
    </row>
    <row r="50" spans="1:17" ht="27" customHeight="1" x14ac:dyDescent="0.2">
      <c r="A50" s="1"/>
      <c r="B50" s="5"/>
      <c r="C50" s="1265"/>
      <c r="D50" s="533" t="str">
        <f>VLOOKUP($P50,TOV!$A$4:$E$65536,2,FALSE)</f>
        <v>Reshape, deep rip and ameliorate sealed unsealed roads</v>
      </c>
      <c r="E50" s="293" t="s">
        <v>296</v>
      </c>
      <c r="F50" s="901"/>
      <c r="G50" s="199" t="s">
        <v>363</v>
      </c>
      <c r="H50" s="73">
        <f>VLOOKUP($P50,TOV!$A$4:$E$65536,4,FALSE)</f>
        <v>3788.4457078951482</v>
      </c>
      <c r="I50" s="197"/>
      <c r="J50" s="75">
        <f t="shared" si="5"/>
        <v>0</v>
      </c>
      <c r="K50" s="632"/>
      <c r="L50" s="212" t="s">
        <v>581</v>
      </c>
      <c r="M50" s="8"/>
      <c r="O50" s="815">
        <f>IF(I50="",0,1)</f>
        <v>0</v>
      </c>
      <c r="P50" s="826" t="s">
        <v>141</v>
      </c>
      <c r="Q50" s="816"/>
    </row>
    <row r="51" spans="1:17" ht="27" customHeight="1" x14ac:dyDescent="0.3">
      <c r="A51" s="1"/>
      <c r="B51" s="5"/>
      <c r="C51" s="1265"/>
      <c r="D51" s="633" t="str">
        <f>VLOOKUP($P51,TOV!$A$4:$E$65536,2,FALSE)</f>
        <v>Clear and grub existing vegetation</v>
      </c>
      <c r="E51" s="293" t="s">
        <v>296</v>
      </c>
      <c r="F51" s="917"/>
      <c r="G51" s="199" t="s">
        <v>363</v>
      </c>
      <c r="H51" s="918">
        <f>VLOOKUP($P51,TOV!$A$4:$E$65536,4,FALSE)</f>
        <v>5060.3234904000001</v>
      </c>
      <c r="I51" s="244"/>
      <c r="J51" s="75">
        <f t="shared" si="5"/>
        <v>0</v>
      </c>
      <c r="K51" s="631"/>
      <c r="L51" s="211" t="s">
        <v>841</v>
      </c>
      <c r="M51" s="243"/>
      <c r="N51" s="719"/>
      <c r="O51" s="745">
        <f t="shared" ref="O51" si="6">IF(I51="",0,1)</f>
        <v>0</v>
      </c>
      <c r="P51" s="1008" t="s">
        <v>840</v>
      </c>
      <c r="Q51" s="816"/>
    </row>
    <row r="52" spans="1:17" ht="33.75" x14ac:dyDescent="0.2">
      <c r="A52" s="1"/>
      <c r="B52" s="5"/>
      <c r="C52" s="1265"/>
      <c r="D52" s="533" t="str">
        <f>VLOOKUP($P52,TOV!$A$4:$E$65536,2,FALSE)</f>
        <v>Maintenance of the rehabilitated areas that are intended to be part of the ongoing closure of the site.</v>
      </c>
      <c r="E52" s="293" t="s">
        <v>296</v>
      </c>
      <c r="F52" s="901"/>
      <c r="G52" s="199" t="s">
        <v>363</v>
      </c>
      <c r="H52" s="73">
        <f>VLOOKUP($P52,TOV!$A$4:$E$65536,4,FALSE)</f>
        <v>984.9958840527388</v>
      </c>
      <c r="I52" s="197"/>
      <c r="J52" s="75">
        <f t="shared" si="5"/>
        <v>0</v>
      </c>
      <c r="K52" s="632"/>
      <c r="L52" s="141" t="s">
        <v>868</v>
      </c>
      <c r="M52" s="8"/>
      <c r="O52" s="815">
        <f>IF(I52="",0,1)</f>
        <v>0</v>
      </c>
      <c r="P52" s="826" t="s">
        <v>368</v>
      </c>
      <c r="Q52" s="816"/>
    </row>
    <row r="53" spans="1:17" ht="27" x14ac:dyDescent="0.2">
      <c r="A53" s="1"/>
      <c r="B53" s="5"/>
      <c r="C53" s="1265"/>
      <c r="D53" s="533" t="str">
        <f>VLOOKUP($P53,TOV!$A$4:$E$65536,2,FALSE)</f>
        <v>Construct a standard stock fence around the site</v>
      </c>
      <c r="E53" s="293" t="s">
        <v>296</v>
      </c>
      <c r="F53" s="901"/>
      <c r="G53" s="199" t="s">
        <v>388</v>
      </c>
      <c r="H53" s="73">
        <f>VLOOKUP($P53,TOV!$A$4:$E$65536,4,FALSE)</f>
        <v>12.123026265264475</v>
      </c>
      <c r="I53" s="197"/>
      <c r="J53" s="75">
        <f t="shared" si="5"/>
        <v>0</v>
      </c>
      <c r="K53" s="632"/>
      <c r="L53" s="144" t="s">
        <v>242</v>
      </c>
      <c r="M53" s="8"/>
      <c r="O53" s="815">
        <f>IF(I53="",0,1)</f>
        <v>0</v>
      </c>
      <c r="P53" s="826" t="s">
        <v>583</v>
      </c>
      <c r="Q53" s="816"/>
    </row>
    <row r="54" spans="1:17" x14ac:dyDescent="0.2">
      <c r="A54" s="1"/>
      <c r="B54" s="5"/>
      <c r="C54" s="1265"/>
      <c r="D54" s="1331" t="str">
        <f>VLOOKUP($P54,TOV!$A$4:$E$65536,2,FALSE)</f>
        <v>Source (where availiable onsite), cart, spread and lightly rip topsoil</v>
      </c>
      <c r="E54" s="1267" t="s">
        <v>296</v>
      </c>
      <c r="F54" s="1520"/>
      <c r="G54" s="1256" t="s">
        <v>377</v>
      </c>
      <c r="H54" s="1261" t="str">
        <f>VLOOKUP($P54,TOV!$A$4:$E$65536,4,FALSE)</f>
        <v>Select from List</v>
      </c>
      <c r="I54" s="1283"/>
      <c r="J54" s="1102" t="str">
        <f>IF($E54="Y",IF(I54=0,IF(H54="Select From List","",F54*H54),F54*I54),"")</f>
        <v/>
      </c>
      <c r="K54" s="632" t="s">
        <v>378</v>
      </c>
      <c r="L54" s="1288" t="s">
        <v>584</v>
      </c>
      <c r="M54" s="1365"/>
      <c r="N54" s="1366"/>
      <c r="O54" s="1446">
        <f>IF(I54="",0,1)</f>
        <v>0</v>
      </c>
      <c r="P54" s="1420" t="str">
        <f>IF(Q54=1,"X044",IF(Q54=2,"X045",IF(Q54=3,"X046",IF(Q54=4,"x047",IF(Q54=5,"X048","X044")))))</f>
        <v>X044</v>
      </c>
      <c r="Q54" s="1390">
        <f>VLOOKUP(K54,Select_Haul_Distance_Index,2,FALSE)</f>
        <v>1</v>
      </c>
    </row>
    <row r="55" spans="1:17" ht="30.75" customHeight="1" x14ac:dyDescent="0.2">
      <c r="A55" s="1"/>
      <c r="B55" s="5"/>
      <c r="C55" s="1265"/>
      <c r="D55" s="1231"/>
      <c r="E55" s="1242"/>
      <c r="F55" s="1521"/>
      <c r="G55" s="1131"/>
      <c r="H55" s="1262"/>
      <c r="I55" s="1284"/>
      <c r="J55" s="1103"/>
      <c r="K55" s="632"/>
      <c r="L55" s="1246"/>
      <c r="M55" s="1365"/>
      <c r="N55" s="1366"/>
      <c r="O55" s="1446"/>
      <c r="P55" s="1419"/>
      <c r="Q55" s="1390"/>
    </row>
    <row r="56" spans="1:17" x14ac:dyDescent="0.2">
      <c r="A56" s="1"/>
      <c r="B56" s="5"/>
      <c r="C56" s="1265"/>
      <c r="D56" s="1331" t="str">
        <f>VLOOKUP($P56,TOV!$A$4:$E$65536,2,FALSE)</f>
        <v>OR Rip only for smaller operations</v>
      </c>
      <c r="E56" s="1267" t="s">
        <v>296</v>
      </c>
      <c r="F56" s="1520"/>
      <c r="G56" s="1256" t="s">
        <v>363</v>
      </c>
      <c r="H56" s="1261" t="str">
        <f>VLOOKUP($P56,TOV!$A$4:$E$65536,4,FALSE)</f>
        <v>Select from List</v>
      </c>
      <c r="I56" s="1283"/>
      <c r="J56" s="1102" t="str">
        <f>IF($E56="Y",IF(I56=0,IF(H56="Select From List","",F56*H56),F56*I56),"")</f>
        <v/>
      </c>
      <c r="K56" s="632" t="s">
        <v>16</v>
      </c>
      <c r="L56" s="1288" t="s">
        <v>26</v>
      </c>
      <c r="M56" s="1365"/>
      <c r="N56" s="1416"/>
      <c r="O56" s="1446">
        <f>IF(I56="",0,1)</f>
        <v>0</v>
      </c>
      <c r="P56" s="1420" t="str">
        <f>IF(Q56=1,"X243",IF(Q56=2,"X244",IF(Q56=3,"X245","X243")))</f>
        <v>X243</v>
      </c>
      <c r="Q56" s="1390">
        <f>VLOOKUP(K56,Select_Rip_Type_Index,2,FALSE)</f>
        <v>1</v>
      </c>
    </row>
    <row r="57" spans="1:17" ht="30.75" customHeight="1" x14ac:dyDescent="0.2">
      <c r="A57" s="1"/>
      <c r="B57" s="5"/>
      <c r="C57" s="1265"/>
      <c r="D57" s="1231"/>
      <c r="E57" s="1242"/>
      <c r="F57" s="1521"/>
      <c r="G57" s="1131"/>
      <c r="H57" s="1262"/>
      <c r="I57" s="1284"/>
      <c r="J57" s="1103"/>
      <c r="K57" s="632"/>
      <c r="L57" s="1246"/>
      <c r="M57" s="1365"/>
      <c r="N57" s="1416"/>
      <c r="O57" s="1446"/>
      <c r="P57" s="1419"/>
      <c r="Q57" s="1390"/>
    </row>
    <row r="58" spans="1:17" ht="33.75" x14ac:dyDescent="0.2">
      <c r="A58" s="1"/>
      <c r="B58" s="5"/>
      <c r="C58" s="1265"/>
      <c r="D58" s="533" t="str">
        <f>VLOOKUP($P58,TOV!$A$4:$E$65536,2,FALSE)</f>
        <v>Topsoil spreading (topsoil stockpiled immediately adjacent to the area to be rehabilitated) for push &lt; 50m</v>
      </c>
      <c r="E58" s="293" t="s">
        <v>296</v>
      </c>
      <c r="F58" s="901"/>
      <c r="G58" s="199" t="s">
        <v>440</v>
      </c>
      <c r="H58" s="73">
        <f>VLOOKUP($P58,TOV!$A$4:$E$65536,4,FALSE)</f>
        <v>1.3638404548422538</v>
      </c>
      <c r="I58" s="197"/>
      <c r="J58" s="75">
        <f>IF($E58="Y",IF(I58=0,F58*H58,F58*I58),"")</f>
        <v>0</v>
      </c>
      <c r="K58" s="632"/>
      <c r="L58" s="142" t="s">
        <v>618</v>
      </c>
      <c r="M58" s="8"/>
      <c r="O58" s="815">
        <f>IF(I58="",0,1)</f>
        <v>0</v>
      </c>
      <c r="P58" s="826" t="s">
        <v>617</v>
      </c>
      <c r="Q58" s="816"/>
    </row>
    <row r="59" spans="1:17" ht="36" x14ac:dyDescent="0.2">
      <c r="A59" s="1"/>
      <c r="B59" s="5"/>
      <c r="C59" s="1265"/>
      <c r="D59" s="633" t="str">
        <f>VLOOKUP($P59,TOV!$A$4:$E$65536,2,FALSE)</f>
        <v>Purchase of topsoil where there is a shortage on site</v>
      </c>
      <c r="E59" s="293" t="s">
        <v>296</v>
      </c>
      <c r="F59" s="917"/>
      <c r="G59" s="199" t="s">
        <v>440</v>
      </c>
      <c r="H59" s="918">
        <f>VLOOKUP($P59,TOV!$A$4:$E$65536,4,FALSE)</f>
        <v>51.34028202108</v>
      </c>
      <c r="I59" s="244"/>
      <c r="J59" s="75">
        <f t="shared" ref="J59" si="7">IF($E59="Y",IF(I59=0,F59*H59,F59*I59),"")</f>
        <v>0</v>
      </c>
      <c r="K59" s="631"/>
      <c r="L59" s="212" t="s">
        <v>812</v>
      </c>
      <c r="M59" s="195"/>
      <c r="N59" s="24"/>
      <c r="O59" s="745">
        <f t="shared" ref="O59" si="8">IF(I59="",0,1)</f>
        <v>0</v>
      </c>
      <c r="P59" s="1008" t="s">
        <v>837</v>
      </c>
      <c r="Q59" s="816"/>
    </row>
    <row r="60" spans="1:17" ht="39" customHeight="1" x14ac:dyDescent="0.2">
      <c r="A60" s="1"/>
      <c r="B60" s="5"/>
      <c r="C60" s="1265"/>
      <c r="D60" s="533" t="str">
        <f>VLOOKUP($P60,TOV!$A$4:$E$65536,2,FALSE)</f>
        <v>Soil amelioration (adding gypsum, lime, etc)</v>
      </c>
      <c r="E60" s="293" t="s">
        <v>296</v>
      </c>
      <c r="F60" s="901"/>
      <c r="G60" s="199" t="s">
        <v>363</v>
      </c>
      <c r="H60" s="73">
        <f>VLOOKUP($P60,TOV!$A$4:$E$65536,4,FALSE)</f>
        <v>757.68914157902987</v>
      </c>
      <c r="I60" s="197"/>
      <c r="J60" s="75">
        <f t="shared" si="5"/>
        <v>0</v>
      </c>
      <c r="K60" s="632"/>
      <c r="L60" s="144" t="s">
        <v>493</v>
      </c>
      <c r="M60" s="8"/>
      <c r="O60" s="815">
        <f>IF(I60="",0,1)</f>
        <v>0</v>
      </c>
      <c r="P60" s="826" t="s">
        <v>399</v>
      </c>
      <c r="Q60" s="816"/>
    </row>
    <row r="61" spans="1:17" ht="67.5" customHeight="1" x14ac:dyDescent="0.2">
      <c r="A61" s="1"/>
      <c r="B61" s="5"/>
      <c r="C61" s="1265"/>
      <c r="D61" s="533" t="str">
        <f>VLOOKUP($P61,TOV!$A$4:$E$65536,2,FALSE)</f>
        <v>Direct seeding (native tree species OR using native grasses), with single application of fertiliser</v>
      </c>
      <c r="E61" s="293" t="s">
        <v>296</v>
      </c>
      <c r="F61" s="901"/>
      <c r="G61" s="199" t="s">
        <v>363</v>
      </c>
      <c r="H61" s="73">
        <f>VLOOKUP($P61,TOV!$A$4:$E$65536,4,FALSE)</f>
        <v>5303.8239910532093</v>
      </c>
      <c r="I61" s="197"/>
      <c r="J61" s="75">
        <f t="shared" si="5"/>
        <v>0</v>
      </c>
      <c r="K61" s="632"/>
      <c r="L61" s="141" t="s">
        <v>0</v>
      </c>
      <c r="M61" s="8"/>
      <c r="O61" s="815">
        <f>IF(I61="",0,1)</f>
        <v>0</v>
      </c>
      <c r="P61" s="826" t="s">
        <v>400</v>
      </c>
      <c r="Q61" s="816"/>
    </row>
    <row r="62" spans="1:17" ht="67.5" customHeight="1" x14ac:dyDescent="0.2">
      <c r="A62" s="1"/>
      <c r="B62" s="5"/>
      <c r="C62" s="1265"/>
      <c r="D62" s="533" t="str">
        <f>VLOOKUP($P62,TOV!$A$4:$E$65536,2,FALSE)</f>
        <v>Direct seeding (pasture grass species), with single application of fertiliser</v>
      </c>
      <c r="E62" s="293" t="s">
        <v>296</v>
      </c>
      <c r="F62" s="901"/>
      <c r="G62" s="199" t="s">
        <v>363</v>
      </c>
      <c r="H62" s="73">
        <f>VLOOKUP($P62,TOV!$A$4:$E$65536,4,FALSE)</f>
        <v>1363.8404548422536</v>
      </c>
      <c r="I62" s="197"/>
      <c r="J62" s="75">
        <f t="shared" si="5"/>
        <v>0</v>
      </c>
      <c r="K62" s="632"/>
      <c r="L62" s="141" t="s">
        <v>2</v>
      </c>
      <c r="M62" s="8"/>
      <c r="O62" s="815">
        <f>IF(I62="",0,1)</f>
        <v>0</v>
      </c>
      <c r="P62" s="826" t="s">
        <v>401</v>
      </c>
      <c r="Q62" s="816"/>
    </row>
    <row r="63" spans="1:17" ht="33" customHeight="1" thickBot="1" x14ac:dyDescent="0.25">
      <c r="A63" s="1"/>
      <c r="B63" s="5"/>
      <c r="C63" s="1265"/>
      <c r="D63" s="533" t="str">
        <f>VLOOKUP($P63,TOV!$A$4:$E$65536,2,FALSE)</f>
        <v>Planting tubestock (&lt; 15cm)</v>
      </c>
      <c r="E63" s="293" t="s">
        <v>296</v>
      </c>
      <c r="F63" s="901"/>
      <c r="G63" s="199" t="s">
        <v>371</v>
      </c>
      <c r="H63" s="73">
        <f>VLOOKUP($P63,TOV!$A$4:$E$65536,4,FALSE)</f>
        <v>12.842188840322539</v>
      </c>
      <c r="I63" s="197"/>
      <c r="J63" s="75">
        <f t="shared" si="5"/>
        <v>0</v>
      </c>
      <c r="K63" s="632"/>
      <c r="L63" s="212" t="s">
        <v>453</v>
      </c>
      <c r="M63" s="8"/>
      <c r="O63" s="823">
        <f>IF(I63="",0,1)</f>
        <v>0</v>
      </c>
      <c r="P63" s="822" t="s">
        <v>404</v>
      </c>
      <c r="Q63" s="824"/>
    </row>
    <row r="64" spans="1:17" ht="13.5" thickBot="1" x14ac:dyDescent="0.25">
      <c r="A64" s="1"/>
      <c r="B64" s="5"/>
      <c r="C64" s="83"/>
      <c r="D64" s="299"/>
      <c r="E64" s="85"/>
      <c r="F64" s="304" t="s">
        <v>461</v>
      </c>
      <c r="G64" s="304"/>
      <c r="H64" s="304"/>
      <c r="I64" s="86"/>
      <c r="J64" s="87">
        <f>SUM(J44:J63)</f>
        <v>0</v>
      </c>
      <c r="K64" s="87"/>
      <c r="L64" s="305"/>
      <c r="M64" s="8"/>
      <c r="O64" s="1410"/>
      <c r="P64" s="1411"/>
      <c r="Q64" s="1412"/>
    </row>
    <row r="65" spans="1:41" x14ac:dyDescent="0.2">
      <c r="A65" s="1"/>
      <c r="B65" s="5"/>
      <c r="C65" s="1269" t="s">
        <v>410</v>
      </c>
      <c r="D65" s="611" t="s">
        <v>411</v>
      </c>
      <c r="E65" s="246"/>
      <c r="F65" s="306"/>
      <c r="G65" s="246"/>
      <c r="H65" s="1270"/>
      <c r="I65" s="209"/>
      <c r="J65" s="207">
        <f>F65*I65</f>
        <v>0</v>
      </c>
      <c r="K65" s="207"/>
      <c r="L65" s="248" t="s">
        <v>412</v>
      </c>
      <c r="M65" s="8"/>
      <c r="O65" s="813">
        <f>IF(I65="",0,1)</f>
        <v>0</v>
      </c>
      <c r="P65" s="838"/>
      <c r="Q65" s="814"/>
    </row>
    <row r="66" spans="1:41" x14ac:dyDescent="0.2">
      <c r="A66" s="1"/>
      <c r="B66" s="5"/>
      <c r="C66" s="1269"/>
      <c r="D66" s="533" t="s">
        <v>413</v>
      </c>
      <c r="E66" s="199"/>
      <c r="F66" s="341"/>
      <c r="G66" s="199"/>
      <c r="H66" s="1271"/>
      <c r="I66" s="197"/>
      <c r="J66" s="207">
        <f>F66*I66</f>
        <v>0</v>
      </c>
      <c r="K66" s="210"/>
      <c r="L66" s="144" t="s">
        <v>412</v>
      </c>
      <c r="M66" s="8"/>
      <c r="O66" s="815">
        <f>IF(I66="",0,1)</f>
        <v>0</v>
      </c>
      <c r="P66" s="839"/>
      <c r="Q66" s="816"/>
    </row>
    <row r="67" spans="1:41" ht="13.5" thickBot="1" x14ac:dyDescent="0.25">
      <c r="A67" s="1"/>
      <c r="B67" s="5"/>
      <c r="C67" s="1269"/>
      <c r="D67" s="604" t="s">
        <v>414</v>
      </c>
      <c r="E67" s="303"/>
      <c r="F67" s="343"/>
      <c r="G67" s="303"/>
      <c r="H67" s="1272"/>
      <c r="I67" s="302"/>
      <c r="J67" s="207">
        <f>F67*I67</f>
        <v>0</v>
      </c>
      <c r="K67" s="344"/>
      <c r="L67" s="331" t="s">
        <v>412</v>
      </c>
      <c r="M67" s="8"/>
      <c r="O67" s="817">
        <f>IF(I67="",0,1)</f>
        <v>0</v>
      </c>
      <c r="P67" s="840"/>
      <c r="Q67" s="818"/>
    </row>
    <row r="68" spans="1:41" ht="13.5" thickBot="1" x14ac:dyDescent="0.25">
      <c r="A68" s="1"/>
      <c r="B68" s="5"/>
      <c r="C68" s="95"/>
      <c r="D68" s="299"/>
      <c r="E68" s="97"/>
      <c r="F68" s="98" t="s">
        <v>461</v>
      </c>
      <c r="G68" s="338"/>
      <c r="H68" s="100"/>
      <c r="I68" s="100"/>
      <c r="J68" s="101">
        <f>SUM(J65:J67)</f>
        <v>0</v>
      </c>
      <c r="K68" s="101"/>
      <c r="L68" s="327"/>
      <c r="M68" s="8"/>
      <c r="O68" s="1422"/>
      <c r="P68" s="1423"/>
      <c r="Q68" s="1424"/>
    </row>
    <row r="69" spans="1:41" ht="21" customHeight="1" thickBot="1" x14ac:dyDescent="0.35">
      <c r="A69" s="1"/>
      <c r="B69" s="5"/>
      <c r="C69" s="609" t="s">
        <v>415</v>
      </c>
      <c r="D69" s="610" t="s">
        <v>724</v>
      </c>
      <c r="E69" s="1526" t="s">
        <v>175</v>
      </c>
      <c r="F69" s="1526"/>
      <c r="G69" s="1526"/>
      <c r="H69" s="1526"/>
      <c r="I69" s="1526"/>
      <c r="J69" s="1526"/>
      <c r="K69" s="1528">
        <f>SUM(J33,J43,J64,J68)</f>
        <v>984.9958840527388</v>
      </c>
      <c r="L69" s="1529"/>
      <c r="M69" s="8"/>
      <c r="O69" s="1531"/>
      <c r="P69" s="1532"/>
      <c r="Q69" s="1533"/>
    </row>
    <row r="70" spans="1:41" ht="13.5" thickBot="1" x14ac:dyDescent="0.25">
      <c r="A70" s="1"/>
      <c r="B70" s="5"/>
      <c r="C70" s="1"/>
      <c r="D70" s="1"/>
      <c r="E70" s="1"/>
      <c r="F70" s="1"/>
      <c r="G70" s="1"/>
      <c r="H70" s="1"/>
      <c r="I70" s="1"/>
      <c r="J70" s="1"/>
      <c r="K70" s="1"/>
      <c r="L70" s="1"/>
      <c r="M70" s="8"/>
      <c r="O70" s="136"/>
      <c r="P70" s="286"/>
      <c r="Q70" s="638"/>
    </row>
    <row r="71" spans="1:41" ht="21" thickBot="1" x14ac:dyDescent="0.35">
      <c r="A71" s="1"/>
      <c r="B71" s="5"/>
      <c r="C71" s="1524" t="s">
        <v>723</v>
      </c>
      <c r="D71" s="1525"/>
      <c r="E71" s="1525"/>
      <c r="F71" s="1525"/>
      <c r="G71" s="1525"/>
      <c r="H71" s="1525"/>
      <c r="I71" s="1525"/>
      <c r="J71" s="1525"/>
      <c r="K71" s="1515">
        <f>'WB006-B'!K39:L39</f>
        <v>0</v>
      </c>
      <c r="L71" s="1516"/>
      <c r="M71" s="8"/>
      <c r="O71" s="1534"/>
      <c r="P71" s="1535"/>
      <c r="Q71" s="1536"/>
    </row>
    <row r="72" spans="1:41" ht="13.5" thickBot="1" x14ac:dyDescent="0.25">
      <c r="A72" s="1"/>
      <c r="B72" s="5"/>
      <c r="C72" s="284"/>
      <c r="D72" s="576"/>
      <c r="E72" s="284"/>
      <c r="F72" s="582"/>
      <c r="G72" s="285"/>
      <c r="H72" s="287"/>
      <c r="I72" s="287"/>
      <c r="J72" s="583"/>
      <c r="K72" s="583"/>
      <c r="L72" s="576"/>
      <c r="M72" s="8"/>
      <c r="O72" s="136"/>
      <c r="P72" s="286"/>
      <c r="Q72" s="638"/>
    </row>
    <row r="73" spans="1:41" ht="21" thickBot="1" x14ac:dyDescent="0.35">
      <c r="A73" s="1"/>
      <c r="B73" s="5"/>
      <c r="C73" s="588"/>
      <c r="D73" s="589"/>
      <c r="E73" s="1216" t="s">
        <v>177</v>
      </c>
      <c r="F73" s="1216"/>
      <c r="G73" s="1216"/>
      <c r="H73" s="1216"/>
      <c r="I73" s="1216"/>
      <c r="J73" s="1216"/>
      <c r="K73" s="1217">
        <f>SUM(K69,K71)</f>
        <v>984.9958840527388</v>
      </c>
      <c r="L73" s="1218"/>
      <c r="M73" s="8"/>
      <c r="O73" s="1531"/>
      <c r="P73" s="1532"/>
      <c r="Q73" s="1533"/>
    </row>
    <row r="74" spans="1:41" ht="13.5" thickBot="1" x14ac:dyDescent="0.25">
      <c r="A74" s="1"/>
      <c r="B74" s="5"/>
      <c r="C74" s="284"/>
      <c r="D74" s="576"/>
      <c r="E74" s="284"/>
      <c r="F74" s="582"/>
      <c r="G74" s="285"/>
      <c r="H74" s="287"/>
      <c r="I74" s="287"/>
      <c r="J74" s="583"/>
      <c r="K74" s="583"/>
      <c r="L74" s="576"/>
      <c r="M74" s="8"/>
      <c r="O74" s="136"/>
      <c r="P74" s="286"/>
      <c r="Q74" s="638"/>
    </row>
    <row r="75" spans="1:41" x14ac:dyDescent="0.2">
      <c r="A75" s="1"/>
      <c r="B75" s="5"/>
      <c r="C75" s="1264" t="s">
        <v>418</v>
      </c>
      <c r="D75" s="1230" t="str">
        <f>VLOOKUP($P75,TOV!$A$4:$E$65536,2,FALSE)</f>
        <v>Mobilisation &amp; Demobilisation (third party contractor rates apply).</v>
      </c>
      <c r="E75" s="1126" t="s">
        <v>296</v>
      </c>
      <c r="F75" s="1517">
        <v>1</v>
      </c>
      <c r="G75" s="1130" t="s">
        <v>429</v>
      </c>
      <c r="H75" s="1239" t="str">
        <f>VLOOKUP($P75,TOV!$A$4:$E$65536,4,FALSE)</f>
        <v>Select from List</v>
      </c>
      <c r="I75" s="1134"/>
      <c r="J75" s="1233" t="str">
        <f>IF($E75="Y",IF(I75=0,IF(H75="Select From List","",$K$69*H75),F75*I75),"")</f>
        <v/>
      </c>
      <c r="K75" s="500" t="s">
        <v>594</v>
      </c>
      <c r="L75" s="1104" t="s">
        <v>419</v>
      </c>
      <c r="M75" s="1365"/>
      <c r="N75" s="1366"/>
      <c r="O75" s="1507">
        <f>IF(I75="",0,1)</f>
        <v>0</v>
      </c>
      <c r="P75" s="1537" t="str">
        <f>IF(Q75=1,"X058",IF(Q75=2,"X059",IF(Q75=3,"X060",IF(Q75=4,"x061",IF(Q75=5,"X062","X058")))))</f>
        <v>X058</v>
      </c>
      <c r="Q75" s="1449">
        <f>VLOOKUP(K75,Select_Distance_Index,2,FALSE)</f>
        <v>1</v>
      </c>
    </row>
    <row r="76" spans="1:41" ht="27" customHeight="1" x14ac:dyDescent="0.2">
      <c r="A76" s="1"/>
      <c r="B76" s="5"/>
      <c r="C76" s="1265"/>
      <c r="D76" s="1231"/>
      <c r="E76" s="1127"/>
      <c r="F76" s="1518"/>
      <c r="G76" s="1131"/>
      <c r="H76" s="1240"/>
      <c r="I76" s="1284"/>
      <c r="J76" s="1103"/>
      <c r="K76" s="855"/>
      <c r="L76" s="1105"/>
      <c r="M76" s="1365"/>
      <c r="N76" s="1366"/>
      <c r="O76" s="1446"/>
      <c r="P76" s="1460"/>
      <c r="Q76" s="1390"/>
    </row>
    <row r="77" spans="1:41" ht="45" x14ac:dyDescent="0.2">
      <c r="A77" s="1"/>
      <c r="B77" s="5"/>
      <c r="C77" s="1265"/>
      <c r="D77" s="533" t="str">
        <f>VLOOKUP($P77,TOV!$A$4:$E$65536,2,FALSE)</f>
        <v>Removal of powerlines (this includes disconnection, rolling up the wires and removing the poles).  It does not inlcude the removal of substations.</v>
      </c>
      <c r="E77" s="293" t="s">
        <v>296</v>
      </c>
      <c r="F77" s="901"/>
      <c r="G77" s="199" t="s">
        <v>252</v>
      </c>
      <c r="H77" s="73">
        <f>VLOOKUP($P77,TOV!$A$4:$E$65536,4,FALSE)</f>
        <v>38788.547173310195</v>
      </c>
      <c r="I77" s="197"/>
      <c r="J77" s="75">
        <f>IF($E77="Y",IF(I77=0,F77*H77,F77*I77),"")</f>
        <v>0</v>
      </c>
      <c r="K77" s="210"/>
      <c r="L77" s="212" t="s">
        <v>722</v>
      </c>
      <c r="M77" s="8"/>
      <c r="O77" s="815">
        <f t="shared" ref="O77:O89" si="9">IF(I77="",0,1)</f>
        <v>0</v>
      </c>
      <c r="P77" s="826" t="s">
        <v>97</v>
      </c>
      <c r="Q77" s="816"/>
    </row>
    <row r="78" spans="1:41" ht="27" x14ac:dyDescent="0.2">
      <c r="A78" s="1"/>
      <c r="B78" s="5"/>
      <c r="C78" s="1265"/>
      <c r="D78" s="533" t="str">
        <f>VLOOKUP($P78,TOV!$A$4:$E$65536,2,FALSE)</f>
        <v>Pest and Weed Management</v>
      </c>
      <c r="E78" s="293" t="s">
        <v>296</v>
      </c>
      <c r="F78" s="901"/>
      <c r="G78" s="199" t="s">
        <v>363</v>
      </c>
      <c r="H78" s="73">
        <f>VLOOKUP($P78,TOV!$A$4:$E$65536,4,FALSE)</f>
        <v>757.68914157902987</v>
      </c>
      <c r="I78" s="197"/>
      <c r="J78" s="75">
        <f>IF($E78="Y",IF(I78=0,F78*H78,F78*I78),"")</f>
        <v>0</v>
      </c>
      <c r="K78" s="476"/>
      <c r="L78" s="140" t="s">
        <v>253</v>
      </c>
      <c r="M78" s="8"/>
      <c r="O78" s="815">
        <f t="shared" si="9"/>
        <v>0</v>
      </c>
      <c r="P78" s="826" t="s">
        <v>428</v>
      </c>
      <c r="Q78" s="816"/>
    </row>
    <row r="79" spans="1:41" ht="33.75" x14ac:dyDescent="0.2">
      <c r="A79" s="1"/>
      <c r="B79" s="5"/>
      <c r="C79" s="1265"/>
      <c r="D79" s="171" t="str">
        <f>VLOOKUP($P79,TOV!$A$4:$E$65536,2,FALSE)</f>
        <v>Drill Holes or water bores- Grout (with concrete) cap and seal bore holes (ie. where sealing aquifers).</v>
      </c>
      <c r="E79" s="293" t="s">
        <v>296</v>
      </c>
      <c r="F79" s="72"/>
      <c r="G79" s="90" t="s">
        <v>371</v>
      </c>
      <c r="H79" s="174">
        <f>VLOOKUP($P79,TOV!$A$4:$E$65536,4,FALSE)</f>
        <v>1890.370197295478</v>
      </c>
      <c r="I79" s="206"/>
      <c r="J79" s="75">
        <f t="shared" ref="J79" si="10">IF($E79="Y",IF(I79=0,F79*H79,F79*I79),"")</f>
        <v>0</v>
      </c>
      <c r="K79" s="631"/>
      <c r="L79" s="140" t="s">
        <v>859</v>
      </c>
      <c r="M79" s="243"/>
      <c r="N79" s="315"/>
      <c r="O79" s="776">
        <f t="shared" si="9"/>
        <v>0</v>
      </c>
      <c r="P79" s="784" t="s">
        <v>375</v>
      </c>
      <c r="Q79" s="816"/>
    </row>
    <row r="80" spans="1:41" ht="22.5" x14ac:dyDescent="0.2">
      <c r="A80" s="62"/>
      <c r="B80" s="63"/>
      <c r="C80" s="1265"/>
      <c r="D80" s="70" t="str">
        <f>VLOOKUP($P80,TOV!$A$4:$E$65536,2,FALSE)</f>
        <v>Hydro-seeding with straw mulching and bitumen tack.</v>
      </c>
      <c r="E80" s="293" t="s">
        <v>296</v>
      </c>
      <c r="F80" s="77"/>
      <c r="G80" s="199" t="s">
        <v>406</v>
      </c>
      <c r="H80" s="73">
        <f>VLOOKUP($P80,TOV!$A$4:$E$65536,4,FALSE)</f>
        <v>2.3115939912580572</v>
      </c>
      <c r="I80" s="197"/>
      <c r="J80" s="75">
        <f>IF($E80="Y",IF(I80=0,F80*H80,F80*I80),"")</f>
        <v>0</v>
      </c>
      <c r="K80" s="632"/>
      <c r="L80" s="141" t="s">
        <v>407</v>
      </c>
      <c r="M80" s="243"/>
      <c r="N80" s="24"/>
      <c r="O80" s="745">
        <f t="shared" si="9"/>
        <v>0</v>
      </c>
      <c r="P80" s="746" t="s">
        <v>408</v>
      </c>
      <c r="Q80" s="932"/>
      <c r="R80" s="749"/>
      <c r="S80" s="722"/>
      <c r="T80" s="722"/>
      <c r="U80" s="722"/>
      <c r="V80" s="722"/>
      <c r="W80" s="722"/>
      <c r="X80" s="722"/>
      <c r="Y80" s="722"/>
      <c r="Z80" s="722"/>
      <c r="AA80" s="722"/>
      <c r="AB80" s="722"/>
      <c r="AC80" s="722"/>
      <c r="AD80" s="722"/>
      <c r="AE80" s="722"/>
      <c r="AF80" s="722"/>
      <c r="AG80" s="722"/>
      <c r="AH80" s="722"/>
      <c r="AI80" s="722"/>
      <c r="AJ80" s="722"/>
      <c r="AK80" s="722"/>
      <c r="AL80" s="722"/>
      <c r="AM80" s="722"/>
      <c r="AN80" s="722"/>
      <c r="AO80" s="722"/>
    </row>
    <row r="81" spans="1:18" ht="18" x14ac:dyDescent="0.2">
      <c r="A81" s="126"/>
      <c r="B81" s="127"/>
      <c r="C81" s="1265"/>
      <c r="D81" s="70" t="str">
        <f>VLOOKUP($P81,TOV!$A$4:$E$65536,2,FALSE)</f>
        <v>Installation of sediment fence</v>
      </c>
      <c r="E81" s="293" t="s">
        <v>296</v>
      </c>
      <c r="F81" s="77"/>
      <c r="G81" s="199" t="s">
        <v>441</v>
      </c>
      <c r="H81" s="73">
        <f>VLOOKUP($P81,TOV!$A$4:$E$65536,4,FALSE)</f>
        <v>12.880715406843505</v>
      </c>
      <c r="I81" s="197"/>
      <c r="J81" s="75">
        <f>IF($E81="Y",IF(I81=0,F81*H81,F81*I81),"")</f>
        <v>0</v>
      </c>
      <c r="K81" s="632"/>
      <c r="L81" s="142" t="s">
        <v>312</v>
      </c>
      <c r="M81" s="159"/>
      <c r="N81" s="315"/>
      <c r="O81" s="776">
        <f t="shared" si="9"/>
        <v>0</v>
      </c>
      <c r="P81" s="784" t="s">
        <v>310</v>
      </c>
      <c r="Q81" s="721"/>
      <c r="R81" s="1"/>
    </row>
    <row r="82" spans="1:18" ht="36" x14ac:dyDescent="0.2">
      <c r="A82" s="126"/>
      <c r="B82" s="127"/>
      <c r="C82" s="1265"/>
      <c r="D82" s="171" t="str">
        <f>VLOOKUP($P82,TOV!$A$4:$E$65536,2,FALSE)</f>
        <v>Site security and monitoring of the site during the rehabilitation works period</v>
      </c>
      <c r="E82" s="293" t="s">
        <v>296</v>
      </c>
      <c r="F82" s="72"/>
      <c r="G82" s="90" t="s">
        <v>371</v>
      </c>
      <c r="H82" s="174" t="str">
        <f>VLOOKUP($P82,TOV!$A$4:$E$65536,4,FALSE)</f>
        <v>Use 1st principles to build a rate</v>
      </c>
      <c r="I82" s="206"/>
      <c r="J82" s="75">
        <f>IF(E82="Y",F82*I82, 0)</f>
        <v>0</v>
      </c>
      <c r="K82" s="631"/>
      <c r="L82" s="140" t="s">
        <v>867</v>
      </c>
      <c r="M82" s="243"/>
      <c r="N82" s="24"/>
      <c r="O82" s="745">
        <f>IF(I82="",0,1)</f>
        <v>0</v>
      </c>
      <c r="P82" s="1008" t="s">
        <v>862</v>
      </c>
      <c r="Q82" s="721"/>
      <c r="R82" s="1"/>
    </row>
    <row r="83" spans="1:18" ht="33.75" x14ac:dyDescent="0.2">
      <c r="A83" s="126"/>
      <c r="B83" s="127"/>
      <c r="C83" s="1265"/>
      <c r="D83" s="70" t="str">
        <f>VLOOKUP($P83,TOV!$A$4:$E$65536,2,FALSE)</f>
        <v>Monitoring and Maintenance Costs During the Rehabilitation Works Period</v>
      </c>
      <c r="E83" s="293" t="s">
        <v>296</v>
      </c>
      <c r="F83" s="72"/>
      <c r="G83" s="246" t="s">
        <v>371</v>
      </c>
      <c r="H83" s="73" t="str">
        <f>VLOOKUP($P83,TOV!$A$4:$E$65536,4,FALSE)</f>
        <v>Use 1st principles to build a rate</v>
      </c>
      <c r="I83" s="209"/>
      <c r="J83" s="109">
        <f>IF(E83="Y",F83*I83,0)</f>
        <v>0</v>
      </c>
      <c r="K83" s="631"/>
      <c r="L83" s="141" t="s">
        <v>790</v>
      </c>
      <c r="M83" s="159"/>
      <c r="N83" s="315"/>
      <c r="O83" s="776">
        <f t="shared" si="9"/>
        <v>0</v>
      </c>
      <c r="P83" s="784" t="s">
        <v>793</v>
      </c>
      <c r="Q83" s="721"/>
      <c r="R83" s="1"/>
    </row>
    <row r="84" spans="1:18" ht="45" x14ac:dyDescent="0.2">
      <c r="A84" s="126"/>
      <c r="B84" s="127"/>
      <c r="C84" s="1265"/>
      <c r="D84" s="70" t="str">
        <f>VLOOKUP($P84,TOV!$A$4:$E$65536,2,FALSE)</f>
        <v>Any Other Costs That Would be Reasonably Expected To Be Required to Rehabilitate the Site and are not Covered Elsewhere in This Calculator</v>
      </c>
      <c r="E84" s="293" t="s">
        <v>296</v>
      </c>
      <c r="F84" s="72"/>
      <c r="G84" s="246" t="s">
        <v>371</v>
      </c>
      <c r="H84" s="73" t="str">
        <f>VLOOKUP($P84,TOV!$A$4:$E$65536,4,FALSE)</f>
        <v>Use 1st principles to build a rate</v>
      </c>
      <c r="I84" s="209"/>
      <c r="J84" s="109">
        <f>IF(E84="Y",F84*I84,0)</f>
        <v>0</v>
      </c>
      <c r="K84" s="631"/>
      <c r="L84" s="141" t="s">
        <v>790</v>
      </c>
      <c r="M84" s="159"/>
      <c r="N84" s="315"/>
      <c r="O84" s="776">
        <f t="shared" si="9"/>
        <v>0</v>
      </c>
      <c r="P84" s="784" t="s">
        <v>794</v>
      </c>
      <c r="Q84" s="721"/>
      <c r="R84" s="1"/>
    </row>
    <row r="85" spans="1:18" ht="56.25" x14ac:dyDescent="0.2">
      <c r="A85" s="126"/>
      <c r="B85" s="127"/>
      <c r="C85" s="1265"/>
      <c r="D85" s="70" t="str">
        <f>VLOOKUP($P85,TOV!$A$4:$E$65536,2,FALSE)</f>
        <v>Engagement of an EPA accredited environmental auditor to set environmental performance requirements pre rehabilitation works and to verify performance post rehabilitation works</v>
      </c>
      <c r="E85" s="146" t="s">
        <v>296</v>
      </c>
      <c r="F85" s="72"/>
      <c r="G85" s="246" t="s">
        <v>371</v>
      </c>
      <c r="H85" s="73" t="str">
        <f>VLOOKUP($P85,TOV!$A$4:$E$65536,4,FALSE)</f>
        <v>Use 1st principles to build a rate</v>
      </c>
      <c r="I85" s="209"/>
      <c r="J85" s="109">
        <f>IF(E85="Y",F85*I85,0)</f>
        <v>0</v>
      </c>
      <c r="K85" s="631"/>
      <c r="L85" s="141" t="s">
        <v>790</v>
      </c>
      <c r="M85" s="159"/>
      <c r="N85" s="315"/>
      <c r="O85" s="776">
        <f t="shared" si="9"/>
        <v>0</v>
      </c>
      <c r="P85" s="784" t="s">
        <v>801</v>
      </c>
      <c r="Q85" s="721"/>
      <c r="R85" s="1"/>
    </row>
    <row r="86" spans="1:18" ht="33.75" x14ac:dyDescent="0.2">
      <c r="A86" s="126"/>
      <c r="B86" s="127"/>
      <c r="C86" s="1265"/>
      <c r="D86" s="70" t="str">
        <f>VLOOKUP($P86,TOV!$A$4:$E$65536,2,FALSE)</f>
        <v>Environmental sampling - identify any actual or potential contaminants (e.g. arsenic, salt, acid, cyanide)</v>
      </c>
      <c r="E86" s="146" t="s">
        <v>296</v>
      </c>
      <c r="F86" s="72"/>
      <c r="G86" s="246" t="s">
        <v>371</v>
      </c>
      <c r="H86" s="73" t="str">
        <f>VLOOKUP($P86,TOV!$A$4:$E$65536,4,FALSE)</f>
        <v>Use 1st principles to build a rate</v>
      </c>
      <c r="I86" s="209"/>
      <c r="J86" s="109">
        <f>IF(E86="Y",F86*I86,0)</f>
        <v>0</v>
      </c>
      <c r="K86" s="631"/>
      <c r="L86" s="141" t="s">
        <v>790</v>
      </c>
      <c r="M86" s="159"/>
      <c r="N86" s="315"/>
      <c r="O86" s="776">
        <f t="shared" si="9"/>
        <v>0</v>
      </c>
      <c r="P86" s="784" t="s">
        <v>802</v>
      </c>
      <c r="Q86" s="721"/>
      <c r="R86" s="1"/>
    </row>
    <row r="87" spans="1:18" ht="33.75" x14ac:dyDescent="0.2">
      <c r="A87" s="126"/>
      <c r="B87" s="127"/>
      <c r="C87" s="1265"/>
      <c r="D87" s="70" t="str">
        <f>VLOOKUP($P87,TOV!$A$4:$E$65536,2,FALSE)</f>
        <v>Groundwater management – quality and quantity of groundwater</v>
      </c>
      <c r="E87" s="146" t="s">
        <v>296</v>
      </c>
      <c r="F87" s="72"/>
      <c r="G87" s="246" t="s">
        <v>371</v>
      </c>
      <c r="H87" s="73" t="str">
        <f>VLOOKUP($P87,TOV!$A$4:$E$65536,4,FALSE)</f>
        <v>Use 1st principles to build a rate</v>
      </c>
      <c r="I87" s="209"/>
      <c r="J87" s="109">
        <f>IF(E87="Y",F87*I87,0)</f>
        <v>0</v>
      </c>
      <c r="K87" s="631"/>
      <c r="L87" s="141" t="s">
        <v>790</v>
      </c>
      <c r="M87" s="159"/>
      <c r="N87" s="315"/>
      <c r="O87" s="776">
        <f t="shared" si="9"/>
        <v>0</v>
      </c>
      <c r="P87" s="784" t="s">
        <v>803</v>
      </c>
      <c r="Q87" s="721"/>
      <c r="R87" s="1"/>
    </row>
    <row r="88" spans="1:18" ht="36" x14ac:dyDescent="0.2">
      <c r="A88" s="1"/>
      <c r="B88" s="5"/>
      <c r="C88" s="1265"/>
      <c r="D88" s="611" t="str">
        <f>VLOOKUP($P88,TOV!$A$4:$E$65536,2,FALSE)</f>
        <v>Project Management &amp; Surveying</v>
      </c>
      <c r="E88" s="428" t="s">
        <v>296</v>
      </c>
      <c r="F88" s="913">
        <v>0.1</v>
      </c>
      <c r="G88" s="246" t="s">
        <v>429</v>
      </c>
      <c r="H88" s="1527">
        <f>F88*K73</f>
        <v>98.499588405273883</v>
      </c>
      <c r="I88" s="1527"/>
      <c r="J88" s="207">
        <f>H88</f>
        <v>98.499588405273883</v>
      </c>
      <c r="K88" s="207"/>
      <c r="L88" s="248" t="s">
        <v>266</v>
      </c>
      <c r="M88" s="8"/>
      <c r="O88" s="815">
        <f t="shared" si="9"/>
        <v>0</v>
      </c>
      <c r="P88" s="826" t="s">
        <v>431</v>
      </c>
      <c r="Q88" s="816"/>
    </row>
    <row r="89" spans="1:18" ht="27" customHeight="1" thickBot="1" x14ac:dyDescent="0.25">
      <c r="A89" s="1"/>
      <c r="B89" s="5"/>
      <c r="C89" s="1265"/>
      <c r="D89" s="604" t="str">
        <f>VLOOKUP($P89,TOV!$A$4:$E$65536,2,FALSE)</f>
        <v>Contingency</v>
      </c>
      <c r="E89" s="605" t="s">
        <v>296</v>
      </c>
      <c r="F89" s="606">
        <v>0.1</v>
      </c>
      <c r="G89" s="303" t="s">
        <v>429</v>
      </c>
      <c r="H89" s="1530">
        <f>F89*K73</f>
        <v>98.499588405273883</v>
      </c>
      <c r="I89" s="1530"/>
      <c r="J89" s="475">
        <f>H89</f>
        <v>98.499588405273883</v>
      </c>
      <c r="K89" s="607"/>
      <c r="L89" s="331" t="s">
        <v>178</v>
      </c>
      <c r="M89" s="8"/>
      <c r="O89" s="817">
        <f t="shared" si="9"/>
        <v>0</v>
      </c>
      <c r="P89" s="828" t="s">
        <v>433</v>
      </c>
      <c r="Q89" s="818"/>
    </row>
    <row r="90" spans="1:18" ht="13.5" thickBot="1" x14ac:dyDescent="0.25">
      <c r="A90" s="1"/>
      <c r="B90" s="5"/>
      <c r="C90" s="298"/>
      <c r="D90" s="601"/>
      <c r="E90" s="462"/>
      <c r="F90" s="185" t="s">
        <v>461</v>
      </c>
      <c r="G90" s="337"/>
      <c r="H90" s="313"/>
      <c r="I90" s="313"/>
      <c r="J90" s="187">
        <f>SUM(J75:J89)</f>
        <v>196.99917681054777</v>
      </c>
      <c r="K90" s="599"/>
      <c r="L90" s="327"/>
      <c r="M90" s="8"/>
      <c r="O90" s="1425"/>
      <c r="P90" s="1426"/>
      <c r="Q90" s="1427"/>
    </row>
    <row r="91" spans="1:18" ht="21" thickBot="1" x14ac:dyDescent="0.35">
      <c r="A91" s="1"/>
      <c r="B91" s="5"/>
      <c r="C91" s="609" t="s">
        <v>726</v>
      </c>
      <c r="D91" s="610" t="s">
        <v>418</v>
      </c>
      <c r="E91" s="1526" t="s">
        <v>510</v>
      </c>
      <c r="F91" s="1526"/>
      <c r="G91" s="1526"/>
      <c r="H91" s="1526"/>
      <c r="I91" s="1526"/>
      <c r="J91" s="1526"/>
      <c r="K91" s="1528">
        <f>J90</f>
        <v>196.99917681054777</v>
      </c>
      <c r="L91" s="1529"/>
      <c r="M91" s="116"/>
      <c r="N91" s="719"/>
      <c r="O91" s="1531"/>
      <c r="P91" s="1532"/>
      <c r="Q91" s="1533"/>
    </row>
    <row r="92" spans="1:18" ht="13.5" thickBot="1" x14ac:dyDescent="0.25">
      <c r="A92" s="1"/>
      <c r="B92" s="5"/>
      <c r="C92" s="1"/>
      <c r="D92" s="586"/>
      <c r="E92" s="1"/>
      <c r="F92" s="1"/>
      <c r="G92" s="1"/>
      <c r="H92" s="1"/>
      <c r="I92" s="1"/>
      <c r="J92" s="1"/>
      <c r="K92" s="1"/>
      <c r="L92" s="587"/>
      <c r="M92" s="8"/>
      <c r="O92" s="1"/>
      <c r="P92" s="638"/>
      <c r="Q92" s="638"/>
    </row>
    <row r="93" spans="1:18" ht="21" customHeight="1" thickBot="1" x14ac:dyDescent="0.35">
      <c r="A93" s="1"/>
      <c r="B93" s="5"/>
      <c r="C93" s="131"/>
      <c r="D93" s="1209" t="s">
        <v>471</v>
      </c>
      <c r="E93" s="1209"/>
      <c r="F93" s="1209"/>
      <c r="G93" s="1209"/>
      <c r="H93" s="1209"/>
      <c r="I93" s="1209"/>
      <c r="J93" s="1209"/>
      <c r="K93" s="1210">
        <f>SUM(K91+K73)</f>
        <v>1181.9950608632867</v>
      </c>
      <c r="L93" s="1211"/>
      <c r="M93" s="8"/>
      <c r="O93" s="1531"/>
      <c r="P93" s="1532"/>
      <c r="Q93" s="1533"/>
    </row>
    <row r="94" spans="1:18" x14ac:dyDescent="0.2">
      <c r="A94" s="1"/>
      <c r="B94" s="17"/>
      <c r="C94" s="18"/>
      <c r="D94" s="584"/>
      <c r="E94" s="18"/>
      <c r="F94" s="18"/>
      <c r="G94" s="18"/>
      <c r="H94" s="18"/>
      <c r="I94" s="18"/>
      <c r="J94" s="18"/>
      <c r="K94" s="18"/>
      <c r="L94" s="585"/>
      <c r="M94" s="19"/>
      <c r="O94" s="1"/>
      <c r="P94" s="638"/>
      <c r="Q94" s="638"/>
    </row>
    <row r="95" spans="1:18" x14ac:dyDescent="0.2">
      <c r="A95" s="1"/>
      <c r="B95" s="1"/>
      <c r="C95" s="1"/>
      <c r="D95" s="1"/>
      <c r="E95" s="1"/>
      <c r="F95" s="1"/>
      <c r="G95" s="1"/>
      <c r="H95" s="1"/>
      <c r="I95" s="1"/>
      <c r="J95" s="1"/>
      <c r="K95" s="1"/>
      <c r="L95" s="1"/>
      <c r="M95" s="1"/>
      <c r="O95" s="1"/>
      <c r="P95" s="638"/>
      <c r="Q95" s="638"/>
    </row>
  </sheetData>
  <customSheetViews>
    <customSheetView guid="{41A8ADCC-2507-4752-A3EE-F762BBC19AE1}" showPageBreaks="1" hiddenRows="1" hiddenColumns="1" view="pageBreakPreview" showRuler="0" topLeftCell="E35">
      <selection activeCell="L40" sqref="L40"/>
      <rowBreaks count="2" manualBreakCount="2">
        <brk id="35" max="14" man="1"/>
        <brk id="37" max="16383" man="1"/>
      </rowBreaks>
      <pageMargins left="0.75" right="0.75" top="1" bottom="1" header="0.5" footer="0.5"/>
      <pageSetup paperSize="8" scale="67" orientation="portrait" r:id="rId1"/>
      <headerFooter alignWithMargins="0"/>
    </customSheetView>
    <customSheetView guid="{B9B8C2DC-3363-4EAD-9396-44349DABBC4D}" showPageBreaks="1" hiddenRows="1" hiddenColumns="1" view="pageBreakPreview" showRuler="0" topLeftCell="E60">
      <selection activeCell="K66" sqref="K66"/>
      <rowBreaks count="2" manualBreakCount="2">
        <brk id="35" max="14" man="1"/>
        <brk id="37" max="16383" man="1"/>
      </rowBreaks>
      <pageMargins left="0.75" right="0.75" top="1" bottom="1" header="0.5" footer="0.5"/>
      <pageSetup paperSize="8" scale="67" orientation="portrait" r:id="rId2"/>
      <headerFooter alignWithMargins="0"/>
    </customSheetView>
    <customSheetView guid="{61CD6FD2-F6DE-422C-B544-3D388865927F}" showPageBreaks="1" hiddenRows="1" hiddenColumns="1" view="pageBreakPreview" showRuler="0" topLeftCell="E22">
      <selection activeCell="K36" sqref="K36"/>
      <rowBreaks count="2" manualBreakCount="2">
        <brk id="35" max="14" man="1"/>
        <brk id="37" max="16383" man="1"/>
      </rowBreaks>
      <pageMargins left="0.75" right="0.75" top="1" bottom="1" header="0.5" footer="0.5"/>
      <pageSetup paperSize="8" scale="67" orientation="portrait" r:id="rId3"/>
      <headerFooter alignWithMargins="0"/>
    </customSheetView>
    <customSheetView guid="{2FACC61F-0CCB-4F9A-9FC4-FB98AB602DA6}" showPageBreaks="1" hiddenRows="1" hiddenColumns="1" view="pageBreakPreview" showRuler="0" topLeftCell="E35">
      <selection activeCell="L40" sqref="L40"/>
      <rowBreaks count="2" manualBreakCount="2">
        <brk id="35" max="14" man="1"/>
        <brk id="37" max="16383" man="1"/>
      </rowBreaks>
      <pageMargins left="0.75" right="0.75" top="1" bottom="1" header="0.5" footer="0.5"/>
      <pageSetup paperSize="8" scale="67" orientation="portrait" r:id="rId4"/>
      <headerFooter alignWithMargins="0"/>
    </customSheetView>
    <customSheetView guid="{4CDCC75F-9EF8-4C61-98C8-402ABB879AE7}" showPageBreaks="1" hiddenRows="1" hiddenColumns="1" view="pageBreakPreview" showRuler="0" topLeftCell="E35">
      <selection activeCell="L40" sqref="L40"/>
      <rowBreaks count="2" manualBreakCount="2">
        <brk id="35" max="14" man="1"/>
        <brk id="37" max="16383" man="1"/>
      </rowBreaks>
      <pageMargins left="0.75" right="0.75" top="1" bottom="1" header="0.5" footer="0.5"/>
      <pageSetup paperSize="8" scale="67" orientation="portrait" r:id="rId5"/>
      <headerFooter alignWithMargins="0"/>
    </customSheetView>
  </customSheetViews>
  <mergeCells count="103">
    <mergeCell ref="N38:N39"/>
    <mergeCell ref="O93:Q93"/>
    <mergeCell ref="O69:Q69"/>
    <mergeCell ref="O71:Q71"/>
    <mergeCell ref="O73:Q73"/>
    <mergeCell ref="O91:Q91"/>
    <mergeCell ref="O90:Q90"/>
    <mergeCell ref="P75:P76"/>
    <mergeCell ref="Q75:Q76"/>
    <mergeCell ref="Q47:Q48"/>
    <mergeCell ref="Q56:Q57"/>
    <mergeCell ref="M38:M39"/>
    <mergeCell ref="J56:J57"/>
    <mergeCell ref="H56:H57"/>
    <mergeCell ref="I56:I57"/>
    <mergeCell ref="H47:H48"/>
    <mergeCell ref="I47:I48"/>
    <mergeCell ref="J47:J48"/>
    <mergeCell ref="L47:L48"/>
    <mergeCell ref="L56:L57"/>
    <mergeCell ref="I38:I39"/>
    <mergeCell ref="J38:J39"/>
    <mergeCell ref="H38:H39"/>
    <mergeCell ref="K93:L93"/>
    <mergeCell ref="C34:C42"/>
    <mergeCell ref="D93:J93"/>
    <mergeCell ref="C71:J71"/>
    <mergeCell ref="E73:J73"/>
    <mergeCell ref="E69:J69"/>
    <mergeCell ref="H88:I88"/>
    <mergeCell ref="E91:J91"/>
    <mergeCell ref="K91:L91"/>
    <mergeCell ref="K69:L69"/>
    <mergeCell ref="L38:L39"/>
    <mergeCell ref="G38:G39"/>
    <mergeCell ref="H89:I89"/>
    <mergeCell ref="C75:C89"/>
    <mergeCell ref="H54:H55"/>
    <mergeCell ref="I54:I55"/>
    <mergeCell ref="D54:D55"/>
    <mergeCell ref="D56:D57"/>
    <mergeCell ref="E56:E57"/>
    <mergeCell ref="F56:F57"/>
    <mergeCell ref="G56:G57"/>
    <mergeCell ref="C65:C67"/>
    <mergeCell ref="D47:D48"/>
    <mergeCell ref="E47:E48"/>
    <mergeCell ref="C3:L3"/>
    <mergeCell ref="F8:I8"/>
    <mergeCell ref="J8:K8"/>
    <mergeCell ref="F9:I9"/>
    <mergeCell ref="J9:K9"/>
    <mergeCell ref="F10:I10"/>
    <mergeCell ref="J10:K10"/>
    <mergeCell ref="C44:C63"/>
    <mergeCell ref="E54:E55"/>
    <mergeCell ref="F54:F55"/>
    <mergeCell ref="C15:C32"/>
    <mergeCell ref="D38:D39"/>
    <mergeCell ref="E38:E39"/>
    <mergeCell ref="F38:F39"/>
    <mergeCell ref="F11:I11"/>
    <mergeCell ref="J11:K11"/>
    <mergeCell ref="C8:D12"/>
    <mergeCell ref="G54:G55"/>
    <mergeCell ref="F47:F48"/>
    <mergeCell ref="G47:G48"/>
    <mergeCell ref="M75:M76"/>
    <mergeCell ref="M54:M55"/>
    <mergeCell ref="K73:L73"/>
    <mergeCell ref="K71:L71"/>
    <mergeCell ref="J54:J55"/>
    <mergeCell ref="M47:M48"/>
    <mergeCell ref="N47:N48"/>
    <mergeCell ref="O47:O48"/>
    <mergeCell ref="D75:D76"/>
    <mergeCell ref="E75:E76"/>
    <mergeCell ref="F75:F76"/>
    <mergeCell ref="G75:G76"/>
    <mergeCell ref="L54:L55"/>
    <mergeCell ref="M56:M57"/>
    <mergeCell ref="H65:H67"/>
    <mergeCell ref="N75:N76"/>
    <mergeCell ref="O75:O76"/>
    <mergeCell ref="H75:H76"/>
    <mergeCell ref="I75:I76"/>
    <mergeCell ref="J75:J76"/>
    <mergeCell ref="L75:L76"/>
    <mergeCell ref="N56:N57"/>
    <mergeCell ref="O56:O57"/>
    <mergeCell ref="N54:N55"/>
    <mergeCell ref="O33:Q33"/>
    <mergeCell ref="O43:Q43"/>
    <mergeCell ref="O64:Q64"/>
    <mergeCell ref="O68:Q68"/>
    <mergeCell ref="Q54:Q55"/>
    <mergeCell ref="Q38:Q39"/>
    <mergeCell ref="P54:P55"/>
    <mergeCell ref="P38:P39"/>
    <mergeCell ref="P47:P48"/>
    <mergeCell ref="O38:O39"/>
    <mergeCell ref="P56:P57"/>
    <mergeCell ref="O54:O55"/>
  </mergeCells>
  <phoneticPr fontId="6" type="noConversion"/>
  <conditionalFormatting sqref="F35:F39 F18:F20 F77:F78 F44:F50 F41:F42 F24:F25 F22 F52:F58 F60:F63 F83:F87 F80:F81">
    <cfRule type="expression" dxfId="115" priority="31" stopIfTrue="1">
      <formula>$E18="N"</formula>
    </cfRule>
    <cfRule type="expression" dxfId="114" priority="32" stopIfTrue="1">
      <formula>$E18="Y"</formula>
    </cfRule>
  </conditionalFormatting>
  <conditionalFormatting sqref="J34:J39 J75 J44:J50 J77:J78 J31:J32 J41:J42 J24:J25 J22 J52:J58 J60:J63 J83:J87 J80:J81 J15:J20">
    <cfRule type="expression" dxfId="113" priority="33" stopIfTrue="1">
      <formula>$O15=1</formula>
    </cfRule>
  </conditionalFormatting>
  <conditionalFormatting sqref="K34:K39 K15:K20 K80:K81 K44:K50 K31:K32 K41:K42 K24:K25 K22 K52:K58 K60:K63 K83:K87">
    <cfRule type="expression" dxfId="112" priority="34" stopIfTrue="1">
      <formula>$O15=1</formula>
    </cfRule>
  </conditionalFormatting>
  <conditionalFormatting sqref="F34">
    <cfRule type="expression" dxfId="111" priority="35" stopIfTrue="1">
      <formula>$E34="Y"</formula>
    </cfRule>
    <cfRule type="expression" dxfId="110" priority="36" stopIfTrue="1">
      <formula>$E34="N"</formula>
    </cfRule>
  </conditionalFormatting>
  <conditionalFormatting sqref="J26:J30">
    <cfRule type="expression" dxfId="109" priority="29" stopIfTrue="1">
      <formula>$O26=1</formula>
    </cfRule>
  </conditionalFormatting>
  <conditionalFormatting sqref="K26:K30">
    <cfRule type="expression" dxfId="108" priority="30" stopIfTrue="1">
      <formula>$O26=1</formula>
    </cfRule>
  </conditionalFormatting>
  <conditionalFormatting sqref="J40">
    <cfRule type="expression" dxfId="107" priority="25" stopIfTrue="1">
      <formula>$O40=1</formula>
    </cfRule>
  </conditionalFormatting>
  <conditionalFormatting sqref="F40">
    <cfRule type="expression" dxfId="106" priority="26" stopIfTrue="1">
      <formula>$E40="N"</formula>
    </cfRule>
    <cfRule type="expression" dxfId="105" priority="27" stopIfTrue="1">
      <formula>$E40="Y"</formula>
    </cfRule>
  </conditionalFormatting>
  <conditionalFormatting sqref="K40">
    <cfRule type="expression" dxfId="104" priority="28" stopIfTrue="1">
      <formula>$O40=1</formula>
    </cfRule>
  </conditionalFormatting>
  <conditionalFormatting sqref="J23">
    <cfRule type="expression" dxfId="103" priority="21" stopIfTrue="1">
      <formula>$O23=1</formula>
    </cfRule>
  </conditionalFormatting>
  <conditionalFormatting sqref="F23">
    <cfRule type="expression" dxfId="102" priority="22" stopIfTrue="1">
      <formula>$E23="N"</formula>
    </cfRule>
    <cfRule type="expression" dxfId="101" priority="23" stopIfTrue="1">
      <formula>$E23="Y"</formula>
    </cfRule>
  </conditionalFormatting>
  <conditionalFormatting sqref="K23">
    <cfRule type="expression" dxfId="100" priority="24" stopIfTrue="1">
      <formula>$O23=1</formula>
    </cfRule>
  </conditionalFormatting>
  <conditionalFormatting sqref="J21">
    <cfRule type="expression" dxfId="99" priority="17" stopIfTrue="1">
      <formula>$O21=1</formula>
    </cfRule>
  </conditionalFormatting>
  <conditionalFormatting sqref="F21">
    <cfRule type="expression" dxfId="98" priority="18" stopIfTrue="1">
      <formula>$E21="N"</formula>
    </cfRule>
    <cfRule type="expression" dxfId="97" priority="19" stopIfTrue="1">
      <formula>$E21="Y"</formula>
    </cfRule>
  </conditionalFormatting>
  <conditionalFormatting sqref="K21">
    <cfRule type="expression" dxfId="96" priority="20" stopIfTrue="1">
      <formula>$O21=1</formula>
    </cfRule>
  </conditionalFormatting>
  <conditionalFormatting sqref="J51">
    <cfRule type="expression" dxfId="95" priority="13" stopIfTrue="1">
      <formula>$O51=1</formula>
    </cfRule>
  </conditionalFormatting>
  <conditionalFormatting sqref="F51">
    <cfRule type="expression" dxfId="94" priority="14" stopIfTrue="1">
      <formula>$E51="N"</formula>
    </cfRule>
    <cfRule type="expression" dxfId="93" priority="15" stopIfTrue="1">
      <formula>$E51="Y"</formula>
    </cfRule>
  </conditionalFormatting>
  <conditionalFormatting sqref="K51">
    <cfRule type="expression" dxfId="92" priority="16" stopIfTrue="1">
      <formula>$O51=1</formula>
    </cfRule>
  </conditionalFormatting>
  <conditionalFormatting sqref="J59">
    <cfRule type="expression" dxfId="91" priority="9" stopIfTrue="1">
      <formula>$O59=1</formula>
    </cfRule>
  </conditionalFormatting>
  <conditionalFormatting sqref="F59">
    <cfRule type="expression" dxfId="90" priority="10" stopIfTrue="1">
      <formula>$E59="N"</formula>
    </cfRule>
    <cfRule type="expression" dxfId="89" priority="11" stopIfTrue="1">
      <formula>$E59="Y"</formula>
    </cfRule>
  </conditionalFormatting>
  <conditionalFormatting sqref="K59">
    <cfRule type="expression" dxfId="88" priority="12" stopIfTrue="1">
      <formula>$O59=1</formula>
    </cfRule>
  </conditionalFormatting>
  <conditionalFormatting sqref="F82">
    <cfRule type="expression" dxfId="87" priority="6" stopIfTrue="1">
      <formula>$E82="N"</formula>
    </cfRule>
    <cfRule type="expression" dxfId="86" priority="7" stopIfTrue="1">
      <formula>$E82="Y"</formula>
    </cfRule>
  </conditionalFormatting>
  <conditionalFormatting sqref="K82">
    <cfRule type="expression" dxfId="85" priority="8" stopIfTrue="1">
      <formula>$O82=1</formula>
    </cfRule>
  </conditionalFormatting>
  <conditionalFormatting sqref="J82">
    <cfRule type="expression" dxfId="84" priority="5" stopIfTrue="1">
      <formula>$O82=1</formula>
    </cfRule>
  </conditionalFormatting>
  <conditionalFormatting sqref="J79">
    <cfRule type="expression" dxfId="83" priority="1" stopIfTrue="1">
      <formula>$O79=1</formula>
    </cfRule>
  </conditionalFormatting>
  <conditionalFormatting sqref="F79">
    <cfRule type="expression" dxfId="82" priority="2" stopIfTrue="1">
      <formula>$E79="N"</formula>
    </cfRule>
    <cfRule type="expression" dxfId="81" priority="3" stopIfTrue="1">
      <formula>$E79="Y"</formula>
    </cfRule>
  </conditionalFormatting>
  <conditionalFormatting sqref="K79">
    <cfRule type="expression" dxfId="80" priority="4" stopIfTrue="1">
      <formula>$O79=1</formula>
    </cfRule>
  </conditionalFormatting>
  <dataValidations count="6">
    <dataValidation type="list" allowBlank="1" showInputMessage="1" showErrorMessage="1" sqref="K75" xr:uid="{00000000-0002-0000-1F00-000000000000}">
      <formula1>Select_Distance</formula1>
    </dataValidation>
    <dataValidation type="list" allowBlank="1" showInputMessage="1" showErrorMessage="1" sqref="E34:E42 E44:E63 E15:E32 E75:E89" xr:uid="{00000000-0002-0000-1F00-000001000000}">
      <formula1>Y_N</formula1>
    </dataValidation>
    <dataValidation type="list" allowBlank="1" showInputMessage="1" showErrorMessage="1" sqref="K54" xr:uid="{00000000-0002-0000-1F00-000002000000}">
      <formula1>Select_Haul_Distance</formula1>
    </dataValidation>
    <dataValidation type="list" allowBlank="1" showInputMessage="1" showErrorMessage="1" sqref="K38" xr:uid="{00000000-0002-0000-1F00-000003000000}">
      <formula1>Select_Volume</formula1>
    </dataValidation>
    <dataValidation type="list" allowBlank="1" showInputMessage="1" showErrorMessage="1" sqref="K47" xr:uid="{00000000-0002-0000-1F00-000004000000}">
      <formula1>Select_Material</formula1>
    </dataValidation>
    <dataValidation type="list" allowBlank="1" showInputMessage="1" showErrorMessage="1" sqref="K56" xr:uid="{00000000-0002-0000-1F00-000005000000}">
      <formula1>Select_Rip_Type</formula1>
    </dataValidation>
  </dataValidations>
  <printOptions horizontalCentered="1"/>
  <pageMargins left="0.59055118110236227" right="0.59055118110236227" top="0.59055118110236227" bottom="0.59055118110236227" header="0.51181102362204722" footer="0.51181102362204722"/>
  <pageSetup paperSize="8" orientation="landscape" r:id="rId6"/>
  <headerFooter alignWithMargins="0">
    <oddFooter>&amp;C_x000D_&amp;1#&amp;"Calibri"&amp;12&amp;K000000 OFFICIAL</oddFooter>
  </headerFooter>
  <drawing r:id="rId7"/>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1"/>
  <dimension ref="A1:AO41"/>
  <sheetViews>
    <sheetView workbookViewId="0">
      <selection activeCell="C3" sqref="C3:L3"/>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customWidth="1"/>
    <col min="13" max="13" width="2.140625" customWidth="1"/>
    <col min="14" max="14" width="2.42578125" style="1" customWidth="1"/>
    <col min="15" max="17" width="4.5703125" customWidth="1"/>
    <col min="18" max="18" width="2.42578125" style="1" customWidth="1"/>
    <col min="19" max="16384" width="8.85546875" style="1" hidden="1"/>
  </cols>
  <sheetData>
    <row r="1" spans="1:19" x14ac:dyDescent="0.2">
      <c r="A1" s="1"/>
      <c r="B1" s="1"/>
      <c r="C1" s="1"/>
      <c r="D1" s="1"/>
      <c r="E1" s="1"/>
      <c r="F1" s="1"/>
      <c r="G1" s="1"/>
      <c r="H1" s="1"/>
      <c r="I1" s="1"/>
      <c r="J1" s="1"/>
      <c r="K1" s="1"/>
      <c r="L1" s="1"/>
      <c r="M1" s="1"/>
      <c r="O1" s="1"/>
      <c r="P1" s="1"/>
      <c r="Q1" s="1"/>
    </row>
    <row r="2" spans="1:19" x14ac:dyDescent="0.2">
      <c r="A2" s="1"/>
      <c r="B2" s="2"/>
      <c r="C2" s="3"/>
      <c r="D2" s="3"/>
      <c r="E2" s="3"/>
      <c r="F2" s="3"/>
      <c r="G2" s="3"/>
      <c r="H2" s="3"/>
      <c r="I2" s="3"/>
      <c r="J2" s="3"/>
      <c r="K2" s="3"/>
      <c r="L2" s="3"/>
      <c r="M2" s="4"/>
      <c r="O2" s="1"/>
      <c r="P2" s="1"/>
      <c r="Q2" s="1"/>
    </row>
    <row r="3" spans="1:19" ht="23.25" thickBot="1" x14ac:dyDescent="0.25">
      <c r="A3" s="1"/>
      <c r="B3" s="5"/>
      <c r="C3" s="1519" t="s">
        <v>881</v>
      </c>
      <c r="D3" s="1519"/>
      <c r="E3" s="1519"/>
      <c r="F3" s="1519"/>
      <c r="G3" s="1519"/>
      <c r="H3" s="1519"/>
      <c r="I3" s="1519"/>
      <c r="J3" s="1519"/>
      <c r="K3" s="1519"/>
      <c r="L3" s="1519"/>
      <c r="M3" s="8"/>
      <c r="O3" s="1"/>
      <c r="P3" s="1"/>
      <c r="Q3" s="1"/>
    </row>
    <row r="4" spans="1:19" customFormat="1" ht="22.5" customHeight="1" x14ac:dyDescent="0.2">
      <c r="A4" s="1"/>
      <c r="B4" s="5"/>
      <c r="C4" s="158" t="s">
        <v>664</v>
      </c>
      <c r="D4" s="405"/>
      <c r="E4" s="405"/>
      <c r="F4" s="406"/>
      <c r="G4" s="406"/>
      <c r="H4" s="402"/>
      <c r="I4" s="402"/>
      <c r="J4" s="402"/>
      <c r="K4" s="886" t="s">
        <v>464</v>
      </c>
      <c r="L4" s="884">
        <f>Total_Liability</f>
        <v>0</v>
      </c>
      <c r="M4" s="8"/>
      <c r="N4" s="1"/>
      <c r="O4" s="1"/>
      <c r="P4" s="1"/>
      <c r="Q4" s="1"/>
      <c r="R4" s="1"/>
    </row>
    <row r="5" spans="1:19" customFormat="1" ht="12.75" customHeight="1" x14ac:dyDescent="0.2">
      <c r="A5" s="348"/>
      <c r="B5" s="358"/>
      <c r="C5" s="289"/>
      <c r="D5" s="270"/>
      <c r="E5" s="270"/>
      <c r="F5" s="271"/>
      <c r="G5" s="271"/>
      <c r="H5" s="272"/>
      <c r="I5" s="272"/>
      <c r="J5" s="272"/>
      <c r="K5" s="791" t="s">
        <v>289</v>
      </c>
      <c r="L5" s="792">
        <f>K39</f>
        <v>0</v>
      </c>
      <c r="M5" s="365"/>
      <c r="N5" s="62"/>
      <c r="O5" s="348"/>
      <c r="P5" s="348"/>
      <c r="Q5" s="348"/>
      <c r="R5" s="1"/>
    </row>
    <row r="6" spans="1:19" customFormat="1" ht="12.75" customHeight="1" x14ac:dyDescent="0.2">
      <c r="A6" s="347"/>
      <c r="B6" s="357"/>
      <c r="C6" s="368"/>
      <c r="D6" s="407"/>
      <c r="E6" s="407"/>
      <c r="G6" s="44"/>
      <c r="H6" s="44"/>
      <c r="J6" s="422"/>
      <c r="K6" s="1"/>
      <c r="L6" s="1"/>
      <c r="M6" s="364"/>
      <c r="N6" s="24"/>
      <c r="O6" s="690"/>
      <c r="P6" s="347"/>
      <c r="Q6" s="690"/>
      <c r="R6" s="1"/>
    </row>
    <row r="7" spans="1:19" customFormat="1" ht="12.75" customHeight="1" thickBot="1" x14ac:dyDescent="0.25">
      <c r="A7" s="349"/>
      <c r="B7" s="359"/>
      <c r="C7" s="558" t="s">
        <v>613</v>
      </c>
      <c r="D7" s="162"/>
      <c r="E7" s="162"/>
      <c r="F7" s="558"/>
      <c r="G7" s="163"/>
      <c r="H7" s="44"/>
      <c r="I7" s="1"/>
      <c r="J7" s="1"/>
      <c r="K7" s="1"/>
      <c r="L7" s="885" t="s">
        <v>766</v>
      </c>
      <c r="M7" s="366"/>
      <c r="N7" s="42"/>
      <c r="O7" s="690"/>
      <c r="P7" s="349"/>
      <c r="Q7" s="349"/>
      <c r="R7" s="1"/>
    </row>
    <row r="8" spans="1:19" customFormat="1" ht="12.75" customHeight="1" x14ac:dyDescent="0.2">
      <c r="A8" s="350"/>
      <c r="B8" s="360"/>
      <c r="C8" s="1093"/>
      <c r="D8" s="1094"/>
      <c r="E8" s="556"/>
      <c r="F8" s="1100"/>
      <c r="G8" s="1100"/>
      <c r="H8" s="1100"/>
      <c r="I8" s="1100"/>
      <c r="J8" s="1099"/>
      <c r="K8" s="1099"/>
      <c r="L8" s="883" t="s">
        <v>5</v>
      </c>
      <c r="M8" s="361"/>
      <c r="N8" s="24"/>
      <c r="O8" s="348"/>
      <c r="P8" s="350"/>
      <c r="Q8" s="350"/>
      <c r="R8" s="1"/>
    </row>
    <row r="9" spans="1:19" customFormat="1" ht="12.75" customHeight="1" x14ac:dyDescent="0.2">
      <c r="A9" s="350"/>
      <c r="B9" s="360"/>
      <c r="C9" s="1095"/>
      <c r="D9" s="1096"/>
      <c r="E9" s="556"/>
      <c r="F9" s="1100"/>
      <c r="G9" s="1100"/>
      <c r="H9" s="1100"/>
      <c r="I9" s="1100"/>
      <c r="J9" s="1101"/>
      <c r="K9" s="1101"/>
      <c r="L9" s="456" t="s">
        <v>767</v>
      </c>
      <c r="M9" s="361"/>
      <c r="N9" s="24"/>
      <c r="O9" s="348"/>
      <c r="P9" s="350"/>
      <c r="Q9" s="350"/>
      <c r="R9" s="1"/>
    </row>
    <row r="10" spans="1:19" customFormat="1" ht="12.75" customHeight="1" x14ac:dyDescent="0.2">
      <c r="A10" s="350"/>
      <c r="B10" s="360"/>
      <c r="C10" s="1095"/>
      <c r="D10" s="1096"/>
      <c r="E10" s="556"/>
      <c r="F10" s="1100"/>
      <c r="G10" s="1100"/>
      <c r="H10" s="1100"/>
      <c r="I10" s="1100"/>
      <c r="J10" s="1101"/>
      <c r="K10" s="1101"/>
      <c r="L10" s="404" t="s">
        <v>6</v>
      </c>
      <c r="M10" s="361"/>
      <c r="N10" s="24"/>
      <c r="O10" s="348"/>
      <c r="P10" s="350"/>
      <c r="Q10" s="350"/>
      <c r="R10" s="1"/>
    </row>
    <row r="11" spans="1:19" customFormat="1" ht="12.75" customHeight="1" x14ac:dyDescent="0.2">
      <c r="A11" s="350"/>
      <c r="B11" s="360"/>
      <c r="C11" s="1095"/>
      <c r="D11" s="1096"/>
      <c r="E11" s="556"/>
      <c r="F11" s="1100"/>
      <c r="G11" s="1100"/>
      <c r="H11" s="1100"/>
      <c r="I11" s="1100"/>
      <c r="J11" s="1101"/>
      <c r="K11" s="1101"/>
      <c r="L11" s="367" t="s">
        <v>7</v>
      </c>
      <c r="M11" s="361"/>
      <c r="N11" s="42"/>
      <c r="O11" s="348"/>
      <c r="P11" s="350"/>
      <c r="Q11" s="350"/>
      <c r="R11" s="1"/>
    </row>
    <row r="12" spans="1:19" customFormat="1" ht="12.75" customHeight="1" thickBot="1" x14ac:dyDescent="0.25">
      <c r="A12" s="44"/>
      <c r="B12" s="161"/>
      <c r="C12" s="1097"/>
      <c r="D12" s="1098"/>
      <c r="E12" s="162"/>
      <c r="F12" s="163"/>
      <c r="G12" s="47"/>
      <c r="H12" s="167"/>
      <c r="I12" s="167"/>
      <c r="J12" s="166"/>
      <c r="K12" s="166"/>
      <c r="L12" s="653"/>
      <c r="M12" s="164"/>
      <c r="N12" s="42"/>
      <c r="O12" s="44"/>
      <c r="P12" s="44"/>
      <c r="Q12" s="44"/>
      <c r="R12" s="1"/>
      <c r="S12" s="722"/>
    </row>
    <row r="13" spans="1:19" ht="12.75" customHeight="1" thickBot="1" x14ac:dyDescent="0.25">
      <c r="A13" s="1"/>
      <c r="B13" s="5"/>
      <c r="C13" s="52"/>
      <c r="D13" s="580"/>
      <c r="E13" s="45"/>
      <c r="F13" s="46"/>
      <c r="G13" s="46"/>
      <c r="H13" s="50"/>
      <c r="I13" s="50"/>
      <c r="J13" s="51"/>
      <c r="K13" s="51"/>
      <c r="L13" s="581"/>
      <c r="M13" s="8"/>
      <c r="O13" s="1"/>
      <c r="P13" s="1"/>
      <c r="Q13" s="1"/>
    </row>
    <row r="14" spans="1:19" ht="23.25" thickBot="1" x14ac:dyDescent="0.25">
      <c r="A14" s="1"/>
      <c r="B14" s="5"/>
      <c r="C14" s="542" t="s">
        <v>285</v>
      </c>
      <c r="D14" s="577" t="s">
        <v>286</v>
      </c>
      <c r="E14" s="537" t="s">
        <v>287</v>
      </c>
      <c r="F14" s="578" t="s">
        <v>288</v>
      </c>
      <c r="G14" s="578" t="s">
        <v>290</v>
      </c>
      <c r="H14" s="550" t="s">
        <v>291</v>
      </c>
      <c r="I14" s="550" t="s">
        <v>292</v>
      </c>
      <c r="J14" s="545" t="s">
        <v>293</v>
      </c>
      <c r="K14" s="545" t="s">
        <v>294</v>
      </c>
      <c r="L14" s="575" t="s">
        <v>295</v>
      </c>
      <c r="M14" s="8"/>
      <c r="O14" s="60" t="s">
        <v>565</v>
      </c>
      <c r="P14" s="60" t="s">
        <v>564</v>
      </c>
      <c r="Q14" s="60" t="s">
        <v>563</v>
      </c>
    </row>
    <row r="15" spans="1:19" ht="56.25" x14ac:dyDescent="0.2">
      <c r="A15" s="1"/>
      <c r="B15" s="5"/>
      <c r="C15" s="1273" t="s">
        <v>727</v>
      </c>
      <c r="D15" s="190" t="str">
        <f>VLOOKUP($P15,TOV!$A$4:$E$65536,2,FALSE)</f>
        <v>Clean small surface water management dams (include all structures) to be retained after mine closure  - make safe and minor earthworks to stabilise the water management structure. ( &lt; 5 ML)</v>
      </c>
      <c r="E15" s="145" t="s">
        <v>296</v>
      </c>
      <c r="F15" s="471"/>
      <c r="G15" s="239" t="s">
        <v>371</v>
      </c>
      <c r="H15" s="191">
        <f>VLOOKUP($P15,TOV!$A$4:$E$65536,4,FALSE)</f>
        <v>3030.7565663161195</v>
      </c>
      <c r="I15" s="192"/>
      <c r="J15" s="66">
        <f>IF($E15="Y",IF(I15=0,F15*H15,F15*I15),"")</f>
        <v>0</v>
      </c>
      <c r="K15" s="630"/>
      <c r="L15" s="194" t="s">
        <v>586</v>
      </c>
      <c r="M15" s="8"/>
      <c r="O15" s="813">
        <f>IF(I15="",0,1)</f>
        <v>0</v>
      </c>
      <c r="P15" s="825" t="s">
        <v>587</v>
      </c>
      <c r="Q15" s="814"/>
    </row>
    <row r="16" spans="1:19" ht="22.5" x14ac:dyDescent="0.2">
      <c r="A16" s="1"/>
      <c r="B16" s="5"/>
      <c r="C16" s="1116"/>
      <c r="D16" s="905" t="str">
        <f>VLOOKUP($P16,TOV!$A$4:$E$65536,2,FALSE)</f>
        <v>Pumping costs for water, includes hire of pumps, labour to manage pumping and fuel</v>
      </c>
      <c r="E16" s="293" t="s">
        <v>296</v>
      </c>
      <c r="F16" s="77"/>
      <c r="G16" s="199" t="s">
        <v>835</v>
      </c>
      <c r="H16" s="73">
        <f>VLOOKUP($P16,TOV!$A$4:$E$65536,4,FALSE)</f>
        <v>126.50808726</v>
      </c>
      <c r="I16" s="197"/>
      <c r="J16" s="75">
        <f>IF($E16="Y",IF(I16=0,F16*H16,F16*I16),"")</f>
        <v>0</v>
      </c>
      <c r="K16" s="632"/>
      <c r="L16" s="141" t="s">
        <v>836</v>
      </c>
      <c r="M16" s="221"/>
      <c r="N16" s="42"/>
      <c r="O16" s="745">
        <f>IF(I16="",0,1)</f>
        <v>0</v>
      </c>
      <c r="P16" s="1008" t="s">
        <v>833</v>
      </c>
      <c r="Q16" s="819"/>
    </row>
    <row r="17" spans="1:41" ht="22.5" x14ac:dyDescent="0.2">
      <c r="A17" s="1"/>
      <c r="B17" s="5"/>
      <c r="C17" s="1116"/>
      <c r="D17" s="905" t="str">
        <f>VLOOKUP($P17,TOV!$A$4:$E$65536,2,FALSE)</f>
        <v>Removal of plastic pond liners for offsite disposal</v>
      </c>
      <c r="E17" s="293" t="s">
        <v>296</v>
      </c>
      <c r="F17" s="77"/>
      <c r="G17" s="199" t="s">
        <v>363</v>
      </c>
      <c r="H17" s="73">
        <f>VLOOKUP($P17,TOV!$A$4:$E$65536,4,FALSE)</f>
        <v>4785.3059094</v>
      </c>
      <c r="I17" s="197"/>
      <c r="J17" s="75">
        <f>IF($E17="Y",IF(I17=0,F17*H17,F17*I17),"")</f>
        <v>0</v>
      </c>
      <c r="K17" s="632"/>
      <c r="L17" s="141" t="s">
        <v>832</v>
      </c>
      <c r="M17" s="221"/>
      <c r="N17" s="42"/>
      <c r="O17" s="745">
        <f>IF(I17="",0,1)</f>
        <v>0</v>
      </c>
      <c r="P17" s="1008" t="s">
        <v>830</v>
      </c>
      <c r="Q17" s="819"/>
    </row>
    <row r="18" spans="1:41" customFormat="1" ht="23.25" thickBot="1" x14ac:dyDescent="0.25">
      <c r="A18" s="68"/>
      <c r="B18" s="69"/>
      <c r="C18" s="1116"/>
      <c r="D18" s="955" t="str">
        <f>VLOOKUP($P18,TOV!$A$4:$E$65536,2,FALSE)</f>
        <v>OR Backfill dams and reinstate to natural surface.  (Push only)</v>
      </c>
      <c r="E18" s="294" t="s">
        <v>296</v>
      </c>
      <c r="F18" s="94"/>
      <c r="G18" s="250" t="s">
        <v>440</v>
      </c>
      <c r="H18" s="547">
        <f>VLOOKUP($P18,TOV!$A$4:$E$65536,4,FALSE)</f>
        <v>0.95032197418386777</v>
      </c>
      <c r="I18" s="252"/>
      <c r="J18" s="953">
        <f>IF($E18="Y",IF(I18=0,F18*H18,F18*I18),"")</f>
        <v>0</v>
      </c>
      <c r="K18" s="632"/>
      <c r="L18" s="952" t="s">
        <v>589</v>
      </c>
      <c r="M18" s="221"/>
      <c r="N18" s="42"/>
      <c r="O18" s="745">
        <f>IF(I18="",0,1)</f>
        <v>0</v>
      </c>
      <c r="P18" s="746" t="s">
        <v>521</v>
      </c>
      <c r="Q18" s="932"/>
      <c r="R18" s="740"/>
      <c r="S18" s="722"/>
      <c r="T18" s="722"/>
      <c r="U18" s="722"/>
      <c r="V18" s="722"/>
      <c r="W18" s="722"/>
      <c r="X18" s="722"/>
      <c r="Y18" s="722"/>
      <c r="Z18" s="722"/>
      <c r="AA18" s="722"/>
      <c r="AB18" s="722"/>
      <c r="AC18" s="722"/>
      <c r="AD18" s="722"/>
      <c r="AE18" s="722"/>
      <c r="AF18" s="722"/>
      <c r="AG18" s="722"/>
      <c r="AH18" s="722"/>
      <c r="AI18" s="722"/>
      <c r="AJ18" s="722"/>
      <c r="AK18" s="722"/>
      <c r="AL18" s="722"/>
      <c r="AM18" s="722"/>
      <c r="AN18" s="722"/>
      <c r="AO18" s="722"/>
    </row>
    <row r="19" spans="1:41" ht="13.5" thickBot="1" x14ac:dyDescent="0.25">
      <c r="A19" s="1"/>
      <c r="B19" s="5"/>
      <c r="C19" s="83"/>
      <c r="D19" s="299"/>
      <c r="E19" s="85"/>
      <c r="F19" s="98" t="s">
        <v>461</v>
      </c>
      <c r="G19" s="338"/>
      <c r="H19" s="100"/>
      <c r="I19" s="100"/>
      <c r="J19" s="87">
        <f>SUM(J15:J18)</f>
        <v>0</v>
      </c>
      <c r="K19" s="87"/>
      <c r="L19" s="305"/>
      <c r="M19" s="8"/>
      <c r="O19" s="1497"/>
      <c r="P19" s="1498"/>
      <c r="Q19" s="1499"/>
    </row>
    <row r="20" spans="1:41" x14ac:dyDescent="0.2">
      <c r="A20" s="1"/>
      <c r="B20" s="5"/>
      <c r="C20" s="1269" t="s">
        <v>179</v>
      </c>
      <c r="D20" s="1481" t="str">
        <f>VLOOKUP($P20,TOV!$A$4:$E$65536,2,FALSE)</f>
        <v xml:space="preserve">Source local material (where availiable onsite), cart and spread suitable material to cap the tailings storage (cap thickness determined by approval/licence) </v>
      </c>
      <c r="E20" s="1482" t="s">
        <v>296</v>
      </c>
      <c r="F20" s="1483"/>
      <c r="G20" s="1250" t="s">
        <v>377</v>
      </c>
      <c r="H20" s="1484" t="str">
        <f>VLOOKUP($P20,TOV!$A$4:$E$65536,4,FALSE)</f>
        <v>Select from List</v>
      </c>
      <c r="I20" s="1503"/>
      <c r="J20" s="1469" t="str">
        <f>IF($E20="Y",IF(I20=0,IF(H20="Select From List","",F20*H20),F20*I20),"")</f>
        <v/>
      </c>
      <c r="K20" s="630" t="s">
        <v>378</v>
      </c>
      <c r="L20" s="1504" t="s">
        <v>733</v>
      </c>
      <c r="M20" s="1365"/>
      <c r="N20" s="1416"/>
      <c r="O20" s="1421">
        <f>IF(I20="",0,1)</f>
        <v>0</v>
      </c>
      <c r="P20" s="1418" t="str">
        <f>IF(Q20=1,"X205",IF(Q20=2,"X206",IF(Q20=3,"X207",IF(Q20=4,"X208",IF(Q20=5,"X209","X205")))))</f>
        <v>X205</v>
      </c>
      <c r="Q20" s="1472">
        <f>VLOOKUP(K20,Select_Haul_Distance_Index,2,FALSE)</f>
        <v>1</v>
      </c>
    </row>
    <row r="21" spans="1:41" ht="39.950000000000003" customHeight="1" x14ac:dyDescent="0.2">
      <c r="A21" s="1"/>
      <c r="B21" s="5"/>
      <c r="C21" s="1269"/>
      <c r="D21" s="1457"/>
      <c r="E21" s="1458"/>
      <c r="F21" s="1459"/>
      <c r="G21" s="1251"/>
      <c r="H21" s="1464"/>
      <c r="I21" s="1461"/>
      <c r="J21" s="1462"/>
      <c r="K21" s="632"/>
      <c r="L21" s="1456"/>
      <c r="M21" s="1365"/>
      <c r="N21" s="1416"/>
      <c r="O21" s="1392"/>
      <c r="P21" s="1419"/>
      <c r="Q21" s="1450"/>
    </row>
    <row r="22" spans="1:41" ht="30.75" customHeight="1" x14ac:dyDescent="0.2">
      <c r="A22" s="1"/>
      <c r="B22" s="5"/>
      <c r="C22" s="1269"/>
      <c r="D22" s="70" t="str">
        <f>VLOOKUP($P22,TOV!$A$4:$E$65536,2,FALSE)</f>
        <v>Purchase of capping material where there is a shortage on site</v>
      </c>
      <c r="E22" s="293" t="s">
        <v>296</v>
      </c>
      <c r="F22" s="72"/>
      <c r="G22" s="90" t="s">
        <v>440</v>
      </c>
      <c r="H22" s="73">
        <f>VLOOKUP($P22,TOV!$A$4:$E$65536,4,FALSE)</f>
        <v>36.137310143400001</v>
      </c>
      <c r="I22" s="197"/>
      <c r="J22" s="75">
        <f>IF($E22="Y",IF(I22=0,IF(H22="Use 1st principles to build a rate","",F22*H22),F22*I22),"")</f>
        <v>0</v>
      </c>
      <c r="K22" s="631"/>
      <c r="L22" s="212" t="s">
        <v>850</v>
      </c>
      <c r="M22" s="176"/>
      <c r="N22" s="130"/>
      <c r="O22" s="776">
        <f t="shared" ref="O22" si="0">IF(I22="",0,1)</f>
        <v>0</v>
      </c>
      <c r="P22" s="795" t="s">
        <v>847</v>
      </c>
      <c r="Q22" s="1018"/>
    </row>
    <row r="23" spans="1:41" ht="39.950000000000003" customHeight="1" thickBot="1" x14ac:dyDescent="0.25">
      <c r="A23" s="1"/>
      <c r="B23" s="5"/>
      <c r="C23" s="1269"/>
      <c r="D23" s="198" t="str">
        <f>VLOOKUP($P23,TOV!$A$4:$E$65536,2,FALSE)</f>
        <v xml:space="preserve">Reshaping (earthworks only) of the walls &amp; surrounds of the tailings storage </v>
      </c>
      <c r="E23" s="294" t="s">
        <v>296</v>
      </c>
      <c r="F23" s="94"/>
      <c r="G23" s="250" t="s">
        <v>363</v>
      </c>
      <c r="H23" s="547">
        <f>VLOOKUP($P23,TOV!$A$4:$E$65536,4,FALSE)</f>
        <v>5008.4536477257889</v>
      </c>
      <c r="I23" s="252"/>
      <c r="J23" s="81">
        <f>IF($E23="Y",IF(I23=0,F23*H23,F23*I23),"")</f>
        <v>0</v>
      </c>
      <c r="K23" s="637"/>
      <c r="L23" s="245" t="s">
        <v>734</v>
      </c>
      <c r="M23" s="8"/>
      <c r="O23" s="817">
        <f>IF(I23="",0,1)</f>
        <v>0</v>
      </c>
      <c r="P23" s="828" t="s">
        <v>146</v>
      </c>
      <c r="Q23" s="818"/>
    </row>
    <row r="24" spans="1:41" ht="13.5" thickBot="1" x14ac:dyDescent="0.25">
      <c r="A24" s="1"/>
      <c r="B24" s="5"/>
      <c r="C24" s="83"/>
      <c r="D24" s="299"/>
      <c r="E24" s="85"/>
      <c r="F24" s="98" t="s">
        <v>461</v>
      </c>
      <c r="G24" s="338"/>
      <c r="H24" s="100"/>
      <c r="I24" s="100"/>
      <c r="J24" s="87">
        <f>SUM(J20:J23)</f>
        <v>0</v>
      </c>
      <c r="K24" s="87"/>
      <c r="L24" s="305"/>
      <c r="M24" s="8"/>
      <c r="O24" s="1497"/>
      <c r="P24" s="1498"/>
      <c r="Q24" s="1499"/>
    </row>
    <row r="25" spans="1:41" x14ac:dyDescent="0.2">
      <c r="A25" s="1"/>
      <c r="B25" s="5"/>
      <c r="C25" s="1265" t="s">
        <v>396</v>
      </c>
      <c r="D25" s="1481" t="str">
        <f>VLOOKUP($P25,TOV!$A$4:$E$65536,2,FALSE)</f>
        <v>Source (where availiable onsite), cart, spread and lightly rip topsoil</v>
      </c>
      <c r="E25" s="1482" t="s">
        <v>296</v>
      </c>
      <c r="F25" s="1483"/>
      <c r="G25" s="1250" t="s">
        <v>377</v>
      </c>
      <c r="H25" s="1484" t="str">
        <f>VLOOKUP($P25,TOV!$A$4:$E$65536,4,FALSE)</f>
        <v>Select from List</v>
      </c>
      <c r="I25" s="1503"/>
      <c r="J25" s="1469" t="str">
        <f>IF($E25="Y",IF(I25=0,IF(H25="Select From List","",F25*H25),F25*I25),"")</f>
        <v/>
      </c>
      <c r="K25" s="630" t="s">
        <v>378</v>
      </c>
      <c r="L25" s="1504" t="s">
        <v>584</v>
      </c>
      <c r="M25" s="1365"/>
      <c r="N25" s="1416"/>
      <c r="O25" s="1421">
        <f>IF(I25="",0,1)</f>
        <v>0</v>
      </c>
      <c r="P25" s="1418" t="str">
        <f>IF(Q25=1,"X044",IF(Q25=2,"X045",IF(Q25=3,"X046",IF(Q25=4,"x047",IF(Q25=5,"X048","X044")))))</f>
        <v>X044</v>
      </c>
      <c r="Q25" s="1472">
        <f>VLOOKUP(K25,Select_Haul_Distance_Index,2,FALSE)</f>
        <v>1</v>
      </c>
    </row>
    <row r="26" spans="1:41" ht="39.950000000000003" customHeight="1" x14ac:dyDescent="0.2">
      <c r="A26" s="1"/>
      <c r="B26" s="5"/>
      <c r="C26" s="1265"/>
      <c r="D26" s="1457"/>
      <c r="E26" s="1458"/>
      <c r="F26" s="1459"/>
      <c r="G26" s="1251"/>
      <c r="H26" s="1464"/>
      <c r="I26" s="1461"/>
      <c r="J26" s="1462"/>
      <c r="K26" s="632"/>
      <c r="L26" s="1456"/>
      <c r="M26" s="1365"/>
      <c r="N26" s="1416"/>
      <c r="O26" s="1392"/>
      <c r="P26" s="1419"/>
      <c r="Q26" s="1450"/>
    </row>
    <row r="27" spans="1:41" ht="39.950000000000003" customHeight="1" x14ac:dyDescent="0.2">
      <c r="A27" s="1"/>
      <c r="B27" s="5"/>
      <c r="C27" s="1265"/>
      <c r="D27" s="633" t="str">
        <f>VLOOKUP($P27,TOV!$A$4:$E$65536,2,FALSE)</f>
        <v>Purchase of topsoil where there is a shortage on site</v>
      </c>
      <c r="E27" s="293" t="s">
        <v>296</v>
      </c>
      <c r="F27" s="917"/>
      <c r="G27" s="199" t="s">
        <v>440</v>
      </c>
      <c r="H27" s="918">
        <f>VLOOKUP($P27,TOV!$A$4:$E$65536,4,FALSE)</f>
        <v>51.34028202108</v>
      </c>
      <c r="I27" s="244"/>
      <c r="J27" s="75">
        <f t="shared" ref="J27:J28" si="1">IF($E27="Y",IF(I27=0,F27*H27,F27*I27),"")</f>
        <v>0</v>
      </c>
      <c r="K27" s="631"/>
      <c r="L27" s="212" t="s">
        <v>812</v>
      </c>
      <c r="M27" s="195"/>
      <c r="N27" s="24"/>
      <c r="O27" s="745">
        <f t="shared" ref="O27:O28" si="2">IF(I27="",0,1)</f>
        <v>0</v>
      </c>
      <c r="P27" s="1008" t="s">
        <v>837</v>
      </c>
      <c r="Q27" s="938"/>
    </row>
    <row r="28" spans="1:41" ht="39.950000000000003" customHeight="1" x14ac:dyDescent="0.2">
      <c r="A28" s="1"/>
      <c r="B28" s="5"/>
      <c r="C28" s="1265"/>
      <c r="D28" s="70" t="str">
        <f>VLOOKUP($P28,TOV!$A$4:$E$65536,2,FALSE)</f>
        <v>Maintenance of the rehabilitated areas that are intended to be part of the ongoing closure of the site.</v>
      </c>
      <c r="E28" s="293" t="s">
        <v>296</v>
      </c>
      <c r="F28" s="77"/>
      <c r="G28" s="199" t="s">
        <v>363</v>
      </c>
      <c r="H28" s="73">
        <f>VLOOKUP($P28,TOV!$A$4:$E$65536,4,FALSE)</f>
        <v>984.9958840527388</v>
      </c>
      <c r="I28" s="197"/>
      <c r="J28" s="75">
        <f t="shared" si="1"/>
        <v>0</v>
      </c>
      <c r="K28" s="632"/>
      <c r="L28" s="141" t="s">
        <v>868</v>
      </c>
      <c r="M28" s="8"/>
      <c r="O28" s="815">
        <f t="shared" si="2"/>
        <v>0</v>
      </c>
      <c r="P28" s="785" t="s">
        <v>368</v>
      </c>
      <c r="Q28" s="938"/>
    </row>
    <row r="29" spans="1:41" ht="39.950000000000003" customHeight="1" x14ac:dyDescent="0.2">
      <c r="A29" s="1"/>
      <c r="B29" s="5"/>
      <c r="C29" s="1265"/>
      <c r="D29" s="70" t="str">
        <f>VLOOKUP($P29,TOV!$A$4:$E$65536,2,FALSE)</f>
        <v>Soil amelioration (adding gypsum, lime, etc)</v>
      </c>
      <c r="E29" s="293" t="s">
        <v>296</v>
      </c>
      <c r="F29" s="77"/>
      <c r="G29" s="199" t="s">
        <v>363</v>
      </c>
      <c r="H29" s="73">
        <f>VLOOKUP($P29,TOV!$A$4:$E$65536,4,FALSE)</f>
        <v>757.68914157902987</v>
      </c>
      <c r="I29" s="197"/>
      <c r="J29" s="75">
        <f>IF($E29="Y",IF(I29=0,F29*H29,F29*I29),"")</f>
        <v>0</v>
      </c>
      <c r="K29" s="632"/>
      <c r="L29" s="142" t="s">
        <v>585</v>
      </c>
      <c r="M29" s="8"/>
      <c r="O29" s="815">
        <f>IF(I29="",0,1)</f>
        <v>0</v>
      </c>
      <c r="P29" s="826" t="s">
        <v>399</v>
      </c>
      <c r="Q29" s="816"/>
    </row>
    <row r="30" spans="1:41" ht="63" x14ac:dyDescent="0.2">
      <c r="A30" s="1"/>
      <c r="B30" s="5"/>
      <c r="C30" s="1265"/>
      <c r="D30" s="70" t="str">
        <f>VLOOKUP($P30,TOV!$A$4:$E$65536,2,FALSE)</f>
        <v>Direct seeding (native tree species OR using native grasses), with single application of fertiliser</v>
      </c>
      <c r="E30" s="293" t="s">
        <v>296</v>
      </c>
      <c r="F30" s="77"/>
      <c r="G30" s="199" t="s">
        <v>363</v>
      </c>
      <c r="H30" s="73">
        <f>VLOOKUP($P30,TOV!$A$4:$E$65536,4,FALSE)</f>
        <v>5303.8239910532093</v>
      </c>
      <c r="I30" s="197"/>
      <c r="J30" s="75">
        <f>IF($E30="Y",IF(I30=0,F30*H30,F30*I30),"")</f>
        <v>0</v>
      </c>
      <c r="K30" s="632"/>
      <c r="L30" s="141" t="s">
        <v>0</v>
      </c>
      <c r="M30" s="8"/>
      <c r="O30" s="815">
        <f>IF(I30="",0,1)</f>
        <v>0</v>
      </c>
      <c r="P30" s="826" t="s">
        <v>400</v>
      </c>
      <c r="Q30" s="816"/>
    </row>
    <row r="31" spans="1:41" ht="63" x14ac:dyDescent="0.2">
      <c r="A31" s="1"/>
      <c r="B31" s="5"/>
      <c r="C31" s="1265"/>
      <c r="D31" s="70" t="str">
        <f>VLOOKUP($P31,TOV!$A$4:$E$65536,2,FALSE)</f>
        <v>Direct seeding (pasture grass species), with single application of fertiliser</v>
      </c>
      <c r="E31" s="293" t="s">
        <v>296</v>
      </c>
      <c r="F31" s="77"/>
      <c r="G31" s="199" t="s">
        <v>363</v>
      </c>
      <c r="H31" s="73">
        <f>VLOOKUP($P31,TOV!$A$4:$E$65536,4,FALSE)</f>
        <v>1363.8404548422536</v>
      </c>
      <c r="I31" s="197"/>
      <c r="J31" s="75">
        <f>IF($E31="Y",IF(I31=0,F31*H31,F31*I31),"")</f>
        <v>0</v>
      </c>
      <c r="K31" s="632"/>
      <c r="L31" s="141" t="s">
        <v>4</v>
      </c>
      <c r="M31" s="8"/>
      <c r="O31" s="815">
        <f>IF(I31="",0,1)</f>
        <v>0</v>
      </c>
      <c r="P31" s="826" t="s">
        <v>401</v>
      </c>
      <c r="Q31" s="816"/>
    </row>
    <row r="32" spans="1:41" ht="39.950000000000003" customHeight="1" thickBot="1" x14ac:dyDescent="0.25">
      <c r="A32" s="1"/>
      <c r="B32" s="5"/>
      <c r="C32" s="1265"/>
      <c r="D32" s="70" t="str">
        <f>VLOOKUP($P32,TOV!$A$4:$E$65536,2,FALSE)</f>
        <v>Planting tubestock (&lt; 15cm)</v>
      </c>
      <c r="E32" s="293" t="s">
        <v>296</v>
      </c>
      <c r="F32" s="77"/>
      <c r="G32" s="199" t="s">
        <v>371</v>
      </c>
      <c r="H32" s="73">
        <f>VLOOKUP($P32,TOV!$A$4:$E$65536,4,FALSE)</f>
        <v>12.842188840322539</v>
      </c>
      <c r="I32" s="197"/>
      <c r="J32" s="75">
        <f>IF($E32="Y",IF(I32=0,F32*H32,F32*I32),"")</f>
        <v>0</v>
      </c>
      <c r="K32" s="632"/>
      <c r="L32" s="141" t="s">
        <v>453</v>
      </c>
      <c r="M32" s="8"/>
      <c r="O32" s="815">
        <f>IF(I32="",0,1)</f>
        <v>0</v>
      </c>
      <c r="P32" s="826" t="s">
        <v>404</v>
      </c>
      <c r="Q32" s="816"/>
    </row>
    <row r="33" spans="1:17" ht="13.5" thickBot="1" x14ac:dyDescent="0.25">
      <c r="A33" s="1"/>
      <c r="B33" s="5"/>
      <c r="C33" s="83"/>
      <c r="D33" s="299"/>
      <c r="E33" s="85"/>
      <c r="F33" s="304" t="s">
        <v>461</v>
      </c>
      <c r="G33" s="304"/>
      <c r="H33" s="304"/>
      <c r="I33" s="86"/>
      <c r="J33" s="87">
        <f>SUM(J25:J32)</f>
        <v>0</v>
      </c>
      <c r="K33" s="87"/>
      <c r="L33" s="305"/>
      <c r="M33" s="8"/>
      <c r="O33" s="1497"/>
      <c r="P33" s="1498"/>
      <c r="Q33" s="1499"/>
    </row>
    <row r="34" spans="1:17" x14ac:dyDescent="0.2">
      <c r="A34" s="1"/>
      <c r="B34" s="5"/>
      <c r="C34" s="1269" t="s">
        <v>410</v>
      </c>
      <c r="D34" s="190" t="s">
        <v>411</v>
      </c>
      <c r="E34" s="239"/>
      <c r="F34" s="417"/>
      <c r="G34" s="239"/>
      <c r="H34" s="1491"/>
      <c r="I34" s="192"/>
      <c r="J34" s="204">
        <f>F34*I34</f>
        <v>0</v>
      </c>
      <c r="K34" s="204"/>
      <c r="L34" s="194" t="s">
        <v>412</v>
      </c>
      <c r="M34" s="8"/>
      <c r="O34" s="813">
        <f>IF(I34="",0,1)</f>
        <v>0</v>
      </c>
      <c r="P34" s="831"/>
      <c r="Q34" s="814"/>
    </row>
    <row r="35" spans="1:17" x14ac:dyDescent="0.2">
      <c r="A35" s="1"/>
      <c r="B35" s="5"/>
      <c r="C35" s="1269"/>
      <c r="D35" s="70" t="s">
        <v>413</v>
      </c>
      <c r="E35" s="199"/>
      <c r="F35" s="341"/>
      <c r="G35" s="199"/>
      <c r="H35" s="1492"/>
      <c r="I35" s="197"/>
      <c r="J35" s="210">
        <f>F35*I35</f>
        <v>0</v>
      </c>
      <c r="K35" s="210"/>
      <c r="L35" s="142" t="s">
        <v>412</v>
      </c>
      <c r="M35" s="8"/>
      <c r="O35" s="815">
        <f>IF(I35="",0,1)</f>
        <v>0</v>
      </c>
      <c r="P35" s="832"/>
      <c r="Q35" s="816"/>
    </row>
    <row r="36" spans="1:17" ht="13.5" thickBot="1" x14ac:dyDescent="0.25">
      <c r="A36" s="1"/>
      <c r="B36" s="5"/>
      <c r="C36" s="1269"/>
      <c r="D36" s="178" t="s">
        <v>414</v>
      </c>
      <c r="E36" s="303"/>
      <c r="F36" s="343"/>
      <c r="G36" s="303"/>
      <c r="H36" s="1340"/>
      <c r="I36" s="302"/>
      <c r="J36" s="416">
        <f>F36*I36</f>
        <v>0</v>
      </c>
      <c r="K36" s="344"/>
      <c r="L36" s="143" t="s">
        <v>412</v>
      </c>
      <c r="M36" s="8"/>
      <c r="O36" s="823">
        <f>IF(I36="",0,1)</f>
        <v>0</v>
      </c>
      <c r="P36" s="856"/>
      <c r="Q36" s="824"/>
    </row>
    <row r="37" spans="1:17" ht="13.5" customHeight="1" thickBot="1" x14ac:dyDescent="0.25">
      <c r="A37" s="1"/>
      <c r="B37" s="5"/>
      <c r="C37" s="95"/>
      <c r="D37" s="299"/>
      <c r="E37" s="97"/>
      <c r="F37" s="98" t="s">
        <v>461</v>
      </c>
      <c r="G37" s="338"/>
      <c r="H37" s="100"/>
      <c r="I37" s="100"/>
      <c r="J37" s="101">
        <f>SUM(J34:J36)</f>
        <v>0</v>
      </c>
      <c r="K37" s="101"/>
      <c r="L37" s="327"/>
      <c r="M37" s="8"/>
      <c r="O37" s="1410"/>
      <c r="P37" s="1411"/>
      <c r="Q37" s="1412"/>
    </row>
    <row r="38" spans="1:17" ht="13.5" customHeight="1" thickBot="1" x14ac:dyDescent="0.25">
      <c r="A38" s="1"/>
      <c r="B38" s="5"/>
      <c r="C38" s="284"/>
      <c r="D38" s="576"/>
      <c r="E38" s="284"/>
      <c r="F38" s="582"/>
      <c r="G38" s="285"/>
      <c r="H38" s="287"/>
      <c r="I38" s="287"/>
      <c r="J38" s="583"/>
      <c r="K38" s="583"/>
      <c r="L38" s="576"/>
      <c r="M38" s="8"/>
      <c r="O38" s="841"/>
      <c r="P38" s="841"/>
      <c r="Q38" s="841"/>
    </row>
    <row r="39" spans="1:17" ht="21" customHeight="1" thickBot="1" x14ac:dyDescent="0.35">
      <c r="A39" s="1"/>
      <c r="B39" s="5"/>
      <c r="C39" s="588" t="s">
        <v>434</v>
      </c>
      <c r="D39" s="589" t="s">
        <v>725</v>
      </c>
      <c r="E39" s="1216" t="s">
        <v>417</v>
      </c>
      <c r="F39" s="1216"/>
      <c r="G39" s="1216"/>
      <c r="H39" s="1216"/>
      <c r="I39" s="1216"/>
      <c r="J39" s="1216"/>
      <c r="K39" s="1217">
        <f>SUM(J19,J24,J33,J37)</f>
        <v>0</v>
      </c>
      <c r="L39" s="1218"/>
      <c r="M39" s="8"/>
      <c r="O39" s="1538"/>
      <c r="P39" s="1539"/>
      <c r="Q39" s="1540"/>
    </row>
    <row r="40" spans="1:17" x14ac:dyDescent="0.2">
      <c r="A40" s="1"/>
      <c r="B40" s="17"/>
      <c r="C40" s="18"/>
      <c r="D40" s="18"/>
      <c r="E40" s="18"/>
      <c r="F40" s="18"/>
      <c r="G40" s="18"/>
      <c r="H40" s="18"/>
      <c r="I40" s="18"/>
      <c r="J40" s="18"/>
      <c r="K40" s="18"/>
      <c r="L40" s="18"/>
      <c r="M40" s="19"/>
      <c r="O40" s="1"/>
      <c r="P40" s="1"/>
      <c r="Q40" s="1"/>
    </row>
    <row r="41" spans="1:17" x14ac:dyDescent="0.2">
      <c r="A41" s="1"/>
      <c r="B41" s="1"/>
      <c r="C41" s="1"/>
      <c r="D41" s="1"/>
      <c r="E41" s="1"/>
      <c r="F41" s="1"/>
      <c r="G41" s="1"/>
      <c r="H41" s="1"/>
      <c r="I41" s="1"/>
      <c r="J41" s="1"/>
      <c r="K41" s="1"/>
      <c r="L41" s="1"/>
      <c r="M41" s="1"/>
      <c r="O41" s="1"/>
      <c r="P41" s="1"/>
      <c r="Q41" s="1"/>
    </row>
  </sheetData>
  <customSheetViews>
    <customSheetView guid="{41A8ADCC-2507-4752-A3EE-F762BBC19AE1}" showPageBreaks="1" hiddenRows="1" hiddenColumns="1" view="pageBreakPreview" showRuler="0" topLeftCell="E22">
      <selection activeCell="L26" sqref="L26"/>
      <pageMargins left="0.75" right="0.75" top="1" bottom="1" header="0.5" footer="0.5"/>
      <pageSetup paperSize="8" scale="67" orientation="portrait" r:id="rId1"/>
      <headerFooter alignWithMargins="0"/>
    </customSheetView>
    <customSheetView guid="{B9B8C2DC-3363-4EAD-9396-44349DABBC4D}" showPageBreaks="1" hiddenRows="1" hiddenColumns="1" view="pageBreakPreview" showRuler="0" topLeftCell="E65536">
      <selection activeCell="K65536" sqref="K65536"/>
      <pageMargins left="0.75" right="0.75" top="1" bottom="1" header="0.5" footer="0.5"/>
      <pageSetup paperSize="8" scale="67" orientation="portrait" r:id="rId2"/>
      <headerFooter alignWithMargins="0"/>
    </customSheetView>
    <customSheetView guid="{61CD6FD2-F6DE-422C-B544-3D388865927F}" showPageBreaks="1" hiddenRows="1" hiddenColumns="1" view="pageBreakPreview" showRuler="0" topLeftCell="E1">
      <selection activeCell="L16" sqref="L16"/>
      <pageMargins left="0.75" right="0.75" top="1" bottom="1" header="0.5" footer="0.5"/>
      <pageSetup paperSize="8" scale="67" orientation="portrait" r:id="rId3"/>
      <headerFooter alignWithMargins="0"/>
    </customSheetView>
    <customSheetView guid="{2FACC61F-0CCB-4F9A-9FC4-FB98AB602DA6}" showPageBreaks="1" hiddenRows="1" hiddenColumns="1" view="pageBreakPreview" showRuler="0" topLeftCell="E22">
      <selection activeCell="L26" sqref="L26"/>
      <pageMargins left="0.75" right="0.75" top="1" bottom="1" header="0.5" footer="0.5"/>
      <pageSetup paperSize="8" scale="67" orientation="portrait" r:id="rId4"/>
      <headerFooter alignWithMargins="0"/>
    </customSheetView>
    <customSheetView guid="{4CDCC75F-9EF8-4C61-98C8-402ABB879AE7}" showPageBreaks="1" hiddenRows="1" hiddenColumns="1" view="pageBreakPreview" showRuler="0" topLeftCell="E22">
      <selection activeCell="L26" sqref="L26"/>
      <pageMargins left="0.75" right="0.75" top="1" bottom="1" header="0.5" footer="0.5"/>
      <pageSetup paperSize="8" scale="67" orientation="portrait" r:id="rId5"/>
      <headerFooter alignWithMargins="0"/>
    </customSheetView>
  </customSheetViews>
  <mergeCells count="48">
    <mergeCell ref="F10:I10"/>
    <mergeCell ref="J10:K10"/>
    <mergeCell ref="F11:I11"/>
    <mergeCell ref="J11:K11"/>
    <mergeCell ref="F8:I8"/>
    <mergeCell ref="J8:K8"/>
    <mergeCell ref="F9:I9"/>
    <mergeCell ref="J9:K9"/>
    <mergeCell ref="C34:C36"/>
    <mergeCell ref="H34:H36"/>
    <mergeCell ref="L25:L26"/>
    <mergeCell ref="D25:D26"/>
    <mergeCell ref="E25:E26"/>
    <mergeCell ref="F25:F26"/>
    <mergeCell ref="M20:M21"/>
    <mergeCell ref="N20:N21"/>
    <mergeCell ref="O19:Q19"/>
    <mergeCell ref="O24:Q24"/>
    <mergeCell ref="Q20:Q21"/>
    <mergeCell ref="O20:O21"/>
    <mergeCell ref="P20:P21"/>
    <mergeCell ref="O39:Q39"/>
    <mergeCell ref="M25:M26"/>
    <mergeCell ref="N25:N26"/>
    <mergeCell ref="O25:O26"/>
    <mergeCell ref="J25:J26"/>
    <mergeCell ref="O33:Q33"/>
    <mergeCell ref="O37:Q37"/>
    <mergeCell ref="P25:P26"/>
    <mergeCell ref="Q25:Q26"/>
    <mergeCell ref="E39:J39"/>
    <mergeCell ref="K39:L39"/>
    <mergeCell ref="C15:C18"/>
    <mergeCell ref="C3:L3"/>
    <mergeCell ref="H25:H26"/>
    <mergeCell ref="I25:I26"/>
    <mergeCell ref="H20:H21"/>
    <mergeCell ref="I20:I21"/>
    <mergeCell ref="J20:J21"/>
    <mergeCell ref="L20:L21"/>
    <mergeCell ref="D20:D21"/>
    <mergeCell ref="E20:E21"/>
    <mergeCell ref="G25:G26"/>
    <mergeCell ref="F20:F21"/>
    <mergeCell ref="G20:G21"/>
    <mergeCell ref="C20:C23"/>
    <mergeCell ref="C25:C32"/>
    <mergeCell ref="C8:D12"/>
  </mergeCells>
  <phoneticPr fontId="6" type="noConversion"/>
  <conditionalFormatting sqref="F25:F26 F20 F23 F15 F18 F29:F32">
    <cfRule type="expression" dxfId="79" priority="17" stopIfTrue="1">
      <formula>$E15="N"</formula>
    </cfRule>
    <cfRule type="expression" dxfId="78" priority="18" stopIfTrue="1">
      <formula>$E15="Y"</formula>
    </cfRule>
  </conditionalFormatting>
  <conditionalFormatting sqref="J25:J26 J20 J23 J15 J18 J29:J32">
    <cfRule type="expression" dxfId="77" priority="19" stopIfTrue="1">
      <formula>$O15=1</formula>
    </cfRule>
  </conditionalFormatting>
  <conditionalFormatting sqref="K20:K21 K25:K26 K15 K18 K23 K29:K32">
    <cfRule type="expression" dxfId="76" priority="20" stopIfTrue="1">
      <formula>$O15=1</formula>
    </cfRule>
  </conditionalFormatting>
  <conditionalFormatting sqref="J16:J17">
    <cfRule type="expression" dxfId="75" priority="13" stopIfTrue="1">
      <formula>$O16=1</formula>
    </cfRule>
  </conditionalFormatting>
  <conditionalFormatting sqref="F16:F17">
    <cfRule type="expression" dxfId="74" priority="14" stopIfTrue="1">
      <formula>$E16="N"</formula>
    </cfRule>
    <cfRule type="expression" dxfId="73" priority="15" stopIfTrue="1">
      <formula>$E16="Y"</formula>
    </cfRule>
  </conditionalFormatting>
  <conditionalFormatting sqref="K16:K17">
    <cfRule type="expression" dxfId="72" priority="16" stopIfTrue="1">
      <formula>$O16=1</formula>
    </cfRule>
  </conditionalFormatting>
  <conditionalFormatting sqref="J22">
    <cfRule type="expression" dxfId="71" priority="9" stopIfTrue="1">
      <formula>$O22=1</formula>
    </cfRule>
  </conditionalFormatting>
  <conditionalFormatting sqref="F22">
    <cfRule type="expression" dxfId="70" priority="10" stopIfTrue="1">
      <formula>$E22="N"</formula>
    </cfRule>
    <cfRule type="expression" dxfId="69" priority="11" stopIfTrue="1">
      <formula>$E22="Y"</formula>
    </cfRule>
  </conditionalFormatting>
  <conditionalFormatting sqref="K22">
    <cfRule type="expression" dxfId="68" priority="12" stopIfTrue="1">
      <formula>$O22=1</formula>
    </cfRule>
  </conditionalFormatting>
  <conditionalFormatting sqref="J27">
    <cfRule type="expression" dxfId="67" priority="5" stopIfTrue="1">
      <formula>$O27=1</formula>
    </cfRule>
  </conditionalFormatting>
  <conditionalFormatting sqref="F27">
    <cfRule type="expression" dxfId="66" priority="6" stopIfTrue="1">
      <formula>$E27="N"</formula>
    </cfRule>
    <cfRule type="expression" dxfId="65" priority="7" stopIfTrue="1">
      <formula>$E27="Y"</formula>
    </cfRule>
  </conditionalFormatting>
  <conditionalFormatting sqref="K27">
    <cfRule type="expression" dxfId="64" priority="8" stopIfTrue="1">
      <formula>$O27=1</formula>
    </cfRule>
  </conditionalFormatting>
  <conditionalFormatting sqref="F28">
    <cfRule type="expression" dxfId="63" priority="1" stopIfTrue="1">
      <formula>$E28="N"</formula>
    </cfRule>
    <cfRule type="expression" dxfId="62" priority="2" stopIfTrue="1">
      <formula>$E28="Y"</formula>
    </cfRule>
  </conditionalFormatting>
  <conditionalFormatting sqref="J28">
    <cfRule type="expression" dxfId="61" priority="3" stopIfTrue="1">
      <formula>$O28=1</formula>
    </cfRule>
  </conditionalFormatting>
  <conditionalFormatting sqref="K28">
    <cfRule type="expression" dxfId="60" priority="4" stopIfTrue="1">
      <formula>$O28=1</formula>
    </cfRule>
  </conditionalFormatting>
  <dataValidations count="2">
    <dataValidation type="list" allowBlank="1" showInputMessage="1" showErrorMessage="1" sqref="K25 K20" xr:uid="{00000000-0002-0000-2000-000000000000}">
      <formula1>Select_Haul_Distance</formula1>
    </dataValidation>
    <dataValidation type="list" allowBlank="1" showInputMessage="1" showErrorMessage="1" sqref="E15:E18 E20:E23 E25:E32" xr:uid="{00000000-0002-0000-2000-000001000000}">
      <formula1>Y_N</formula1>
    </dataValidation>
  </dataValidations>
  <printOptions horizontalCentered="1"/>
  <pageMargins left="0.59055118110236227" right="0.59055118110236227" top="0.59055118110236227" bottom="0.59055118110236227" header="0.51181102362204722" footer="0.51181102362204722"/>
  <pageSetup paperSize="8" orientation="landscape" r:id="rId6"/>
  <headerFooter alignWithMargins="0">
    <oddFooter>&amp;C_x000D_&amp;1#&amp;"Calibri"&amp;12&amp;K000000 OFFICIAL</oddFooter>
  </headerFooter>
  <drawing r:id="rId7"/>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2"/>
  <dimension ref="A1:R110"/>
  <sheetViews>
    <sheetView workbookViewId="0">
      <selection activeCell="C3" sqref="C3:L3"/>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customWidth="1"/>
    <col min="13" max="13" width="2.140625" customWidth="1"/>
    <col min="14" max="14" width="2.42578125" style="1" customWidth="1"/>
    <col min="15" max="17" width="4.5703125" customWidth="1"/>
    <col min="18" max="18" width="2.42578125" style="1" customWidth="1"/>
  </cols>
  <sheetData>
    <row r="1" spans="1:17" x14ac:dyDescent="0.2">
      <c r="A1" s="1"/>
      <c r="B1" s="1"/>
      <c r="C1" s="1"/>
      <c r="D1" s="1"/>
      <c r="E1" s="1"/>
      <c r="F1" s="1"/>
      <c r="G1" s="1"/>
      <c r="H1" s="1"/>
      <c r="I1" s="1"/>
      <c r="J1" s="1"/>
      <c r="K1" s="1"/>
      <c r="L1" s="1"/>
      <c r="M1" s="1"/>
      <c r="O1" s="1"/>
      <c r="P1" s="1"/>
      <c r="Q1" s="1"/>
    </row>
    <row r="2" spans="1:17" x14ac:dyDescent="0.2">
      <c r="A2" s="1"/>
      <c r="B2" s="2"/>
      <c r="C2" s="3"/>
      <c r="D2" s="3"/>
      <c r="E2" s="3"/>
      <c r="F2" s="3"/>
      <c r="G2" s="3"/>
      <c r="H2" s="3"/>
      <c r="I2" s="3"/>
      <c r="J2" s="3"/>
      <c r="K2" s="3"/>
      <c r="L2" s="3"/>
      <c r="M2" s="4"/>
      <c r="O2" s="1"/>
      <c r="P2" s="1"/>
      <c r="Q2" s="1"/>
    </row>
    <row r="3" spans="1:17" ht="23.25" thickBot="1" x14ac:dyDescent="0.25">
      <c r="A3" s="1"/>
      <c r="B3" s="5"/>
      <c r="C3" s="1519" t="s">
        <v>499</v>
      </c>
      <c r="D3" s="1519"/>
      <c r="E3" s="1519"/>
      <c r="F3" s="1519"/>
      <c r="G3" s="1519"/>
      <c r="H3" s="1519"/>
      <c r="I3" s="1519"/>
      <c r="J3" s="1519"/>
      <c r="K3" s="1519"/>
      <c r="L3" s="1519"/>
      <c r="M3" s="8"/>
      <c r="O3" s="1"/>
      <c r="P3" s="1"/>
      <c r="Q3" s="1"/>
    </row>
    <row r="4" spans="1:17" ht="22.5" customHeight="1" x14ac:dyDescent="0.2">
      <c r="A4" s="1"/>
      <c r="B4" s="5"/>
      <c r="C4" s="158" t="s">
        <v>665</v>
      </c>
      <c r="D4" s="405"/>
      <c r="E4" s="405"/>
      <c r="F4" s="406"/>
      <c r="G4" s="406"/>
      <c r="H4" s="402"/>
      <c r="I4" s="402"/>
      <c r="J4" s="402"/>
      <c r="K4" s="886" t="s">
        <v>464</v>
      </c>
      <c r="L4" s="884">
        <f>Total_Liability</f>
        <v>0</v>
      </c>
      <c r="M4" s="8"/>
      <c r="O4" s="1"/>
      <c r="P4" s="1"/>
      <c r="Q4" s="1"/>
    </row>
    <row r="5" spans="1:17" ht="12.75" customHeight="1" x14ac:dyDescent="0.2">
      <c r="A5" s="348"/>
      <c r="B5" s="358"/>
      <c r="C5" s="289"/>
      <c r="D5" s="270"/>
      <c r="E5" s="270"/>
      <c r="F5" s="271"/>
      <c r="G5" s="271"/>
      <c r="H5" s="272"/>
      <c r="I5" s="272"/>
      <c r="J5" s="272"/>
      <c r="K5" s="791" t="s">
        <v>289</v>
      </c>
      <c r="L5" s="792">
        <f>K83</f>
        <v>984.9958840527388</v>
      </c>
      <c r="M5" s="365"/>
      <c r="N5" s="62"/>
      <c r="O5" s="348"/>
      <c r="P5" s="348"/>
      <c r="Q5" s="348"/>
    </row>
    <row r="6" spans="1:17" ht="12.75" customHeight="1" x14ac:dyDescent="0.2">
      <c r="A6" s="347"/>
      <c r="B6" s="357"/>
      <c r="C6" s="368"/>
      <c r="D6" s="407"/>
      <c r="E6" s="407"/>
      <c r="G6" s="44"/>
      <c r="H6" s="44"/>
      <c r="J6" s="422"/>
      <c r="K6" s="1"/>
      <c r="L6" s="1"/>
      <c r="M6" s="364"/>
      <c r="N6" s="24"/>
      <c r="O6" s="690"/>
      <c r="P6" s="347"/>
      <c r="Q6" s="690"/>
    </row>
    <row r="7" spans="1:17" ht="12.75" customHeight="1" thickBot="1" x14ac:dyDescent="0.25">
      <c r="A7" s="349"/>
      <c r="B7" s="359"/>
      <c r="C7" s="558" t="s">
        <v>613</v>
      </c>
      <c r="D7" s="162"/>
      <c r="E7" s="162"/>
      <c r="F7" s="558"/>
      <c r="G7" s="163"/>
      <c r="H7" s="44"/>
      <c r="I7" s="1"/>
      <c r="J7" s="1"/>
      <c r="K7" s="1"/>
      <c r="L7" s="885" t="s">
        <v>766</v>
      </c>
      <c r="M7" s="366"/>
      <c r="N7" s="42"/>
      <c r="O7" s="690"/>
      <c r="P7" s="349"/>
      <c r="Q7" s="349"/>
    </row>
    <row r="8" spans="1:17" ht="12.75" customHeight="1" x14ac:dyDescent="0.2">
      <c r="A8" s="350"/>
      <c r="B8" s="360"/>
      <c r="C8" s="1093"/>
      <c r="D8" s="1094"/>
      <c r="E8" s="556"/>
      <c r="F8" s="1100"/>
      <c r="G8" s="1100"/>
      <c r="H8" s="1100"/>
      <c r="I8" s="1100"/>
      <c r="J8" s="1099"/>
      <c r="K8" s="1099"/>
      <c r="L8" s="883" t="s">
        <v>5</v>
      </c>
      <c r="M8" s="361"/>
      <c r="N8" s="24"/>
      <c r="O8" s="348"/>
      <c r="P8" s="350"/>
      <c r="Q8" s="350"/>
    </row>
    <row r="9" spans="1:17" ht="12.75" customHeight="1" x14ac:dyDescent="0.2">
      <c r="A9" s="350"/>
      <c r="B9" s="360"/>
      <c r="C9" s="1095"/>
      <c r="D9" s="1096"/>
      <c r="E9" s="556"/>
      <c r="F9" s="1100"/>
      <c r="G9" s="1100"/>
      <c r="H9" s="1100"/>
      <c r="I9" s="1100"/>
      <c r="J9" s="1101"/>
      <c r="K9" s="1101"/>
      <c r="L9" s="456" t="s">
        <v>767</v>
      </c>
      <c r="M9" s="361"/>
      <c r="N9" s="24"/>
      <c r="O9" s="348"/>
      <c r="P9" s="350"/>
      <c r="Q9" s="350"/>
    </row>
    <row r="10" spans="1:17" ht="12.75" customHeight="1" x14ac:dyDescent="0.2">
      <c r="A10" s="350"/>
      <c r="B10" s="360"/>
      <c r="C10" s="1095"/>
      <c r="D10" s="1096"/>
      <c r="E10" s="556"/>
      <c r="F10" s="1100"/>
      <c r="G10" s="1100"/>
      <c r="H10" s="1100"/>
      <c r="I10" s="1100"/>
      <c r="J10" s="1101"/>
      <c r="K10" s="1101"/>
      <c r="L10" s="404" t="s">
        <v>6</v>
      </c>
      <c r="M10" s="361"/>
      <c r="N10" s="24"/>
      <c r="O10" s="348"/>
      <c r="P10" s="350"/>
      <c r="Q10" s="350"/>
    </row>
    <row r="11" spans="1:17" ht="12.75" customHeight="1" x14ac:dyDescent="0.2">
      <c r="A11" s="350"/>
      <c r="B11" s="360"/>
      <c r="C11" s="1095"/>
      <c r="D11" s="1096"/>
      <c r="E11" s="556"/>
      <c r="F11" s="1100"/>
      <c r="G11" s="1100"/>
      <c r="H11" s="1100"/>
      <c r="I11" s="1100"/>
      <c r="J11" s="1101"/>
      <c r="K11" s="1101"/>
      <c r="L11" s="367" t="s">
        <v>7</v>
      </c>
      <c r="M11" s="361"/>
      <c r="N11" s="42"/>
      <c r="O11" s="348"/>
      <c r="P11" s="350"/>
      <c r="Q11" s="350"/>
    </row>
    <row r="12" spans="1:17" ht="12.75" customHeight="1" thickBot="1" x14ac:dyDescent="0.25">
      <c r="A12" s="44"/>
      <c r="B12" s="161"/>
      <c r="C12" s="1097"/>
      <c r="D12" s="1098"/>
      <c r="E12" s="162"/>
      <c r="F12" s="163"/>
      <c r="G12" s="47"/>
      <c r="H12" s="167"/>
      <c r="I12" s="167"/>
      <c r="J12" s="166"/>
      <c r="K12" s="166"/>
      <c r="L12" s="653"/>
      <c r="M12" s="164"/>
      <c r="N12" s="42"/>
      <c r="O12" s="44"/>
      <c r="P12" s="44"/>
      <c r="Q12" s="44"/>
    </row>
    <row r="13" spans="1:17" ht="12.75" customHeight="1" thickBot="1" x14ac:dyDescent="0.25">
      <c r="A13" s="1"/>
      <c r="B13" s="5"/>
      <c r="C13" s="52"/>
      <c r="D13" s="580"/>
      <c r="E13" s="45"/>
      <c r="F13" s="46"/>
      <c r="G13" s="46"/>
      <c r="H13" s="50"/>
      <c r="I13" s="50"/>
      <c r="J13" s="51"/>
      <c r="K13" s="51"/>
      <c r="L13" s="581"/>
      <c r="M13" s="8"/>
      <c r="O13" s="1"/>
      <c r="P13" s="1"/>
      <c r="Q13" s="1"/>
    </row>
    <row r="14" spans="1:17" ht="23.25" thickBot="1" x14ac:dyDescent="0.25">
      <c r="A14" s="1"/>
      <c r="B14" s="5"/>
      <c r="C14" s="542" t="s">
        <v>285</v>
      </c>
      <c r="D14" s="577" t="s">
        <v>286</v>
      </c>
      <c r="E14" s="443" t="s">
        <v>287</v>
      </c>
      <c r="F14" s="542" t="s">
        <v>288</v>
      </c>
      <c r="G14" s="542" t="s">
        <v>290</v>
      </c>
      <c r="H14" s="543" t="s">
        <v>291</v>
      </c>
      <c r="I14" s="543" t="s">
        <v>292</v>
      </c>
      <c r="J14" s="544" t="s">
        <v>293</v>
      </c>
      <c r="K14" s="545" t="s">
        <v>294</v>
      </c>
      <c r="L14" s="575" t="s">
        <v>295</v>
      </c>
      <c r="M14" s="8"/>
      <c r="O14" s="60" t="s">
        <v>565</v>
      </c>
      <c r="P14" s="60" t="s">
        <v>564</v>
      </c>
      <c r="Q14" s="60" t="s">
        <v>563</v>
      </c>
    </row>
    <row r="15" spans="1:17" x14ac:dyDescent="0.2">
      <c r="A15" s="1"/>
      <c r="B15" s="5"/>
      <c r="C15" s="1273" t="s">
        <v>176</v>
      </c>
      <c r="D15" s="190" t="str">
        <f>VLOOKUP($P15,TOV!$A$4:$E$65536,2,FALSE)</f>
        <v>Disconnect electricity supply</v>
      </c>
      <c r="E15" s="145" t="s">
        <v>296</v>
      </c>
      <c r="F15" s="695"/>
      <c r="G15" s="239" t="s">
        <v>297</v>
      </c>
      <c r="H15" s="191">
        <f>VLOOKUP($P15,TOV!$A$4:$E$65536,4,FALSE)</f>
        <v>934.2</v>
      </c>
      <c r="I15" s="192"/>
      <c r="J15" s="66">
        <f>IF($E15="Y",IF(I15=0,F15*H15,F15*I15),"")</f>
        <v>0</v>
      </c>
      <c r="K15" s="630"/>
      <c r="L15" s="237" t="s">
        <v>878</v>
      </c>
      <c r="M15" s="8"/>
      <c r="O15" s="813">
        <f t="shared" ref="O15:O34" si="0">IF(I15="",0,1)</f>
        <v>0</v>
      </c>
      <c r="P15" s="825" t="s">
        <v>514</v>
      </c>
      <c r="Q15" s="814"/>
    </row>
    <row r="16" spans="1:17" x14ac:dyDescent="0.2">
      <c r="A16" s="1"/>
      <c r="B16" s="5"/>
      <c r="C16" s="1116"/>
      <c r="D16" s="70" t="str">
        <f>VLOOKUP($P16,TOV!$A$4:$E$65536,2,FALSE)</f>
        <v>Disconnection of gas supply</v>
      </c>
      <c r="E16" s="146" t="s">
        <v>296</v>
      </c>
      <c r="F16" s="1030"/>
      <c r="G16" s="246" t="s">
        <v>297</v>
      </c>
      <c r="H16" s="73">
        <f>VLOOKUP($P16,TOV!$A$4:$E$65536,4,FALSE)</f>
        <v>228.36</v>
      </c>
      <c r="I16" s="209"/>
      <c r="J16" s="75">
        <f t="shared" ref="J16:J34" si="1">IF($E16="Y",IF(I16=0,F16*H16,F16*I16),"")</f>
        <v>0</v>
      </c>
      <c r="K16" s="631"/>
      <c r="L16" s="237" t="s">
        <v>879</v>
      </c>
      <c r="M16" s="8"/>
      <c r="O16" s="820"/>
      <c r="P16" s="1026" t="s">
        <v>874</v>
      </c>
      <c r="Q16" s="819"/>
    </row>
    <row r="17" spans="1:17" x14ac:dyDescent="0.2">
      <c r="A17" s="1"/>
      <c r="B17" s="5"/>
      <c r="C17" s="1116"/>
      <c r="D17" s="70" t="str">
        <f>VLOOKUP($P17,TOV!$A$4:$E$65536,2,FALSE)</f>
        <v>Disconnection of water suply</v>
      </c>
      <c r="E17" s="146" t="s">
        <v>296</v>
      </c>
      <c r="F17" s="1030"/>
      <c r="G17" s="246" t="s">
        <v>297</v>
      </c>
      <c r="H17" s="73">
        <f>VLOOKUP($P17,TOV!$A$4:$E$65536,4,FALSE)</f>
        <v>3114</v>
      </c>
      <c r="I17" s="209"/>
      <c r="J17" s="75">
        <f t="shared" si="1"/>
        <v>0</v>
      </c>
      <c r="K17" s="631"/>
      <c r="L17" s="237" t="s">
        <v>880</v>
      </c>
      <c r="M17" s="8"/>
      <c r="O17" s="820"/>
      <c r="P17" s="1026" t="s">
        <v>875</v>
      </c>
      <c r="Q17" s="819"/>
    </row>
    <row r="18" spans="1:17" ht="27" x14ac:dyDescent="0.2">
      <c r="A18" s="1"/>
      <c r="B18" s="5"/>
      <c r="C18" s="1116"/>
      <c r="D18" s="70" t="str">
        <f>VLOOKUP($P18,TOV!$A$4:$E$65536,2,FALSE)</f>
        <v>Demolish and remove small buildings / tanks</v>
      </c>
      <c r="E18" s="293" t="s">
        <v>296</v>
      </c>
      <c r="F18" s="901"/>
      <c r="G18" s="199" t="s">
        <v>515</v>
      </c>
      <c r="H18" s="73">
        <f>VLOOKUP($P18,TOV!$A$4:$E$65536,4,FALSE)</f>
        <v>106.07647982106417</v>
      </c>
      <c r="I18" s="197"/>
      <c r="J18" s="75">
        <f t="shared" si="1"/>
        <v>0</v>
      </c>
      <c r="K18" s="632"/>
      <c r="L18" s="141" t="s">
        <v>719</v>
      </c>
      <c r="M18" s="8"/>
      <c r="O18" s="815">
        <f t="shared" si="0"/>
        <v>0</v>
      </c>
      <c r="P18" s="826" t="s">
        <v>517</v>
      </c>
      <c r="Q18" s="816"/>
    </row>
    <row r="19" spans="1:17" ht="18" customHeight="1" x14ac:dyDescent="0.2">
      <c r="A19" s="1"/>
      <c r="B19" s="5"/>
      <c r="C19" s="1116"/>
      <c r="D19" s="633" t="str">
        <f>VLOOKUP($P19,TOV!$A$4:$E$65536,2,FALSE)</f>
        <v>Empty and remove septic tank</v>
      </c>
      <c r="E19" s="293" t="s">
        <v>296</v>
      </c>
      <c r="F19" s="72"/>
      <c r="G19" s="199" t="s">
        <v>808</v>
      </c>
      <c r="H19" s="73">
        <f>VLOOKUP($P19,TOV!$A$4:$E$65536,4,FALSE)</f>
        <v>9900.6329159999987</v>
      </c>
      <c r="I19" s="215"/>
      <c r="J19" s="75">
        <f t="shared" si="1"/>
        <v>0</v>
      </c>
      <c r="K19" s="631"/>
      <c r="L19" s="212" t="s">
        <v>818</v>
      </c>
      <c r="M19" s="176"/>
      <c r="N19" s="130"/>
      <c r="O19" s="745"/>
      <c r="P19" s="1008" t="s">
        <v>816</v>
      </c>
      <c r="Q19" s="816"/>
    </row>
    <row r="20" spans="1:17" ht="27" x14ac:dyDescent="0.2">
      <c r="A20" s="1"/>
      <c r="B20" s="5"/>
      <c r="C20" s="1116"/>
      <c r="D20" s="70" t="str">
        <f>VLOOKUP($P20,TOV!$A$4:$E$65536,2,FALSE)</f>
        <v xml:space="preserve">Demolish and remove industrial buildings such as workshops and large sheds </v>
      </c>
      <c r="E20" s="293" t="s">
        <v>296</v>
      </c>
      <c r="F20" s="901"/>
      <c r="G20" s="199" t="s">
        <v>515</v>
      </c>
      <c r="H20" s="73">
        <f>VLOOKUP($P20,TOV!$A$4:$E$65536,4,FALSE)</f>
        <v>242.46052530528954</v>
      </c>
      <c r="I20" s="197"/>
      <c r="J20" s="75">
        <f t="shared" si="1"/>
        <v>0</v>
      </c>
      <c r="K20" s="632"/>
      <c r="L20" s="141" t="s">
        <v>716</v>
      </c>
      <c r="M20" s="8"/>
      <c r="O20" s="815">
        <f t="shared" si="0"/>
        <v>0</v>
      </c>
      <c r="P20" s="826" t="s">
        <v>525</v>
      </c>
      <c r="Q20" s="816"/>
    </row>
    <row r="21" spans="1:17" ht="45" x14ac:dyDescent="0.2">
      <c r="A21" s="1"/>
      <c r="B21" s="5"/>
      <c r="C21" s="1116"/>
      <c r="D21" s="70" t="str">
        <f>VLOOKUP($P21,TOV!$A$4:$E$65536,2,FALSE)</f>
        <v>Demolish and remove ground level conveyors, transfer stations &amp; gantries (scrapping only - does not include dismantling for re-use at another site)</v>
      </c>
      <c r="E21" s="293" t="s">
        <v>296</v>
      </c>
      <c r="F21" s="901"/>
      <c r="G21" s="199" t="s">
        <v>388</v>
      </c>
      <c r="H21" s="73">
        <f>VLOOKUP($P21,TOV!$A$4:$E$65536,4,FALSE)</f>
        <v>269.6859656467733</v>
      </c>
      <c r="I21" s="197"/>
      <c r="J21" s="75">
        <f t="shared" si="1"/>
        <v>0</v>
      </c>
      <c r="K21" s="632"/>
      <c r="L21" s="141" t="s">
        <v>546</v>
      </c>
      <c r="M21" s="8"/>
      <c r="O21" s="815">
        <f t="shared" si="0"/>
        <v>0</v>
      </c>
      <c r="P21" s="826" t="s">
        <v>547</v>
      </c>
      <c r="Q21" s="816"/>
    </row>
    <row r="22" spans="1:17" ht="45" x14ac:dyDescent="0.2">
      <c r="A22" s="1"/>
      <c r="B22" s="5"/>
      <c r="C22" s="1116"/>
      <c r="D22" s="171" t="str">
        <f>VLOOKUP($P22,TOV!$A$4:$E$65536,2,FALSE)</f>
        <v>Demolish and remove overhead conveyors, transfer stations &amp; gantries (scrapping only - does not include dismantling for re-use at another site)</v>
      </c>
      <c r="E22" s="146" t="s">
        <v>296</v>
      </c>
      <c r="F22" s="900"/>
      <c r="G22" s="246" t="s">
        <v>388</v>
      </c>
      <c r="H22" s="174">
        <f>VLOOKUP($P22,TOV!$A$4:$E$65536,4,FALSE)</f>
        <v>378.84457078951493</v>
      </c>
      <c r="I22" s="209"/>
      <c r="J22" s="109">
        <f t="shared" si="1"/>
        <v>0</v>
      </c>
      <c r="K22" s="631"/>
      <c r="L22" s="140" t="s">
        <v>548</v>
      </c>
      <c r="M22" s="8"/>
      <c r="O22" s="815">
        <f t="shared" si="0"/>
        <v>0</v>
      </c>
      <c r="P22" s="826" t="s">
        <v>549</v>
      </c>
      <c r="Q22" s="816"/>
    </row>
    <row r="23" spans="1:17" ht="33.75" x14ac:dyDescent="0.2">
      <c r="A23" s="1"/>
      <c r="B23" s="5"/>
      <c r="C23" s="1116"/>
      <c r="D23" s="70" t="str">
        <f>VLOOKUP($P23,TOV!$A$4:$E$65536,2,FALSE)</f>
        <v>Demolish / relocate FIXED process infrastructure (ie. crushers, screening plants, pug mills and wet mix plants)</v>
      </c>
      <c r="E23" s="293" t="s">
        <v>296</v>
      </c>
      <c r="F23" s="901"/>
      <c r="G23" s="199" t="s">
        <v>515</v>
      </c>
      <c r="H23" s="73">
        <f>VLOOKUP($P23,TOV!$A$4:$E$65536,4,FALSE)</f>
        <v>242.46052530528954</v>
      </c>
      <c r="I23" s="197"/>
      <c r="J23" s="75">
        <f t="shared" si="1"/>
        <v>0</v>
      </c>
      <c r="K23" s="632"/>
      <c r="L23" s="141" t="s">
        <v>542</v>
      </c>
      <c r="M23" s="8"/>
      <c r="O23" s="815">
        <f t="shared" si="0"/>
        <v>0</v>
      </c>
      <c r="P23" s="826" t="s">
        <v>543</v>
      </c>
      <c r="Q23" s="816"/>
    </row>
    <row r="24" spans="1:17" ht="27" x14ac:dyDescent="0.2">
      <c r="A24" s="1"/>
      <c r="B24" s="5"/>
      <c r="C24" s="1116"/>
      <c r="D24" s="70" t="str">
        <f>VLOOKUP($P24,TOV!$A$4:$E$65536,2,FALSE)</f>
        <v xml:space="preserve">Remove Concrete pads &amp; footings (&lt; 300mm thickness).  </v>
      </c>
      <c r="E24" s="293" t="s">
        <v>296</v>
      </c>
      <c r="F24" s="901"/>
      <c r="G24" s="199" t="s">
        <v>515</v>
      </c>
      <c r="H24" s="73">
        <f>VLOOKUP($P24,TOV!$A$4:$E$65536,4,FALSE)</f>
        <v>15.153782831580596</v>
      </c>
      <c r="I24" s="197"/>
      <c r="J24" s="75">
        <f t="shared" si="1"/>
        <v>0</v>
      </c>
      <c r="K24" s="632"/>
      <c r="L24" s="141" t="s">
        <v>219</v>
      </c>
      <c r="M24" s="8"/>
      <c r="O24" s="815">
        <f t="shared" si="0"/>
        <v>0</v>
      </c>
      <c r="P24" s="826" t="s">
        <v>527</v>
      </c>
      <c r="Q24" s="816"/>
    </row>
    <row r="25" spans="1:17" ht="27" x14ac:dyDescent="0.2">
      <c r="A25" s="1"/>
      <c r="B25" s="5"/>
      <c r="C25" s="1116"/>
      <c r="D25" s="70" t="str">
        <f>VLOOKUP($P25,TOV!$A$4:$E$65536,2,FALSE)</f>
        <v>Remove Concrete pads, footings and foundations (&gt; 300mm thickness)</v>
      </c>
      <c r="E25" s="293" t="s">
        <v>296</v>
      </c>
      <c r="F25" s="901"/>
      <c r="G25" s="199" t="s">
        <v>515</v>
      </c>
      <c r="H25" s="73">
        <f>VLOOKUP($P25,TOV!$A$4:$E$65536,4,FALSE)</f>
        <v>83.474227462096508</v>
      </c>
      <c r="I25" s="197"/>
      <c r="J25" s="75">
        <f t="shared" si="1"/>
        <v>0</v>
      </c>
      <c r="K25" s="632"/>
      <c r="L25" s="141" t="s">
        <v>220</v>
      </c>
      <c r="M25" s="8"/>
      <c r="O25" s="815">
        <f t="shared" si="0"/>
        <v>0</v>
      </c>
      <c r="P25" s="826" t="s">
        <v>529</v>
      </c>
      <c r="Q25" s="816"/>
    </row>
    <row r="26" spans="1:17" ht="22.5" x14ac:dyDescent="0.2">
      <c r="A26" s="1"/>
      <c r="B26" s="5"/>
      <c r="C26" s="1116"/>
      <c r="D26" s="633" t="str">
        <f>VLOOKUP($P26,TOV!$A$4:$E$65536,2,FALSE)</f>
        <v>Removal of core trays from site</v>
      </c>
      <c r="E26" s="296" t="s">
        <v>296</v>
      </c>
      <c r="F26" s="898"/>
      <c r="G26" s="90" t="s">
        <v>829</v>
      </c>
      <c r="H26" s="73">
        <f>VLOOKUP($P26,TOV!$A$4:$E$65536,4,FALSE)</f>
        <v>93.505977540000004</v>
      </c>
      <c r="I26" s="206"/>
      <c r="J26" s="75">
        <f t="shared" si="1"/>
        <v>0</v>
      </c>
      <c r="K26" s="631"/>
      <c r="L26" s="212" t="s">
        <v>828</v>
      </c>
      <c r="M26" s="195"/>
      <c r="N26" s="315"/>
      <c r="O26" s="745"/>
      <c r="P26" s="1008" t="s">
        <v>826</v>
      </c>
      <c r="Q26" s="816"/>
    </row>
    <row r="27" spans="1:17" ht="22.5" x14ac:dyDescent="0.2">
      <c r="A27" s="1"/>
      <c r="B27" s="5"/>
      <c r="C27" s="1116"/>
      <c r="D27" s="633" t="str">
        <f>VLOOKUP($P27,TOV!$A$4:$E$65536,2,FALSE)</f>
        <v>Removal of fences not required in the final landform</v>
      </c>
      <c r="E27" s="296" t="s">
        <v>296</v>
      </c>
      <c r="F27" s="898"/>
      <c r="G27" s="90" t="s">
        <v>388</v>
      </c>
      <c r="H27" s="73">
        <f>VLOOKUP($P27,TOV!$A$4:$E$65536,4,FALSE)</f>
        <v>22.00140648</v>
      </c>
      <c r="I27" s="206"/>
      <c r="J27" s="75">
        <f t="shared" si="1"/>
        <v>0</v>
      </c>
      <c r="K27" s="631"/>
      <c r="L27" s="212" t="s">
        <v>828</v>
      </c>
      <c r="M27" s="195"/>
      <c r="N27" s="315"/>
      <c r="O27" s="745"/>
      <c r="P27" s="1008" t="s">
        <v>860</v>
      </c>
      <c r="Q27" s="816"/>
    </row>
    <row r="28" spans="1:17" ht="33.75" x14ac:dyDescent="0.2">
      <c r="A28" s="1"/>
      <c r="B28" s="5"/>
      <c r="C28" s="1116"/>
      <c r="D28" s="633" t="str">
        <f>VLOOKUP($P28,TOV!$A$4:$E$65536,2,FALSE)</f>
        <v>Removal of waste poly pipe, includes collection, cutting for disposal and disposal cost</v>
      </c>
      <c r="E28" s="296" t="s">
        <v>296</v>
      </c>
      <c r="F28" s="898"/>
      <c r="G28" s="90" t="s">
        <v>388</v>
      </c>
      <c r="H28" s="73">
        <f>VLOOKUP($P28,TOV!$A$4:$E$65536,4,FALSE)</f>
        <v>6.4354113954000001</v>
      </c>
      <c r="I28" s="206"/>
      <c r="J28" s="75">
        <f t="shared" si="1"/>
        <v>0</v>
      </c>
      <c r="K28" s="631"/>
      <c r="L28" s="212" t="s">
        <v>825</v>
      </c>
      <c r="M28" s="195"/>
      <c r="N28" s="315"/>
      <c r="O28" s="745"/>
      <c r="P28" s="1008" t="s">
        <v>823</v>
      </c>
      <c r="Q28" s="816"/>
    </row>
    <row r="29" spans="1:17" x14ac:dyDescent="0.2">
      <c r="A29" s="1"/>
      <c r="B29" s="5"/>
      <c r="C29" s="1116"/>
      <c r="D29" s="633" t="str">
        <f>VLOOKUP($P29,TOV!$A$4:$E$65536,2,FALSE)</f>
        <v xml:space="preserve">Removal of waste car tyres </v>
      </c>
      <c r="E29" s="296" t="s">
        <v>296</v>
      </c>
      <c r="F29" s="898"/>
      <c r="G29" s="90" t="s">
        <v>808</v>
      </c>
      <c r="H29" s="73">
        <f>VLOOKUP($P29,TOV!$A$4:$E$65536,4,FALSE)</f>
        <v>11.418000000000001</v>
      </c>
      <c r="I29" s="206"/>
      <c r="J29" s="75">
        <f t="shared" si="1"/>
        <v>0</v>
      </c>
      <c r="K29" s="631"/>
      <c r="L29" s="212" t="s">
        <v>822</v>
      </c>
      <c r="M29" s="195"/>
      <c r="N29" s="315"/>
      <c r="O29" s="745"/>
      <c r="P29" s="1008" t="s">
        <v>870</v>
      </c>
      <c r="Q29" s="816"/>
    </row>
    <row r="30" spans="1:17" ht="17.25" customHeight="1" x14ac:dyDescent="0.2">
      <c r="A30" s="1"/>
      <c r="B30" s="5"/>
      <c r="C30" s="1116"/>
      <c r="D30" s="633" t="str">
        <f>VLOOKUP($P30,TOV!$A$4:$E$65536,2,FALSE)</f>
        <v xml:space="preserve">Removal of waste truck tyres </v>
      </c>
      <c r="E30" s="296" t="s">
        <v>296</v>
      </c>
      <c r="F30" s="898"/>
      <c r="G30" s="90" t="s">
        <v>808</v>
      </c>
      <c r="H30" s="73">
        <f>VLOOKUP($P30,TOV!$A$4:$E$65536,4,FALSE)</f>
        <v>1100.070324</v>
      </c>
      <c r="I30" s="206"/>
      <c r="J30" s="75">
        <f t="shared" si="1"/>
        <v>0</v>
      </c>
      <c r="K30" s="631"/>
      <c r="L30" s="212" t="s">
        <v>822</v>
      </c>
      <c r="M30" s="195"/>
      <c r="N30" s="315"/>
      <c r="O30" s="745"/>
      <c r="P30" s="1008" t="s">
        <v>821</v>
      </c>
      <c r="Q30" s="816"/>
    </row>
    <row r="31" spans="1:17" ht="22.5" x14ac:dyDescent="0.2">
      <c r="A31" s="1"/>
      <c r="B31" s="5"/>
      <c r="C31" s="1116"/>
      <c r="D31" s="70" t="str">
        <f>VLOOKUP($P31,TOV!$A$4:$E$65536,2,FALSE)</f>
        <v>Remove all mobile plant and equipment from the site</v>
      </c>
      <c r="E31" s="293" t="s">
        <v>296</v>
      </c>
      <c r="F31" s="694"/>
      <c r="G31" s="548" t="s">
        <v>297</v>
      </c>
      <c r="H31" s="73">
        <f>VLOOKUP($P31,TOV!$A$4:$E$65536,4,FALSE)</f>
        <v>3030.7565663161195</v>
      </c>
      <c r="I31" s="197"/>
      <c r="J31" s="75">
        <f t="shared" si="1"/>
        <v>0</v>
      </c>
      <c r="K31" s="632"/>
      <c r="L31" s="141" t="s">
        <v>760</v>
      </c>
      <c r="M31" s="8"/>
      <c r="O31" s="815">
        <f t="shared" si="0"/>
        <v>0</v>
      </c>
      <c r="P31" s="826" t="s">
        <v>545</v>
      </c>
      <c r="Q31" s="816"/>
    </row>
    <row r="32" spans="1:17" ht="33.75" x14ac:dyDescent="0.2">
      <c r="A32" s="1"/>
      <c r="B32" s="5"/>
      <c r="C32" s="1116"/>
      <c r="D32" s="70" t="str">
        <f>VLOOKUP($P32,TOV!$A$4:$E$65536,2,FALSE)</f>
        <v>Remove gantry/head frames over shafts</v>
      </c>
      <c r="E32" s="293" t="s">
        <v>296</v>
      </c>
      <c r="F32" s="901"/>
      <c r="G32" s="199" t="s">
        <v>515</v>
      </c>
      <c r="H32" s="73" t="str">
        <f>VLOOKUP($P32,TOV!$A$4:$E$65536,4,FALSE)</f>
        <v>Use 1st principles to build a rate</v>
      </c>
      <c r="I32" s="197"/>
      <c r="J32" s="75" t="str">
        <f>IF($E32="Y",IF(I32=0,IF(H32="Use 1st principles to build a rate","",F32*H32),F32*I32),"")</f>
        <v/>
      </c>
      <c r="K32" s="632"/>
      <c r="L32" s="141" t="s">
        <v>717</v>
      </c>
      <c r="M32" s="8"/>
      <c r="O32" s="815">
        <f t="shared" si="0"/>
        <v>0</v>
      </c>
      <c r="P32" s="826" t="s">
        <v>116</v>
      </c>
      <c r="Q32" s="816"/>
    </row>
    <row r="33" spans="1:17" ht="27" x14ac:dyDescent="0.2">
      <c r="A33" s="1"/>
      <c r="B33" s="5"/>
      <c r="C33" s="1116"/>
      <c r="D33" s="70" t="str">
        <f>VLOOKUP($P33,TOV!$A$4:$E$65536,2,FALSE)</f>
        <v>Construct a standard stock fence around the site</v>
      </c>
      <c r="E33" s="293" t="s">
        <v>296</v>
      </c>
      <c r="F33" s="901"/>
      <c r="G33" s="199" t="s">
        <v>388</v>
      </c>
      <c r="H33" s="73">
        <f>VLOOKUP($P33,TOV!$A$4:$E$65536,4,FALSE)</f>
        <v>12.123026265264475</v>
      </c>
      <c r="I33" s="197"/>
      <c r="J33" s="75">
        <f>IF($E33="Y",IF(I33=0,F33*H33,F33*I33),"")</f>
        <v>0</v>
      </c>
      <c r="K33" s="632"/>
      <c r="L33" s="142" t="s">
        <v>242</v>
      </c>
      <c r="M33" s="8"/>
      <c r="O33" s="815">
        <f t="shared" si="0"/>
        <v>0</v>
      </c>
      <c r="P33" s="826" t="s">
        <v>583</v>
      </c>
      <c r="Q33" s="816"/>
    </row>
    <row r="34" spans="1:17" ht="27.75" thickBot="1" x14ac:dyDescent="0.25">
      <c r="A34" s="1"/>
      <c r="B34" s="5"/>
      <c r="C34" s="1372"/>
      <c r="D34" s="198" t="str">
        <f>VLOOKUP($P34,TOV!$A$4:$E$65536,2,FALSE)</f>
        <v>Removal of general rubbish from the site to a licensed landfill facility</v>
      </c>
      <c r="E34" s="459" t="s">
        <v>296</v>
      </c>
      <c r="F34" s="602">
        <v>1</v>
      </c>
      <c r="G34" s="250" t="s">
        <v>371</v>
      </c>
      <c r="H34" s="547">
        <f>VLOOKUP($P34,TOV!$A$4:$E$65536,4,FALSE)</f>
        <v>984.9958840527388</v>
      </c>
      <c r="I34" s="252"/>
      <c r="J34" s="81">
        <f t="shared" si="1"/>
        <v>984.9958840527388</v>
      </c>
      <c r="K34" s="637"/>
      <c r="L34" s="382" t="s">
        <v>387</v>
      </c>
      <c r="M34" s="8"/>
      <c r="O34" s="817">
        <f t="shared" si="0"/>
        <v>0</v>
      </c>
      <c r="P34" s="828" t="s">
        <v>94</v>
      </c>
      <c r="Q34" s="818"/>
    </row>
    <row r="35" spans="1:17" ht="13.5" thickBot="1" x14ac:dyDescent="0.25">
      <c r="A35" s="1"/>
      <c r="B35" s="5"/>
      <c r="C35" s="83"/>
      <c r="D35" s="299"/>
      <c r="E35" s="85"/>
      <c r="F35" s="304" t="s">
        <v>461</v>
      </c>
      <c r="G35" s="304"/>
      <c r="H35" s="304"/>
      <c r="I35" s="86"/>
      <c r="J35" s="87">
        <f>SUM(J15:J34)</f>
        <v>984.9958840527388</v>
      </c>
      <c r="K35" s="87"/>
      <c r="L35" s="305"/>
      <c r="M35" s="8"/>
      <c r="O35" s="1425"/>
      <c r="P35" s="1426"/>
      <c r="Q35" s="1427"/>
    </row>
    <row r="36" spans="1:17" ht="67.5" x14ac:dyDescent="0.2">
      <c r="A36" s="1"/>
      <c r="B36" s="5"/>
      <c r="C36" s="1273" t="s">
        <v>660</v>
      </c>
      <c r="D36" s="190" t="str">
        <f>VLOOKUP($P36,TOV!$A$4:$E$65536,2,FALSE)</f>
        <v>Seal small adits (cross-sectional area &lt; =9m2) - install 500mm concrete plug 3m back from adit and backfill with appropriate material.  The rate includes some reshaping of the batter around the entrance of the adit.  (see other below for alternative where appropriate.)</v>
      </c>
      <c r="E36" s="145" t="s">
        <v>296</v>
      </c>
      <c r="F36" s="903"/>
      <c r="G36" s="239" t="s">
        <v>371</v>
      </c>
      <c r="H36" s="191">
        <f>VLOOKUP($P36,TOV!$A$4:$E$65536,4,FALSE)</f>
        <v>22730.674247370895</v>
      </c>
      <c r="I36" s="192"/>
      <c r="J36" s="66">
        <f>IF($E36="Y",IF(I36=0,F36*H36,F36*I36),"")</f>
        <v>0</v>
      </c>
      <c r="K36" s="630"/>
      <c r="L36" s="139" t="s">
        <v>208</v>
      </c>
      <c r="M36" s="8"/>
      <c r="O36" s="813">
        <f>IF(I36="",0,1)</f>
        <v>0</v>
      </c>
      <c r="P36" s="825" t="s">
        <v>154</v>
      </c>
      <c r="Q36" s="814"/>
    </row>
    <row r="37" spans="1:17" ht="33.75" x14ac:dyDescent="0.2">
      <c r="A37" s="1"/>
      <c r="B37" s="5"/>
      <c r="C37" s="1116"/>
      <c r="D37" s="70" t="str">
        <f>VLOOKUP($P37,TOV!$A$4:$E$65536,2,FALSE)</f>
        <v>Erect a 6' chain mesh security fence around the adit to restrict access to the site where the adit can not be backfilled.</v>
      </c>
      <c r="E37" s="293" t="s">
        <v>296</v>
      </c>
      <c r="F37" s="901"/>
      <c r="G37" s="199" t="s">
        <v>388</v>
      </c>
      <c r="H37" s="73">
        <f>VLOOKUP($P37,TOV!$A$4:$E$65536,4,FALSE)</f>
        <v>75.768914157902969</v>
      </c>
      <c r="I37" s="197"/>
      <c r="J37" s="75">
        <f>IF($E37="Y",IF(I37=0,F37*H37,F37*I37),"")</f>
        <v>0</v>
      </c>
      <c r="K37" s="632"/>
      <c r="L37" s="142" t="s">
        <v>210</v>
      </c>
      <c r="M37" s="8"/>
      <c r="O37" s="815">
        <f>IF(I37="",0,1)</f>
        <v>0</v>
      </c>
      <c r="P37" s="826" t="s">
        <v>714</v>
      </c>
      <c r="Q37" s="816"/>
    </row>
    <row r="38" spans="1:17" x14ac:dyDescent="0.2">
      <c r="A38" s="1"/>
      <c r="B38" s="5"/>
      <c r="C38" s="1116"/>
      <c r="D38" s="1457" t="str">
        <f>VLOOKUP($P38,TOV!$A$4:$E$65536,2,FALSE)</f>
        <v>Major bulk pushing (Stiff Clay or Soft Rock with ripping) to achieve grades nominated in the approval/permit (i.e. &lt; 18o)</v>
      </c>
      <c r="E38" s="1458" t="s">
        <v>296</v>
      </c>
      <c r="F38" s="1549"/>
      <c r="G38" s="1251" t="s">
        <v>377</v>
      </c>
      <c r="H38" s="1464" t="str">
        <f>VLOOKUP($P38,TOV!$A$4:$E$65536,4,FALSE)</f>
        <v>Select from List</v>
      </c>
      <c r="I38" s="1461"/>
      <c r="J38" s="1462" t="str">
        <f>IF($E38="Y",IF(I38=0,IF(H38="Select From List","",F38*H38),F38*I38),"")</f>
        <v/>
      </c>
      <c r="K38" s="632" t="s">
        <v>561</v>
      </c>
      <c r="L38" s="1456" t="s">
        <v>240</v>
      </c>
      <c r="M38" s="1365"/>
      <c r="N38" s="1416"/>
      <c r="O38" s="1391">
        <f>IF(I38="",0,1)</f>
        <v>0</v>
      </c>
      <c r="P38" s="1420" t="str">
        <f>IF(Q38=1,"X227",IF(Q38=2,"X228",IF(Q38=3,"X229","X227")))</f>
        <v>X227</v>
      </c>
      <c r="Q38" s="1487">
        <f>VLOOKUP(K38,Select_Push_Distance_Stiff_Clay_Index,2,FALSE)</f>
        <v>1</v>
      </c>
    </row>
    <row r="39" spans="1:17" ht="22.5" customHeight="1" x14ac:dyDescent="0.2">
      <c r="A39" s="1"/>
      <c r="B39" s="5"/>
      <c r="C39" s="1116"/>
      <c r="D39" s="1457"/>
      <c r="E39" s="1458"/>
      <c r="F39" s="1549"/>
      <c r="G39" s="1251"/>
      <c r="H39" s="1464"/>
      <c r="I39" s="1461"/>
      <c r="J39" s="1462"/>
      <c r="K39" s="632"/>
      <c r="L39" s="1456"/>
      <c r="M39" s="1365"/>
      <c r="N39" s="1416"/>
      <c r="O39" s="1392"/>
      <c r="P39" s="1419"/>
      <c r="Q39" s="1450"/>
    </row>
    <row r="40" spans="1:17" ht="27" x14ac:dyDescent="0.2">
      <c r="A40" s="1"/>
      <c r="B40" s="5"/>
      <c r="C40" s="1116"/>
      <c r="D40" s="70" t="str">
        <f>VLOOKUP($P40,TOV!$A$4:$E$65536,2,FALSE)</f>
        <v>Construct a standard stock fence around the site</v>
      </c>
      <c r="E40" s="293" t="s">
        <v>296</v>
      </c>
      <c r="F40" s="901"/>
      <c r="G40" s="199" t="s">
        <v>388</v>
      </c>
      <c r="H40" s="73">
        <f>VLOOKUP($P40,TOV!$A$4:$E$65536,4,FALSE)</f>
        <v>12.123026265264475</v>
      </c>
      <c r="I40" s="197"/>
      <c r="J40" s="75">
        <f>IF($E40="Y",IF(I40=0,F40*H40,F40*I40),"")</f>
        <v>0</v>
      </c>
      <c r="K40" s="632"/>
      <c r="L40" s="142" t="s">
        <v>242</v>
      </c>
      <c r="M40" s="8"/>
      <c r="O40" s="815">
        <f>IF(I40="",0,1)</f>
        <v>0</v>
      </c>
      <c r="P40" s="826" t="s">
        <v>583</v>
      </c>
      <c r="Q40" s="816"/>
    </row>
    <row r="41" spans="1:17" x14ac:dyDescent="0.2">
      <c r="A41" s="62"/>
      <c r="B41" s="63"/>
      <c r="C41" s="1116"/>
      <c r="D41" s="1457" t="str">
        <f>VLOOKUP($P41,TOV!$A$4:$E$65536,2,FALSE)</f>
        <v>Seal small adits (cross-sectional area &lt;= 9m2) - backfill using appropriate material</v>
      </c>
      <c r="E41" s="1458" t="s">
        <v>296</v>
      </c>
      <c r="F41" s="1549"/>
      <c r="G41" s="1251" t="s">
        <v>377</v>
      </c>
      <c r="H41" s="1464" t="str">
        <f>VLOOKUP($P41,TOV!$A$4:$E$65536,4,FALSE)</f>
        <v>Select from List</v>
      </c>
      <c r="I41" s="1495"/>
      <c r="J41" s="1462" t="str">
        <f>IF($E41="Y",IF(I41=0,IF(H41="Select From List","",F41*H41),F41*I41),"")</f>
        <v/>
      </c>
      <c r="K41" s="632" t="s">
        <v>378</v>
      </c>
      <c r="L41" s="1471" t="s">
        <v>425</v>
      </c>
      <c r="M41" s="1248"/>
      <c r="N41" s="1330"/>
      <c r="O41" s="1391">
        <f>IF(I41="",0,1)</f>
        <v>0</v>
      </c>
      <c r="P41" s="1468" t="str">
        <f>IF(Q41=1,"X216",IF(Q41=2,"X217",IF(Q41=3,"X218",IF(Q41=4,"X219",IF(Q41=5,"X220","X216")))))</f>
        <v>X216</v>
      </c>
      <c r="Q41" s="1487">
        <f>VLOOKUP(K41,Select_Haul_Distance_Index,2,FALSE)</f>
        <v>1</v>
      </c>
    </row>
    <row r="42" spans="1:17" ht="22.5" customHeight="1" x14ac:dyDescent="0.2">
      <c r="A42" s="62"/>
      <c r="B42" s="63"/>
      <c r="C42" s="1116"/>
      <c r="D42" s="1457"/>
      <c r="E42" s="1458"/>
      <c r="F42" s="1549"/>
      <c r="G42" s="1251"/>
      <c r="H42" s="1464"/>
      <c r="I42" s="1495"/>
      <c r="J42" s="1462"/>
      <c r="K42" s="632"/>
      <c r="L42" s="1471"/>
      <c r="M42" s="1248"/>
      <c r="N42" s="1330"/>
      <c r="O42" s="1392"/>
      <c r="P42" s="1448"/>
      <c r="Q42" s="1450"/>
    </row>
    <row r="43" spans="1:17" ht="22.5" customHeight="1" x14ac:dyDescent="0.2">
      <c r="A43" s="62"/>
      <c r="B43" s="63"/>
      <c r="C43" s="1116"/>
      <c r="D43" s="70" t="str">
        <f>VLOOKUP($P43,TOV!$A$4:$E$65536,2,FALSE)</f>
        <v>Plugging of portal with concrete (width &gt;2m)</v>
      </c>
      <c r="E43" s="293" t="s">
        <v>296</v>
      </c>
      <c r="F43" s="72"/>
      <c r="G43" s="90" t="s">
        <v>371</v>
      </c>
      <c r="H43" s="73">
        <f>VLOOKUP($P43,TOV!$A$4:$E$65536,4,FALSE)</f>
        <v>303782.21983195201</v>
      </c>
      <c r="I43" s="206"/>
      <c r="J43" s="75">
        <f t="shared" ref="J43" si="2">IF($E43="Y",IF(I43=0,F43*H43,F43*I43),"")</f>
        <v>0</v>
      </c>
      <c r="K43" s="631"/>
      <c r="L43" s="237" t="s">
        <v>846</v>
      </c>
      <c r="M43" s="176"/>
      <c r="N43" s="315"/>
      <c r="O43" s="776">
        <f t="shared" ref="O43" si="3">IF(I43="",0,1)</f>
        <v>0</v>
      </c>
      <c r="P43" s="784" t="s">
        <v>845</v>
      </c>
      <c r="Q43" s="1018"/>
    </row>
    <row r="44" spans="1:17" ht="23.25" thickBot="1" x14ac:dyDescent="0.25">
      <c r="A44" s="1"/>
      <c r="B44" s="5"/>
      <c r="C44" s="1560"/>
      <c r="D44" s="198" t="str">
        <f>VLOOKUP($P44,TOV!$A$4:$E$65536,2,FALSE)</f>
        <v>Install gate or grill over the adit (ie. Where site might be used by bats).</v>
      </c>
      <c r="E44" s="294" t="s">
        <v>296</v>
      </c>
      <c r="F44" s="904"/>
      <c r="G44" s="250" t="s">
        <v>371</v>
      </c>
      <c r="H44" s="547">
        <f>VLOOKUP($P44,TOV!$A$4:$E$65536,4,FALSE)</f>
        <v>2200.1406480000001</v>
      </c>
      <c r="I44" s="252"/>
      <c r="J44" s="81">
        <f>IF($E44="Y",IF(I44=0,IF(H44="Use 1st principles to build a rate","",F44*H44),F44*I44),"")</f>
        <v>0</v>
      </c>
      <c r="K44" s="637"/>
      <c r="L44" s="692"/>
      <c r="M44" s="8"/>
      <c r="O44" s="817">
        <f>IF(I44="",0,1)</f>
        <v>0</v>
      </c>
      <c r="P44" s="828" t="s">
        <v>752</v>
      </c>
      <c r="Q44" s="818"/>
    </row>
    <row r="45" spans="1:17" ht="13.5" thickBot="1" x14ac:dyDescent="0.25">
      <c r="A45" s="1"/>
      <c r="B45" s="5"/>
      <c r="C45" s="298"/>
      <c r="D45" s="299"/>
      <c r="E45" s="325"/>
      <c r="F45" s="415" t="s">
        <v>461</v>
      </c>
      <c r="G45" s="99"/>
      <c r="H45" s="301"/>
      <c r="I45" s="301"/>
      <c r="J45" s="326">
        <f>SUM(J36:J44)</f>
        <v>0</v>
      </c>
      <c r="K45" s="326"/>
      <c r="L45" s="327"/>
      <c r="M45" s="8"/>
      <c r="O45" s="1425"/>
      <c r="P45" s="1426"/>
      <c r="Q45" s="1427"/>
    </row>
    <row r="46" spans="1:17" ht="45" x14ac:dyDescent="0.2">
      <c r="A46" s="1"/>
      <c r="B46" s="5"/>
      <c r="C46" s="1273" t="s">
        <v>211</v>
      </c>
      <c r="D46" s="190" t="str">
        <f>VLOOKUP($P46,TOV!$A$4:$E$65536,2,FALSE)</f>
        <v>Seal small shafts (cross-sectional area &lt; =9m2) using a reinforced concrete slab constructed on a deck support for the slab inserted into the ground.</v>
      </c>
      <c r="E46" s="145" t="s">
        <v>296</v>
      </c>
      <c r="F46" s="903"/>
      <c r="G46" s="239" t="s">
        <v>371</v>
      </c>
      <c r="H46" s="191">
        <f>VLOOKUP($P46,TOV!$A$4:$E$65536,4,FALSE)</f>
        <v>22001.406480000001</v>
      </c>
      <c r="I46" s="192"/>
      <c r="J46" s="66">
        <f>IF($E46="Y",IF(I46=0,IF(H46="Use 1st principles to build a rate","",F46*H46),F46*I46),"")</f>
        <v>0</v>
      </c>
      <c r="K46" s="630"/>
      <c r="L46" s="139" t="s">
        <v>212</v>
      </c>
      <c r="M46" s="8"/>
      <c r="O46" s="813">
        <f>IF(I46="",0,1)</f>
        <v>0</v>
      </c>
      <c r="P46" s="825" t="s">
        <v>152</v>
      </c>
      <c r="Q46" s="814"/>
    </row>
    <row r="47" spans="1:17" ht="33.75" x14ac:dyDescent="0.2">
      <c r="A47" s="1"/>
      <c r="B47" s="5"/>
      <c r="C47" s="1116"/>
      <c r="D47" s="70" t="str">
        <f>VLOOKUP($P47,TOV!$A$4:$E$65536,2,FALSE)</f>
        <v>Erect a 6' chain mesh security fence around the adit to restrict access to the site where the shaft can not be backfilled.</v>
      </c>
      <c r="E47" s="293" t="s">
        <v>296</v>
      </c>
      <c r="F47" s="901"/>
      <c r="G47" s="199" t="s">
        <v>388</v>
      </c>
      <c r="H47" s="73">
        <f>VLOOKUP($P47,TOV!$A$4:$E$65536,4,FALSE)</f>
        <v>75.768914157902969</v>
      </c>
      <c r="I47" s="197"/>
      <c r="J47" s="75">
        <f>IF($E47="Y",IF(I47=0,F47*H47,F47*I47),"")</f>
        <v>0</v>
      </c>
      <c r="K47" s="632"/>
      <c r="L47" s="142" t="s">
        <v>210</v>
      </c>
      <c r="M47" s="8"/>
      <c r="O47" s="815">
        <f>IF(I47="",0,1)</f>
        <v>0</v>
      </c>
      <c r="P47" s="826" t="s">
        <v>715</v>
      </c>
      <c r="Q47" s="816"/>
    </row>
    <row r="48" spans="1:17" ht="27" x14ac:dyDescent="0.2">
      <c r="A48" s="1"/>
      <c r="B48" s="5"/>
      <c r="C48" s="1116"/>
      <c r="D48" s="70" t="str">
        <f>VLOOKUP($P48,TOV!$A$4:$E$65536,2,FALSE)</f>
        <v>Construct a standard stock fence around the site</v>
      </c>
      <c r="E48" s="293" t="s">
        <v>296</v>
      </c>
      <c r="F48" s="901"/>
      <c r="G48" s="199" t="s">
        <v>388</v>
      </c>
      <c r="H48" s="73">
        <f>VLOOKUP($P48,TOV!$A$4:$E$65536,4,FALSE)</f>
        <v>12.123026265264475</v>
      </c>
      <c r="I48" s="197"/>
      <c r="J48" s="75">
        <f>IF($E48="Y",IF(I48=0,F48*H48,F48*I48),"")</f>
        <v>0</v>
      </c>
      <c r="K48" s="632"/>
      <c r="L48" s="142" t="s">
        <v>242</v>
      </c>
      <c r="M48" s="8"/>
      <c r="O48" s="815">
        <f>IF(I48="",0,1)</f>
        <v>0</v>
      </c>
      <c r="P48" s="826" t="s">
        <v>583</v>
      </c>
      <c r="Q48" s="816"/>
    </row>
    <row r="49" spans="1:17" x14ac:dyDescent="0.2">
      <c r="A49" s="62"/>
      <c r="B49" s="63"/>
      <c r="C49" s="1116"/>
      <c r="D49" s="1457" t="str">
        <f>VLOOKUP($P49,TOV!$A$4:$E$65536,2,FALSE)</f>
        <v>Shafts -Seal small shafts (depth &lt;=3m) - backfill using appropriate material</v>
      </c>
      <c r="E49" s="1458" t="s">
        <v>296</v>
      </c>
      <c r="F49" s="1549"/>
      <c r="G49" s="1251" t="s">
        <v>377</v>
      </c>
      <c r="H49" s="1464" t="str">
        <f>VLOOKUP($P49,TOV!$A$4:$E$65536,4,FALSE)</f>
        <v>Select from List</v>
      </c>
      <c r="I49" s="1495"/>
      <c r="J49" s="1462" t="str">
        <f>IF($E49="Y",IF(I49=0,IF(H49="Select From List","",F49*H49),F49*I49),"")</f>
        <v/>
      </c>
      <c r="K49" s="632" t="s">
        <v>378</v>
      </c>
      <c r="L49" s="1471" t="s">
        <v>381</v>
      </c>
      <c r="M49" s="1248"/>
      <c r="N49" s="1330"/>
      <c r="O49" s="1391">
        <f>IF(I49="",0,1)</f>
        <v>0</v>
      </c>
      <c r="P49" s="1468" t="str">
        <f>IF(Q49=1,"X023",IF(Q49=2,"X024",IF(Q49=3,"X025",IF(Q49=4,"X026",IF(Q49=5,"X027","X023")))))</f>
        <v>X023</v>
      </c>
      <c r="Q49" s="1487">
        <f>VLOOKUP(K49,Select_Haul_Distance_Index,2,FALSE)</f>
        <v>1</v>
      </c>
    </row>
    <row r="50" spans="1:17" ht="23.25" customHeight="1" thickBot="1" x14ac:dyDescent="0.25">
      <c r="A50" s="62"/>
      <c r="B50" s="63"/>
      <c r="C50" s="1372"/>
      <c r="D50" s="1488"/>
      <c r="E50" s="1489"/>
      <c r="F50" s="1554"/>
      <c r="G50" s="1477"/>
      <c r="H50" s="1478"/>
      <c r="I50" s="1550"/>
      <c r="J50" s="1474"/>
      <c r="K50" s="637"/>
      <c r="L50" s="1475"/>
      <c r="M50" s="1248"/>
      <c r="N50" s="1330"/>
      <c r="O50" s="1444"/>
      <c r="P50" s="1557"/>
      <c r="Q50" s="1502"/>
    </row>
    <row r="51" spans="1:17" ht="13.5" thickBot="1" x14ac:dyDescent="0.25">
      <c r="A51" s="1"/>
      <c r="B51" s="5"/>
      <c r="C51" s="298"/>
      <c r="D51" s="299"/>
      <c r="E51" s="325"/>
      <c r="F51" s="415" t="s">
        <v>461</v>
      </c>
      <c r="G51" s="99"/>
      <c r="H51" s="301"/>
      <c r="I51" s="301"/>
      <c r="J51" s="326">
        <f>SUM(J46:J49)</f>
        <v>0</v>
      </c>
      <c r="K51" s="326"/>
      <c r="L51" s="327"/>
      <c r="M51" s="8"/>
      <c r="O51" s="1425"/>
      <c r="P51" s="1426"/>
      <c r="Q51" s="1427"/>
    </row>
    <row r="52" spans="1:17" ht="22.5" x14ac:dyDescent="0.2">
      <c r="A52" s="1"/>
      <c r="B52" s="5"/>
      <c r="C52" s="1273" t="s">
        <v>654</v>
      </c>
      <c r="D52" s="190" t="str">
        <f>VLOOKUP($P52,TOV!$A$4:$E$65536,2,FALSE)</f>
        <v>Has a Contaminated Site Assessment been undertaken for the site?  If not this item applies</v>
      </c>
      <c r="E52" s="145" t="s">
        <v>300</v>
      </c>
      <c r="F52" s="903"/>
      <c r="G52" s="239" t="s">
        <v>297</v>
      </c>
      <c r="H52" s="191">
        <f>VLOOKUP($P52,TOV!$A$4:$E$65536,4,FALSE)</f>
        <v>19263.283260483804</v>
      </c>
      <c r="I52" s="192"/>
      <c r="J52" s="66">
        <f>IF($E52="N",IF(I52=0,F52*H52,F52*I52),"")</f>
        <v>0</v>
      </c>
      <c r="K52" s="630"/>
      <c r="L52" s="194" t="s">
        <v>181</v>
      </c>
      <c r="M52" s="8"/>
      <c r="O52" s="813">
        <f>IF(I52="",0,1)</f>
        <v>0</v>
      </c>
      <c r="P52" s="831" t="s">
        <v>553</v>
      </c>
      <c r="Q52" s="814"/>
    </row>
    <row r="53" spans="1:17" ht="36" x14ac:dyDescent="0.2">
      <c r="A53" s="1"/>
      <c r="B53" s="5"/>
      <c r="C53" s="1116"/>
      <c r="D53" s="70" t="str">
        <f>VLOOKUP($P53,TOV!$A$4:$E$65536,2,FALSE)</f>
        <v>Removal and disposal of oil contaminated water from bunded areas and sumps.</v>
      </c>
      <c r="E53" s="293" t="s">
        <v>296</v>
      </c>
      <c r="F53" s="901"/>
      <c r="G53" s="217" t="s">
        <v>554</v>
      </c>
      <c r="H53" s="73" t="str">
        <f>VLOOKUP($P53,TOV!$A$4:$E$65536,4,FALSE)</f>
        <v>Use 1st principles to build a rate</v>
      </c>
      <c r="I53" s="197"/>
      <c r="J53" s="75" t="str">
        <f>IF($E53="Y",IF(I53=0,IF(H53="Use 1st principles to build a rate","",F53*H53),F53*I53),"")</f>
        <v/>
      </c>
      <c r="K53" s="632"/>
      <c r="L53" s="142" t="s">
        <v>555</v>
      </c>
      <c r="M53" s="8"/>
      <c r="O53" s="815">
        <f>IF(I53="",0,1)</f>
        <v>0</v>
      </c>
      <c r="P53" s="832" t="s">
        <v>556</v>
      </c>
      <c r="Q53" s="816"/>
    </row>
    <row r="54" spans="1:17" ht="45" x14ac:dyDescent="0.2">
      <c r="A54" s="1"/>
      <c r="B54" s="5"/>
      <c r="C54" s="1116"/>
      <c r="D54" s="70" t="str">
        <f>VLOOKUP($P54,TOV!$A$4:$E$65536,2,FALSE)</f>
        <v>Load, cart and dispose of low-level contaminated soil off site to a licensed landfill.  Assumes cartage to a local landfill.  Add $50/m3 for cartage to regional landfill.</v>
      </c>
      <c r="E54" s="293" t="s">
        <v>296</v>
      </c>
      <c r="F54" s="901"/>
      <c r="G54" s="199" t="s">
        <v>377</v>
      </c>
      <c r="H54" s="73">
        <f>VLOOKUP($P54,TOV!$A$4:$E$65536,4,FALSE)</f>
        <v>590.99753043164321</v>
      </c>
      <c r="I54" s="197"/>
      <c r="J54" s="75">
        <f t="shared" ref="J54:J60" si="4">IF($E54="Y",IF(I54=0,F54*H54,F54*I54),"")</f>
        <v>0</v>
      </c>
      <c r="K54" s="632"/>
      <c r="L54" s="141" t="s">
        <v>452</v>
      </c>
      <c r="M54" s="8"/>
      <c r="O54" s="815">
        <f>IF(I54="",0,1)</f>
        <v>0</v>
      </c>
      <c r="P54" s="832" t="s">
        <v>359</v>
      </c>
      <c r="Q54" s="816"/>
    </row>
    <row r="55" spans="1:17" ht="33.75" x14ac:dyDescent="0.2">
      <c r="A55" s="1"/>
      <c r="B55" s="5"/>
      <c r="C55" s="1116"/>
      <c r="D55" s="70" t="str">
        <f>VLOOKUP($P55,TOV!$A$4:$E$65536,2,FALSE)</f>
        <v>Load, cart and dispose of contaminated soil (ie. chemical spillage in / around storage sheds) off site to a licensed landfill</v>
      </c>
      <c r="E55" s="293" t="s">
        <v>296</v>
      </c>
      <c r="F55" s="901"/>
      <c r="G55" s="199" t="s">
        <v>377</v>
      </c>
      <c r="H55" s="73">
        <f>VLOOKUP($P55,TOV!$A$4:$E$65536,4,FALSE)</f>
        <v>1022.8803411316903</v>
      </c>
      <c r="I55" s="197"/>
      <c r="J55" s="75">
        <f t="shared" si="4"/>
        <v>0</v>
      </c>
      <c r="K55" s="632"/>
      <c r="L55" s="141" t="s">
        <v>182</v>
      </c>
      <c r="M55" s="8"/>
      <c r="O55" s="815">
        <f>IF(I55="",0,1)</f>
        <v>0</v>
      </c>
      <c r="P55" s="832" t="s">
        <v>557</v>
      </c>
      <c r="Q55" s="816"/>
    </row>
    <row r="56" spans="1:17" x14ac:dyDescent="0.2">
      <c r="A56" s="1"/>
      <c r="B56" s="5"/>
      <c r="C56" s="1116"/>
      <c r="D56" s="1457" t="str">
        <f>VLOOKUP($P56,TOV!$A$4:$E$65536,2,FALSE)</f>
        <v>Onsite remediation of hydrocarbon contaminated soils</v>
      </c>
      <c r="E56" s="1458" t="s">
        <v>296</v>
      </c>
      <c r="F56" s="1549"/>
      <c r="G56" s="1251" t="s">
        <v>377</v>
      </c>
      <c r="H56" s="1464" t="str">
        <f>VLOOKUP($P56,TOV!$A$4:$E$65536,4,FALSE)</f>
        <v>Select from List</v>
      </c>
      <c r="I56" s="1461"/>
      <c r="J56" s="1462" t="str">
        <f>IF($E56="Y",IF(I56=0,IF(H56="Select From List","",F56*H56),F56*I56),"")</f>
        <v/>
      </c>
      <c r="K56" s="632" t="s">
        <v>558</v>
      </c>
      <c r="L56" s="1471" t="s">
        <v>718</v>
      </c>
      <c r="M56" s="1365"/>
      <c r="N56" s="1416"/>
      <c r="O56" s="1391">
        <f>IF(I56="",0,1)</f>
        <v>0</v>
      </c>
      <c r="P56" s="1551" t="str">
        <f>IF(Q56=1,"X152",IF(Q56=2,"X153",IF(Q56=3,"X154",IF(Q56=4,"x155",IF(Q56=5,"X156","X152")))))</f>
        <v>X152</v>
      </c>
      <c r="Q56" s="1555">
        <f>VLOOKUP(K56,Select_Volume_Index,2,FALSE)</f>
        <v>1</v>
      </c>
    </row>
    <row r="57" spans="1:17" ht="19.5" customHeight="1" x14ac:dyDescent="0.2">
      <c r="A57" s="1"/>
      <c r="B57" s="5"/>
      <c r="C57" s="1116"/>
      <c r="D57" s="1457"/>
      <c r="E57" s="1458"/>
      <c r="F57" s="1549"/>
      <c r="G57" s="1251"/>
      <c r="H57" s="1464"/>
      <c r="I57" s="1461"/>
      <c r="J57" s="1462"/>
      <c r="K57" s="632"/>
      <c r="L57" s="1471"/>
      <c r="M57" s="1365"/>
      <c r="N57" s="1416"/>
      <c r="O57" s="1392"/>
      <c r="P57" s="1552"/>
      <c r="Q57" s="1556"/>
    </row>
    <row r="58" spans="1:17" ht="39" customHeight="1" x14ac:dyDescent="0.2">
      <c r="A58" s="1"/>
      <c r="B58" s="5"/>
      <c r="C58" s="1116"/>
      <c r="D58" s="633" t="str">
        <f>VLOOKUP($P58,TOV!$A$4:$E$65536,2,FALSE)</f>
        <v xml:space="preserve">Empty and remove above ground fuel tank (include all site facilities and is to include pipes, bunds, etc) </v>
      </c>
      <c r="E58" s="293" t="s">
        <v>296</v>
      </c>
      <c r="F58" s="917"/>
      <c r="G58" s="199" t="s">
        <v>371</v>
      </c>
      <c r="H58" s="918">
        <f>VLOOKUP($P58,TOV!$A$4:$E$65536,4,FALSE)</f>
        <v>22001.406480000001</v>
      </c>
      <c r="I58" s="175"/>
      <c r="J58" s="75">
        <f t="shared" ref="J58" si="5">IF($E58="Y",IF(I58=0,F58*H58,F58*I58),"")</f>
        <v>0</v>
      </c>
      <c r="K58" s="631"/>
      <c r="L58" s="212" t="s">
        <v>568</v>
      </c>
      <c r="M58" s="1013"/>
      <c r="N58" s="587"/>
      <c r="O58" s="745"/>
      <c r="P58" s="1008" t="s">
        <v>819</v>
      </c>
      <c r="Q58" s="819"/>
    </row>
    <row r="59" spans="1:17" ht="45" x14ac:dyDescent="0.2">
      <c r="A59" s="1"/>
      <c r="B59" s="5"/>
      <c r="C59" s="1116"/>
      <c r="D59" s="70" t="str">
        <f>VLOOKUP($P59,TOV!$A$4:$E$65536,2,FALSE)</f>
        <v xml:space="preserve">Removal of underground fuel storage tank (UST) up to 5,000L capacity (include all site facilities and is to include pipes, bunds, etc) </v>
      </c>
      <c r="E59" s="293" t="s">
        <v>296</v>
      </c>
      <c r="F59" s="901"/>
      <c r="G59" s="199" t="s">
        <v>371</v>
      </c>
      <c r="H59" s="73">
        <f>VLOOKUP($P59,TOV!$A$4:$E$65536,4,FALSE)</f>
        <v>31822.943946319254</v>
      </c>
      <c r="I59" s="197"/>
      <c r="J59" s="75">
        <f t="shared" si="4"/>
        <v>0</v>
      </c>
      <c r="K59" s="632"/>
      <c r="L59" s="141" t="s">
        <v>568</v>
      </c>
      <c r="M59" s="8"/>
      <c r="O59" s="815">
        <f>IF(I59="",0,1)</f>
        <v>0</v>
      </c>
      <c r="P59" s="832" t="s">
        <v>569</v>
      </c>
      <c r="Q59" s="816"/>
    </row>
    <row r="60" spans="1:17" ht="45.75" thickBot="1" x14ac:dyDescent="0.25">
      <c r="A60" s="1"/>
      <c r="B60" s="5"/>
      <c r="C60" s="1372"/>
      <c r="D60" s="198" t="str">
        <f>VLOOKUP($P60,TOV!$A$4:$E$65536,2,FALSE)</f>
        <v>Removal of underground fuel storage tank (UST) above 5,000L and below 15,000L capacity (include all site facilities and is to include pipes, bunds, etc)</v>
      </c>
      <c r="E60" s="294" t="s">
        <v>296</v>
      </c>
      <c r="F60" s="904"/>
      <c r="G60" s="250" t="s">
        <v>371</v>
      </c>
      <c r="H60" s="547">
        <f>VLOOKUP($P60,TOV!$A$4:$E$65536,4,FALSE)</f>
        <v>38526.566520967608</v>
      </c>
      <c r="I60" s="252"/>
      <c r="J60" s="81">
        <f t="shared" si="4"/>
        <v>0</v>
      </c>
      <c r="K60" s="637"/>
      <c r="L60" s="382" t="s">
        <v>570</v>
      </c>
      <c r="M60" s="8"/>
      <c r="O60" s="817">
        <f>IF(I60="",0,1)</f>
        <v>0</v>
      </c>
      <c r="P60" s="833" t="s">
        <v>571</v>
      </c>
      <c r="Q60" s="818"/>
    </row>
    <row r="61" spans="1:17" ht="13.5" thickBot="1" x14ac:dyDescent="0.25">
      <c r="A61" s="1"/>
      <c r="B61" s="5"/>
      <c r="C61" s="83"/>
      <c r="D61" s="299"/>
      <c r="E61" s="85"/>
      <c r="F61" s="304" t="s">
        <v>461</v>
      </c>
      <c r="G61" s="304"/>
      <c r="H61" s="304"/>
      <c r="I61" s="86"/>
      <c r="J61" s="87">
        <f>SUM(J52:J60)</f>
        <v>0</v>
      </c>
      <c r="K61" s="87"/>
      <c r="L61" s="305"/>
      <c r="M61" s="8"/>
      <c r="O61" s="1425"/>
      <c r="P61" s="1426"/>
      <c r="Q61" s="1427"/>
    </row>
    <row r="62" spans="1:17" ht="33.75" x14ac:dyDescent="0.2">
      <c r="A62" s="1"/>
      <c r="B62" s="5"/>
      <c r="C62" s="1273" t="s">
        <v>457</v>
      </c>
      <c r="D62" s="190" t="str">
        <f>VLOOKUP($P62,TOV!$A$4:$E$65536,2,FALSE)</f>
        <v>Shaping or levelling of minor excavations, batters and stockpiles, final trim, rock rake and deep rip</v>
      </c>
      <c r="E62" s="145" t="s">
        <v>296</v>
      </c>
      <c r="F62" s="903"/>
      <c r="G62" s="239" t="s">
        <v>363</v>
      </c>
      <c r="H62" s="191">
        <f>VLOOKUP($P62,TOV!$A$4:$E$65536,4,FALSE)</f>
        <v>1969.9917681054776</v>
      </c>
      <c r="I62" s="192"/>
      <c r="J62" s="66">
        <f>IF($E62="Y",IF(I62=0,F62*H62,F62*I62),"")</f>
        <v>0</v>
      </c>
      <c r="K62" s="630"/>
      <c r="L62" s="139" t="s">
        <v>193</v>
      </c>
      <c r="M62" s="8"/>
      <c r="O62" s="813">
        <f t="shared" ref="O62:O70" si="6">IF(I62="",0,1)</f>
        <v>0</v>
      </c>
      <c r="P62" s="831" t="s">
        <v>579</v>
      </c>
      <c r="Q62" s="814"/>
    </row>
    <row r="63" spans="1:17" ht="27" x14ac:dyDescent="0.2">
      <c r="A63" s="1"/>
      <c r="B63" s="5"/>
      <c r="C63" s="1116"/>
      <c r="D63" s="70" t="str">
        <f>VLOOKUP($P63,TOV!$A$4:$E$65536,2,FALSE)</f>
        <v>Reshaping of overburden and mullock heaps on the site.</v>
      </c>
      <c r="E63" s="293" t="s">
        <v>296</v>
      </c>
      <c r="F63" s="901"/>
      <c r="G63" s="199" t="s">
        <v>363</v>
      </c>
      <c r="H63" s="73">
        <f>VLOOKUP($P63,TOV!$A$4:$E$65536,4,FALSE)</f>
        <v>5008.4536477257889</v>
      </c>
      <c r="I63" s="197"/>
      <c r="J63" s="75">
        <f>IF($E63="Y",IF(I63=0,F63*H63,F63*I63),"")</f>
        <v>0</v>
      </c>
      <c r="K63" s="632"/>
      <c r="L63" s="141" t="s">
        <v>805</v>
      </c>
      <c r="M63" s="8"/>
      <c r="O63" s="815">
        <f t="shared" si="6"/>
        <v>0</v>
      </c>
      <c r="P63" s="832" t="s">
        <v>148</v>
      </c>
      <c r="Q63" s="816"/>
    </row>
    <row r="64" spans="1:17" ht="22.5" x14ac:dyDescent="0.2">
      <c r="A64" s="1"/>
      <c r="B64" s="5"/>
      <c r="C64" s="1116"/>
      <c r="D64" s="70" t="str">
        <f>VLOOKUP($P64,TOV!$A$4:$E$65536,2,FALSE)</f>
        <v>Reshape, deep rip and ameliorate sealed unsealed roads</v>
      </c>
      <c r="E64" s="293" t="s">
        <v>296</v>
      </c>
      <c r="F64" s="901"/>
      <c r="G64" s="199" t="s">
        <v>363</v>
      </c>
      <c r="H64" s="73">
        <f>VLOOKUP($P64,TOV!$A$4:$E$65536,4,FALSE)</f>
        <v>3788.4457078951482</v>
      </c>
      <c r="I64" s="197"/>
      <c r="J64" s="75">
        <f>IF($E64="Y",IF(I64=0,F64*H64,F64*I64),"")</f>
        <v>0</v>
      </c>
      <c r="K64" s="632"/>
      <c r="L64" s="141" t="s">
        <v>581</v>
      </c>
      <c r="M64" s="8"/>
      <c r="O64" s="815">
        <f t="shared" si="6"/>
        <v>0</v>
      </c>
      <c r="P64" s="832" t="s">
        <v>141</v>
      </c>
      <c r="Q64" s="816"/>
    </row>
    <row r="65" spans="1:18" ht="20.25" x14ac:dyDescent="0.3">
      <c r="A65" s="62"/>
      <c r="B65" s="63"/>
      <c r="C65" s="1116"/>
      <c r="D65" s="70" t="str">
        <f>VLOOKUP($P65,TOV!$A$4:$E$65536,2,FALSE)</f>
        <v>Rip hardstand areas</v>
      </c>
      <c r="E65" s="293" t="s">
        <v>296</v>
      </c>
      <c r="F65" s="901"/>
      <c r="G65" s="199" t="s">
        <v>363</v>
      </c>
      <c r="H65" s="73">
        <f>VLOOKUP($P65,TOV!$A$4:$E$233,4,FALSE)</f>
        <v>757.68914157902987</v>
      </c>
      <c r="I65" s="197"/>
      <c r="J65" s="75">
        <f>IF($E65="Y",IF(I65=0,F65*H65,F65*I65),"")</f>
        <v>0</v>
      </c>
      <c r="K65" s="632"/>
      <c r="L65" s="141" t="s">
        <v>657</v>
      </c>
      <c r="M65" s="243"/>
      <c r="N65" s="719"/>
      <c r="O65" s="815">
        <f t="shared" si="6"/>
        <v>0</v>
      </c>
      <c r="P65" s="827" t="s">
        <v>649</v>
      </c>
      <c r="Q65" s="937"/>
      <c r="R65" s="638"/>
    </row>
    <row r="66" spans="1:18" ht="20.25" x14ac:dyDescent="0.3">
      <c r="A66" s="62"/>
      <c r="B66" s="63"/>
      <c r="C66" s="1116"/>
      <c r="D66" s="633" t="str">
        <f>VLOOKUP($P66,TOV!$A$4:$E$65536,2,FALSE)</f>
        <v>Clear and grub existing vegetation</v>
      </c>
      <c r="E66" s="293" t="s">
        <v>296</v>
      </c>
      <c r="F66" s="917"/>
      <c r="G66" s="199" t="s">
        <v>363</v>
      </c>
      <c r="H66" s="918">
        <f>VLOOKUP($P66,TOV!$A$4:$E$65536,4,FALSE)</f>
        <v>5060.3234904000001</v>
      </c>
      <c r="I66" s="244"/>
      <c r="J66" s="75">
        <f t="shared" ref="J66" si="7">IF($E66="Y",IF(I66=0,F66*H66,F66*I66),"")</f>
        <v>0</v>
      </c>
      <c r="K66" s="631"/>
      <c r="L66" s="211" t="s">
        <v>841</v>
      </c>
      <c r="M66" s="243"/>
      <c r="N66" s="719"/>
      <c r="O66" s="745">
        <f t="shared" si="6"/>
        <v>0</v>
      </c>
      <c r="P66" s="1008" t="s">
        <v>840</v>
      </c>
      <c r="Q66" s="937"/>
      <c r="R66" s="638"/>
    </row>
    <row r="67" spans="1:18" ht="36" x14ac:dyDescent="0.2">
      <c r="A67" s="1"/>
      <c r="B67" s="5"/>
      <c r="C67" s="1116"/>
      <c r="D67" s="70" t="str">
        <f>VLOOKUP($P67,TOV!$A$4:$E$65536,2,FALSE)</f>
        <v>Structural water management works, banks, drains, rock lined waterways, sediment dams</v>
      </c>
      <c r="E67" s="293" t="s">
        <v>296</v>
      </c>
      <c r="F67" s="901"/>
      <c r="G67" s="199" t="s">
        <v>363</v>
      </c>
      <c r="H67" s="73">
        <f>VLOOKUP($P67,TOV!$A$4:$E$65536,4,FALSE)</f>
        <v>3030.7565663161195</v>
      </c>
      <c r="I67" s="197"/>
      <c r="J67" s="75">
        <f t="shared" ref="J67:J78" si="8">IF($E67="Y",IF(I67=0,F67*H67,F67*I67),"")</f>
        <v>0</v>
      </c>
      <c r="K67" s="632"/>
      <c r="L67" s="141" t="s">
        <v>507</v>
      </c>
      <c r="M67" s="8"/>
      <c r="O67" s="815">
        <f t="shared" si="6"/>
        <v>0</v>
      </c>
      <c r="P67" s="832" t="s">
        <v>580</v>
      </c>
      <c r="Q67" s="816"/>
    </row>
    <row r="68" spans="1:18" ht="33.75" x14ac:dyDescent="0.2">
      <c r="A68" s="1"/>
      <c r="B68" s="5"/>
      <c r="C68" s="1116"/>
      <c r="D68" s="70" t="str">
        <f>VLOOKUP($P68,TOV!$A$4:$E$65536,2,FALSE)</f>
        <v>Maintenance of the rehabilitated areas that are intended to be part of the ongoing closure of the site.</v>
      </c>
      <c r="E68" s="293" t="s">
        <v>296</v>
      </c>
      <c r="F68" s="901"/>
      <c r="G68" s="199" t="s">
        <v>363</v>
      </c>
      <c r="H68" s="73">
        <f>VLOOKUP($P68,TOV!$A$4:$E$65536,4,FALSE)</f>
        <v>984.9958840527388</v>
      </c>
      <c r="I68" s="197"/>
      <c r="J68" s="75">
        <f t="shared" si="8"/>
        <v>0</v>
      </c>
      <c r="K68" s="632"/>
      <c r="L68" s="141" t="s">
        <v>868</v>
      </c>
      <c r="M68" s="8"/>
      <c r="O68" s="820">
        <f t="shared" si="6"/>
        <v>0</v>
      </c>
      <c r="P68" s="857" t="s">
        <v>368</v>
      </c>
      <c r="Q68" s="819"/>
    </row>
    <row r="69" spans="1:18" ht="27" x14ac:dyDescent="0.2">
      <c r="A69" s="1"/>
      <c r="B69" s="5"/>
      <c r="C69" s="1116"/>
      <c r="D69" s="70" t="str">
        <f>VLOOKUP($P69,TOV!$A$4:$E$65536,2,FALSE)</f>
        <v>Construct a standard stock fence around the site</v>
      </c>
      <c r="E69" s="293" t="s">
        <v>296</v>
      </c>
      <c r="F69" s="901"/>
      <c r="G69" s="199" t="s">
        <v>388</v>
      </c>
      <c r="H69" s="73">
        <f>VLOOKUP($P69,TOV!$A$4:$E$65536,4,FALSE)</f>
        <v>12.123026265264475</v>
      </c>
      <c r="I69" s="197"/>
      <c r="J69" s="75">
        <f t="shared" si="8"/>
        <v>0</v>
      </c>
      <c r="K69" s="632"/>
      <c r="L69" s="142" t="s">
        <v>242</v>
      </c>
      <c r="M69" s="8"/>
      <c r="O69" s="815">
        <f t="shared" si="6"/>
        <v>0</v>
      </c>
      <c r="P69" s="832" t="s">
        <v>583</v>
      </c>
      <c r="Q69" s="816"/>
    </row>
    <row r="70" spans="1:18" x14ac:dyDescent="0.2">
      <c r="A70" s="1"/>
      <c r="B70" s="5"/>
      <c r="C70" s="1116"/>
      <c r="D70" s="1457" t="str">
        <f>VLOOKUP($P70,TOV!$A$4:$E$65536,2,FALSE)</f>
        <v>Source (where availiable onsite), cart, spread and lightly rip topsoil</v>
      </c>
      <c r="E70" s="1458" t="s">
        <v>296</v>
      </c>
      <c r="F70" s="1549"/>
      <c r="G70" s="1251" t="s">
        <v>377</v>
      </c>
      <c r="H70" s="1464" t="str">
        <f>VLOOKUP($P70,TOV!$A$4:$E$65536,4,FALSE)</f>
        <v>Select from List</v>
      </c>
      <c r="I70" s="1461"/>
      <c r="J70" s="1462" t="str">
        <f>IF($E70="Y",IF(I70=0,IF(H70="Select From List","",F70*H70),F70*I70),"")</f>
        <v/>
      </c>
      <c r="K70" s="632" t="s">
        <v>378</v>
      </c>
      <c r="L70" s="1456" t="s">
        <v>584</v>
      </c>
      <c r="M70" s="1365"/>
      <c r="N70" s="1416"/>
      <c r="O70" s="1391">
        <f t="shared" si="6"/>
        <v>0</v>
      </c>
      <c r="P70" s="1551" t="str">
        <f>IF(Q70=1,"X044",IF(Q70=2,"X045",IF(Q70=3,"X046",IF(Q70=4,"x047",IF(Q70=5,"X048","X044")))))</f>
        <v>X044</v>
      </c>
      <c r="Q70" s="1487">
        <f>VLOOKUP(K70,Select_Haul_Distance_Index,2,FALSE)</f>
        <v>1</v>
      </c>
    </row>
    <row r="71" spans="1:18" ht="27.75" customHeight="1" x14ac:dyDescent="0.2">
      <c r="A71" s="1"/>
      <c r="B71" s="5"/>
      <c r="C71" s="1116"/>
      <c r="D71" s="1457"/>
      <c r="E71" s="1458"/>
      <c r="F71" s="1549"/>
      <c r="G71" s="1251"/>
      <c r="H71" s="1464"/>
      <c r="I71" s="1461"/>
      <c r="J71" s="1462"/>
      <c r="K71" s="632"/>
      <c r="L71" s="1456"/>
      <c r="M71" s="1365"/>
      <c r="N71" s="1416"/>
      <c r="O71" s="1392"/>
      <c r="P71" s="1552"/>
      <c r="Q71" s="1450"/>
    </row>
    <row r="72" spans="1:18" x14ac:dyDescent="0.2">
      <c r="A72" s="1"/>
      <c r="B72" s="5"/>
      <c r="C72" s="1116"/>
      <c r="D72" s="1331" t="str">
        <f>VLOOKUP($P72,TOV!$A$4:$E$65536,2,FALSE)</f>
        <v>OR Rip only for smaller operations</v>
      </c>
      <c r="E72" s="1267" t="s">
        <v>296</v>
      </c>
      <c r="F72" s="1520"/>
      <c r="G72" s="1256" t="s">
        <v>363</v>
      </c>
      <c r="H72" s="1261" t="str">
        <f>VLOOKUP($P72,TOV!$A$4:$E$65536,4,FALSE)</f>
        <v>Select from List</v>
      </c>
      <c r="I72" s="1283"/>
      <c r="J72" s="1102" t="str">
        <f>IF($E72="Y",IF(I72=0,IF(H72="Select From List","",F72*H72),F72*I72),"")</f>
        <v/>
      </c>
      <c r="K72" s="632" t="s">
        <v>16</v>
      </c>
      <c r="L72" s="1288" t="s">
        <v>26</v>
      </c>
      <c r="M72" s="1365"/>
      <c r="N72" s="1416"/>
      <c r="O72" s="1446">
        <f>IF(I72="",0,1)</f>
        <v>0</v>
      </c>
      <c r="P72" s="1420" t="str">
        <f>IF(Q72=1,"X243",IF(Q72=2,"X244",IF(Q72=3,"X245","X243")))</f>
        <v>X243</v>
      </c>
      <c r="Q72" s="1390">
        <f>VLOOKUP(K72,Select_Rip_Type_Index,2,FALSE)</f>
        <v>1</v>
      </c>
      <c r="R72" s="638"/>
    </row>
    <row r="73" spans="1:18" ht="27.75" customHeight="1" x14ac:dyDescent="0.2">
      <c r="A73" s="1"/>
      <c r="B73" s="5"/>
      <c r="C73" s="1116"/>
      <c r="D73" s="1231"/>
      <c r="E73" s="1242"/>
      <c r="F73" s="1521"/>
      <c r="G73" s="1131"/>
      <c r="H73" s="1262"/>
      <c r="I73" s="1284"/>
      <c r="J73" s="1103"/>
      <c r="K73" s="632"/>
      <c r="L73" s="1246"/>
      <c r="M73" s="1365"/>
      <c r="N73" s="1416"/>
      <c r="O73" s="1446"/>
      <c r="P73" s="1419"/>
      <c r="Q73" s="1390"/>
      <c r="R73" s="638"/>
    </row>
    <row r="74" spans="1:18" ht="27.75" customHeight="1" x14ac:dyDescent="0.2">
      <c r="A74" s="1"/>
      <c r="B74" s="5"/>
      <c r="C74" s="1116"/>
      <c r="D74" s="633" t="str">
        <f>VLOOKUP($P74,TOV!$A$4:$E$65536,2,FALSE)</f>
        <v>Purchase of topsoil where there is a shortage on site</v>
      </c>
      <c r="E74" s="293" t="s">
        <v>296</v>
      </c>
      <c r="F74" s="917"/>
      <c r="G74" s="199" t="s">
        <v>440</v>
      </c>
      <c r="H74" s="918">
        <f>VLOOKUP($P74,TOV!$A$4:$E$65536,4,FALSE)</f>
        <v>51.34028202108</v>
      </c>
      <c r="I74" s="244"/>
      <c r="J74" s="75">
        <f t="shared" ref="J74" si="9">IF($E74="Y",IF(I74=0,F74*H74,F74*I74),"")</f>
        <v>0</v>
      </c>
      <c r="K74" s="631"/>
      <c r="L74" s="212" t="s">
        <v>812</v>
      </c>
      <c r="M74" s="195"/>
      <c r="N74" s="24"/>
      <c r="O74" s="745">
        <f t="shared" ref="O74" si="10">IF(I74="",0,1)</f>
        <v>0</v>
      </c>
      <c r="P74" s="1008" t="s">
        <v>837</v>
      </c>
      <c r="Q74" s="937"/>
      <c r="R74" s="638"/>
    </row>
    <row r="75" spans="1:18" ht="27" x14ac:dyDescent="0.2">
      <c r="A75" s="1"/>
      <c r="B75" s="5"/>
      <c r="C75" s="1116"/>
      <c r="D75" s="171" t="str">
        <f>VLOOKUP($P75,TOV!$A$4:$E$65536,2,FALSE)</f>
        <v>Soil amelioration (adding gypsum, lime, etc)</v>
      </c>
      <c r="E75" s="146" t="s">
        <v>296</v>
      </c>
      <c r="F75" s="900"/>
      <c r="G75" s="246" t="s">
        <v>363</v>
      </c>
      <c r="H75" s="174">
        <f>VLOOKUP($P75,TOV!$A$4:$E$65536,4,FALSE)</f>
        <v>757.68914157902987</v>
      </c>
      <c r="I75" s="209"/>
      <c r="J75" s="109">
        <f t="shared" si="8"/>
        <v>0</v>
      </c>
      <c r="K75" s="631"/>
      <c r="L75" s="223" t="s">
        <v>585</v>
      </c>
      <c r="M75" s="8"/>
      <c r="O75" s="815">
        <f>IF(I75="",0,1)</f>
        <v>0</v>
      </c>
      <c r="P75" s="832" t="s">
        <v>399</v>
      </c>
      <c r="Q75" s="816"/>
    </row>
    <row r="76" spans="1:18" ht="63" x14ac:dyDescent="0.2">
      <c r="A76" s="1"/>
      <c r="B76" s="5"/>
      <c r="C76" s="1116"/>
      <c r="D76" s="70" t="str">
        <f>VLOOKUP($P76,TOV!$A$4:$E$65536,2,FALSE)</f>
        <v>Direct seeding (native tree species OR using native grasses), with single application of fertiliser</v>
      </c>
      <c r="E76" s="293" t="s">
        <v>296</v>
      </c>
      <c r="F76" s="901"/>
      <c r="G76" s="199" t="s">
        <v>363</v>
      </c>
      <c r="H76" s="73">
        <f>VLOOKUP($P76,TOV!$A$4:$E$65536,4,FALSE)</f>
        <v>5303.8239910532093</v>
      </c>
      <c r="I76" s="197"/>
      <c r="J76" s="75">
        <f t="shared" si="8"/>
        <v>0</v>
      </c>
      <c r="K76" s="632"/>
      <c r="L76" s="141" t="s">
        <v>0</v>
      </c>
      <c r="M76" s="8"/>
      <c r="O76" s="815">
        <f>IF(I76="",0,1)</f>
        <v>0</v>
      </c>
      <c r="P76" s="832" t="s">
        <v>400</v>
      </c>
      <c r="Q76" s="816"/>
    </row>
    <row r="77" spans="1:18" ht="63" x14ac:dyDescent="0.2">
      <c r="A77" s="1"/>
      <c r="B77" s="5"/>
      <c r="C77" s="1116"/>
      <c r="D77" s="70" t="str">
        <f>VLOOKUP($P77,TOV!$A$4:$E$65536,2,FALSE)</f>
        <v>Direct seeding (pasture grass species), with single application of fertiliser</v>
      </c>
      <c r="E77" s="293" t="s">
        <v>296</v>
      </c>
      <c r="F77" s="901"/>
      <c r="G77" s="199" t="s">
        <v>363</v>
      </c>
      <c r="H77" s="73">
        <f>VLOOKUP($P77,TOV!$A$4:$E$65536,4,FALSE)</f>
        <v>1363.8404548422536</v>
      </c>
      <c r="I77" s="197"/>
      <c r="J77" s="75">
        <f t="shared" si="8"/>
        <v>0</v>
      </c>
      <c r="K77" s="632"/>
      <c r="L77" s="141" t="s">
        <v>4</v>
      </c>
      <c r="M77" s="8"/>
      <c r="O77" s="815">
        <f>IF(I77="",0,1)</f>
        <v>0</v>
      </c>
      <c r="P77" s="832" t="s">
        <v>401</v>
      </c>
      <c r="Q77" s="816"/>
    </row>
    <row r="78" spans="1:18" ht="18.75" thickBot="1" x14ac:dyDescent="0.25">
      <c r="A78" s="1"/>
      <c r="B78" s="5"/>
      <c r="C78" s="1116"/>
      <c r="D78" s="70" t="str">
        <f>VLOOKUP($P78,TOV!$A$4:$E$65536,2,FALSE)</f>
        <v>Planting tubestock (&lt; 15cm)</v>
      </c>
      <c r="E78" s="293" t="s">
        <v>296</v>
      </c>
      <c r="F78" s="901"/>
      <c r="G78" s="199" t="s">
        <v>371</v>
      </c>
      <c r="H78" s="73">
        <f>VLOOKUP($P78,TOV!$A$4:$E$65536,4,FALSE)</f>
        <v>12.842188840322539</v>
      </c>
      <c r="I78" s="197"/>
      <c r="J78" s="75">
        <f t="shared" si="8"/>
        <v>0</v>
      </c>
      <c r="K78" s="632"/>
      <c r="L78" s="141" t="s">
        <v>453</v>
      </c>
      <c r="M78" s="8"/>
      <c r="O78" s="815">
        <f>IF(I78="",0,1)</f>
        <v>0</v>
      </c>
      <c r="P78" s="832" t="s">
        <v>404</v>
      </c>
      <c r="Q78" s="816"/>
    </row>
    <row r="79" spans="1:18" ht="13.5" thickBot="1" x14ac:dyDescent="0.25">
      <c r="A79" s="1"/>
      <c r="B79" s="5"/>
      <c r="C79" s="83"/>
      <c r="D79" s="299"/>
      <c r="E79" s="85"/>
      <c r="F79" s="304" t="s">
        <v>461</v>
      </c>
      <c r="G79" s="304"/>
      <c r="H79" s="304"/>
      <c r="I79" s="86"/>
      <c r="J79" s="87">
        <f>SUM(J62:J78)</f>
        <v>0</v>
      </c>
      <c r="K79" s="87"/>
      <c r="L79" s="305"/>
      <c r="M79" s="8"/>
      <c r="O79" s="1425"/>
      <c r="P79" s="1426"/>
      <c r="Q79" s="1427"/>
    </row>
    <row r="80" spans="1:18" x14ac:dyDescent="0.2">
      <c r="A80" s="1"/>
      <c r="B80" s="5"/>
      <c r="C80" s="1314" t="s">
        <v>224</v>
      </c>
      <c r="D80" s="190" t="s">
        <v>413</v>
      </c>
      <c r="E80" s="239"/>
      <c r="F80" s="417"/>
      <c r="G80" s="239"/>
      <c r="H80" s="1491"/>
      <c r="I80" s="192"/>
      <c r="J80" s="204">
        <f>F80*I80</f>
        <v>0</v>
      </c>
      <c r="K80" s="204"/>
      <c r="L80" s="194" t="s">
        <v>412</v>
      </c>
      <c r="M80" s="8"/>
      <c r="O80" s="813">
        <f>IF(I80="",0,1)</f>
        <v>0</v>
      </c>
      <c r="P80" s="831"/>
      <c r="Q80" s="814"/>
    </row>
    <row r="81" spans="1:18" ht="13.5" thickBot="1" x14ac:dyDescent="0.25">
      <c r="A81" s="1"/>
      <c r="B81" s="5"/>
      <c r="C81" s="1315"/>
      <c r="D81" s="198" t="s">
        <v>414</v>
      </c>
      <c r="E81" s="250"/>
      <c r="F81" s="418"/>
      <c r="G81" s="250"/>
      <c r="H81" s="1493"/>
      <c r="I81" s="252"/>
      <c r="J81" s="475">
        <f>F81*I81</f>
        <v>0</v>
      </c>
      <c r="K81" s="253"/>
      <c r="L81" s="245" t="s">
        <v>412</v>
      </c>
      <c r="M81" s="8"/>
      <c r="O81" s="817">
        <f>IF(I81="",0,1)</f>
        <v>0</v>
      </c>
      <c r="P81" s="833"/>
      <c r="Q81" s="818"/>
    </row>
    <row r="82" spans="1:18" ht="13.5" thickBot="1" x14ac:dyDescent="0.25">
      <c r="A82" s="1"/>
      <c r="B82" s="5"/>
      <c r="C82" s="95"/>
      <c r="D82" s="299"/>
      <c r="E82" s="97"/>
      <c r="F82" s="98" t="s">
        <v>461</v>
      </c>
      <c r="G82" s="338"/>
      <c r="H82" s="100"/>
      <c r="I82" s="100"/>
      <c r="J82" s="87">
        <f>SUM(J80:J81)</f>
        <v>0</v>
      </c>
      <c r="K82" s="101"/>
      <c r="L82" s="327"/>
      <c r="M82" s="8"/>
      <c r="O82" s="1425"/>
      <c r="P82" s="1426"/>
      <c r="Q82" s="1427"/>
    </row>
    <row r="83" spans="1:18" ht="21" thickBot="1" x14ac:dyDescent="0.35">
      <c r="A83" s="1"/>
      <c r="B83" s="5"/>
      <c r="C83" s="588" t="s">
        <v>415</v>
      </c>
      <c r="D83" s="589" t="s">
        <v>301</v>
      </c>
      <c r="E83" s="1216" t="s">
        <v>175</v>
      </c>
      <c r="F83" s="1216"/>
      <c r="G83" s="1216"/>
      <c r="H83" s="1216"/>
      <c r="I83" s="1216"/>
      <c r="J83" s="1216"/>
      <c r="K83" s="1217">
        <f>SUM(J35,J45,J51,J61,J79,J82)</f>
        <v>984.9958840527388</v>
      </c>
      <c r="L83" s="1218"/>
      <c r="M83" s="8"/>
      <c r="O83" s="1531"/>
      <c r="P83" s="1532"/>
      <c r="Q83" s="1533"/>
    </row>
    <row r="84" spans="1:18" s="196" customFormat="1" ht="12" thickBot="1" x14ac:dyDescent="0.25">
      <c r="A84" s="62"/>
      <c r="B84" s="63"/>
      <c r="C84" s="284"/>
      <c r="D84" s="576"/>
      <c r="E84" s="284"/>
      <c r="F84" s="771"/>
      <c r="G84" s="771"/>
      <c r="H84" s="771"/>
      <c r="I84" s="771"/>
      <c r="J84" s="771"/>
      <c r="K84" s="771"/>
      <c r="L84" s="771"/>
      <c r="M84" s="195"/>
      <c r="N84" s="62"/>
      <c r="O84" s="136"/>
      <c r="P84" s="286"/>
      <c r="Q84" s="62"/>
      <c r="R84" s="62"/>
    </row>
    <row r="85" spans="1:18" ht="21" thickBot="1" x14ac:dyDescent="0.35">
      <c r="A85" s="1"/>
      <c r="B85" s="5"/>
      <c r="C85" s="1524" t="s">
        <v>721</v>
      </c>
      <c r="D85" s="1525"/>
      <c r="E85" s="1525"/>
      <c r="F85" s="1525"/>
      <c r="G85" s="1525"/>
      <c r="H85" s="1525"/>
      <c r="I85" s="1525"/>
      <c r="J85" s="1525"/>
      <c r="K85" s="1515">
        <f>'WB007-B'!K43:L43</f>
        <v>0</v>
      </c>
      <c r="L85" s="1516"/>
      <c r="M85" s="8"/>
      <c r="O85" s="1534"/>
      <c r="P85" s="1535"/>
      <c r="Q85" s="1536"/>
    </row>
    <row r="86" spans="1:18" s="196" customFormat="1" ht="12" thickBot="1" x14ac:dyDescent="0.25">
      <c r="A86" s="62"/>
      <c r="B86" s="63"/>
      <c r="C86" s="284"/>
      <c r="D86" s="860"/>
      <c r="E86" s="62"/>
      <c r="F86" s="861"/>
      <c r="G86" s="862"/>
      <c r="H86" s="862"/>
      <c r="I86" s="862"/>
      <c r="J86" s="862"/>
      <c r="K86" s="862"/>
      <c r="L86" s="771"/>
      <c r="M86" s="195"/>
      <c r="N86" s="62"/>
      <c r="O86" s="136"/>
      <c r="P86" s="286"/>
      <c r="Q86" s="62"/>
      <c r="R86" s="62"/>
    </row>
    <row r="87" spans="1:18" ht="21" thickBot="1" x14ac:dyDescent="0.35">
      <c r="A87" s="1"/>
      <c r="B87" s="5"/>
      <c r="C87" s="588" t="s">
        <v>434</v>
      </c>
      <c r="D87" s="589" t="s">
        <v>725</v>
      </c>
      <c r="E87" s="1216" t="s">
        <v>177</v>
      </c>
      <c r="F87" s="1216"/>
      <c r="G87" s="1216"/>
      <c r="H87" s="1216"/>
      <c r="I87" s="1216"/>
      <c r="J87" s="1216"/>
      <c r="K87" s="1217">
        <f>K83+K85</f>
        <v>984.9958840527388</v>
      </c>
      <c r="L87" s="1218"/>
      <c r="M87" s="8"/>
      <c r="O87" s="1531"/>
      <c r="P87" s="1532"/>
      <c r="Q87" s="1533"/>
    </row>
    <row r="88" spans="1:18" s="196" customFormat="1" ht="12" thickBot="1" x14ac:dyDescent="0.25">
      <c r="A88" s="62"/>
      <c r="B88" s="63"/>
      <c r="C88" s="284"/>
      <c r="D88" s="576"/>
      <c r="E88" s="284"/>
      <c r="F88" s="859"/>
      <c r="G88" s="285"/>
      <c r="H88" s="287"/>
      <c r="I88" s="287"/>
      <c r="J88" s="771"/>
      <c r="K88" s="771"/>
      <c r="L88" s="576"/>
      <c r="M88" s="195"/>
      <c r="N88" s="62"/>
      <c r="O88" s="136"/>
      <c r="P88" s="286"/>
      <c r="Q88" s="62"/>
      <c r="R88" s="62"/>
    </row>
    <row r="89" spans="1:18" x14ac:dyDescent="0.2">
      <c r="A89" s="1"/>
      <c r="B89" s="5"/>
      <c r="C89" s="1273" t="s">
        <v>418</v>
      </c>
      <c r="D89" s="1481" t="str">
        <f>VLOOKUP($P89,TOV!$A$4:$E$65536,2,FALSE)</f>
        <v>Mobilisation &amp; Demobilisation (third party contractor rates apply).</v>
      </c>
      <c r="E89" s="1541" t="s">
        <v>296</v>
      </c>
      <c r="F89" s="1543">
        <v>1</v>
      </c>
      <c r="G89" s="1250" t="s">
        <v>429</v>
      </c>
      <c r="H89" s="1545" t="str">
        <f>VLOOKUP($P89,TOV!$A$4:$E$65536,4,FALSE)</f>
        <v>Select from List</v>
      </c>
      <c r="I89" s="1503"/>
      <c r="J89" s="1469" t="str">
        <f>IF($E89="Y",IF(I89=0,IF(H89="Select From List","",$K$87*H89),F89*I89),"")</f>
        <v/>
      </c>
      <c r="K89" s="500" t="s">
        <v>594</v>
      </c>
      <c r="L89" s="1547" t="s">
        <v>419</v>
      </c>
      <c r="M89" s="1365"/>
      <c r="N89" s="1416"/>
      <c r="O89" s="1421">
        <f>IF(I89="",0,1)</f>
        <v>0</v>
      </c>
      <c r="P89" s="1553" t="str">
        <f>IF(Q89=1,"X058",IF(Q89=2,"X059",IF(Q89=3,"X060",IF(Q89=4,"x061",IF(Q89=5,"X062","X058")))))</f>
        <v>X058</v>
      </c>
      <c r="Q89" s="1472">
        <f>VLOOKUP(K89,Select_Distance_Index,2,FALSE)</f>
        <v>1</v>
      </c>
    </row>
    <row r="90" spans="1:18" ht="24.75" customHeight="1" x14ac:dyDescent="0.2">
      <c r="A90" s="1"/>
      <c r="B90" s="5"/>
      <c r="C90" s="1116"/>
      <c r="D90" s="1457"/>
      <c r="E90" s="1542"/>
      <c r="F90" s="1544"/>
      <c r="G90" s="1251"/>
      <c r="H90" s="1546"/>
      <c r="I90" s="1461"/>
      <c r="J90" s="1462"/>
      <c r="K90" s="858"/>
      <c r="L90" s="1548"/>
      <c r="M90" s="1365"/>
      <c r="N90" s="1416"/>
      <c r="O90" s="1392"/>
      <c r="P90" s="1552"/>
      <c r="Q90" s="1450"/>
    </row>
    <row r="91" spans="1:18" ht="45" x14ac:dyDescent="0.2">
      <c r="A91" s="1"/>
      <c r="B91" s="5"/>
      <c r="C91" s="1116"/>
      <c r="D91" s="70" t="str">
        <f>VLOOKUP($P91,TOV!$A$4:$E$65536,2,FALSE)</f>
        <v>Removal of powerlines (this includes disconnection, rolling up the wires and removing the poles).  It does not inlcude the removal of substations.</v>
      </c>
      <c r="E91" s="293" t="s">
        <v>296</v>
      </c>
      <c r="F91" s="901"/>
      <c r="G91" s="199" t="s">
        <v>252</v>
      </c>
      <c r="H91" s="73">
        <f>VLOOKUP($P91,TOV!$A$4:$E$65536,4,FALSE)</f>
        <v>38788.547173310195</v>
      </c>
      <c r="I91" s="197"/>
      <c r="J91" s="75">
        <f>IF($E91="Y",IF(I91=0,F91*H91,F91*I91),"")</f>
        <v>0</v>
      </c>
      <c r="K91" s="210"/>
      <c r="L91" s="674" t="s">
        <v>722</v>
      </c>
      <c r="M91" s="8"/>
      <c r="O91" s="815">
        <f t="shared" ref="O91:O104" si="11">IF(I91="",0,1)</f>
        <v>0</v>
      </c>
      <c r="P91" s="832" t="s">
        <v>97</v>
      </c>
      <c r="Q91" s="816"/>
    </row>
    <row r="92" spans="1:18" ht="33.75" x14ac:dyDescent="0.2">
      <c r="A92" s="1"/>
      <c r="B92" s="5"/>
      <c r="C92" s="1116"/>
      <c r="D92" s="171" t="str">
        <f>VLOOKUP($P92,TOV!$A$4:$E$65536,2,FALSE)</f>
        <v>Drill Holes or water bores- Grout (with concrete) cap and seal bore holes (ie. where sealing aquifers).</v>
      </c>
      <c r="E92" s="293" t="s">
        <v>296</v>
      </c>
      <c r="F92" s="72"/>
      <c r="G92" s="90" t="s">
        <v>371</v>
      </c>
      <c r="H92" s="174">
        <f>VLOOKUP($P92,TOV!$A$4:$E$65536,4,FALSE)</f>
        <v>1890.370197295478</v>
      </c>
      <c r="I92" s="206"/>
      <c r="J92" s="75">
        <f t="shared" ref="J92" si="12">IF($E92="Y",IF(I92=0,F92*H92,F92*I92),"")</f>
        <v>0</v>
      </c>
      <c r="K92" s="631"/>
      <c r="L92" s="140" t="s">
        <v>859</v>
      </c>
      <c r="M92" s="243"/>
      <c r="N92" s="315"/>
      <c r="O92" s="776">
        <f t="shared" si="11"/>
        <v>0</v>
      </c>
      <c r="P92" s="784" t="s">
        <v>375</v>
      </c>
      <c r="Q92" s="816"/>
    </row>
    <row r="93" spans="1:18" ht="27" x14ac:dyDescent="0.2">
      <c r="A93" s="1"/>
      <c r="B93" s="5"/>
      <c r="C93" s="1116"/>
      <c r="D93" s="70" t="str">
        <f>VLOOKUP($P93,TOV!$A$4:$E$65536,2,FALSE)</f>
        <v>Pest and Weed Management</v>
      </c>
      <c r="E93" s="293" t="s">
        <v>296</v>
      </c>
      <c r="F93" s="901"/>
      <c r="G93" s="199" t="s">
        <v>363</v>
      </c>
      <c r="H93" s="73">
        <f>VLOOKUP($P93,TOV!$A$4:$E$65536,4,FALSE)</f>
        <v>757.68914157902987</v>
      </c>
      <c r="I93" s="197"/>
      <c r="J93" s="75">
        <f>IF($E93="Y",IF(I93=0,F93*H93,F93*I93),"")</f>
        <v>0</v>
      </c>
      <c r="K93" s="476"/>
      <c r="L93" s="140" t="s">
        <v>253</v>
      </c>
      <c r="M93" s="8"/>
      <c r="O93" s="815">
        <f t="shared" si="11"/>
        <v>0</v>
      </c>
      <c r="P93" s="832" t="s">
        <v>428</v>
      </c>
      <c r="Q93" s="816"/>
    </row>
    <row r="94" spans="1:18" ht="22.5" x14ac:dyDescent="0.2">
      <c r="A94" s="62"/>
      <c r="B94" s="63"/>
      <c r="C94" s="1116"/>
      <c r="D94" s="70" t="str">
        <f>VLOOKUP($P94,TOV!$A$4:$E$65536,2,FALSE)</f>
        <v>Hydro-seeding with straw mulching and bitumen tack.</v>
      </c>
      <c r="E94" s="293" t="s">
        <v>296</v>
      </c>
      <c r="F94" s="77"/>
      <c r="G94" s="199" t="s">
        <v>406</v>
      </c>
      <c r="H94" s="73">
        <f>VLOOKUP($P94,TOV!$A$4:$E$65536,4,FALSE)</f>
        <v>2.3115939912580572</v>
      </c>
      <c r="I94" s="197"/>
      <c r="J94" s="75">
        <f>IF($E94="Y",IF(I94=0,F94*H94,F94*I94),"")</f>
        <v>0</v>
      </c>
      <c r="K94" s="632"/>
      <c r="L94" s="141" t="s">
        <v>407</v>
      </c>
      <c r="M94" s="243"/>
      <c r="N94" s="24"/>
      <c r="O94" s="745">
        <f t="shared" si="11"/>
        <v>0</v>
      </c>
      <c r="P94" s="746" t="s">
        <v>408</v>
      </c>
      <c r="Q94" s="932"/>
      <c r="R94" s="749"/>
    </row>
    <row r="95" spans="1:18" ht="18" x14ac:dyDescent="0.2">
      <c r="A95" s="62"/>
      <c r="B95" s="63"/>
      <c r="C95" s="1116"/>
      <c r="D95" s="171" t="str">
        <f>VLOOKUP($P95,TOV!$A$4:$E$65536,2,FALSE)</f>
        <v>Installation of geotextile/geofabric layer</v>
      </c>
      <c r="E95" s="293" t="s">
        <v>296</v>
      </c>
      <c r="F95" s="72"/>
      <c r="G95" s="90" t="s">
        <v>363</v>
      </c>
      <c r="H95" s="174">
        <f>VLOOKUP($P95,TOV!$A$4:$E$65536,4,FALSE)</f>
        <v>38502.461339999994</v>
      </c>
      <c r="I95" s="206"/>
      <c r="J95" s="75">
        <f t="shared" ref="J95" si="13">IF($E95="Y",IF(I95=0,F95*H95,F95*I95),"")</f>
        <v>0</v>
      </c>
      <c r="K95" s="631"/>
      <c r="L95" s="140" t="s">
        <v>865</v>
      </c>
      <c r="M95" s="243"/>
      <c r="N95" s="24"/>
      <c r="O95" s="745">
        <f>IF(I95="",0,1)</f>
        <v>0</v>
      </c>
      <c r="P95" s="1008" t="s">
        <v>863</v>
      </c>
      <c r="Q95" s="932"/>
      <c r="R95" s="749"/>
    </row>
    <row r="96" spans="1:18" ht="18" x14ac:dyDescent="0.2">
      <c r="A96" s="126"/>
      <c r="B96" s="127"/>
      <c r="C96" s="1116"/>
      <c r="D96" s="70" t="str">
        <f>VLOOKUP($P96,TOV!$A$4:$E$65536,2,FALSE)</f>
        <v>Installation of sediment fence</v>
      </c>
      <c r="E96" s="293" t="s">
        <v>296</v>
      </c>
      <c r="F96" s="77"/>
      <c r="G96" s="199" t="s">
        <v>441</v>
      </c>
      <c r="H96" s="73">
        <f>VLOOKUP($P96,TOV!$A$4:$E$65536,4,FALSE)</f>
        <v>12.880715406843505</v>
      </c>
      <c r="I96" s="197"/>
      <c r="J96" s="75">
        <f>IF($E96="Y",IF(I96=0,F96*H96,F96*I96),"")</f>
        <v>0</v>
      </c>
      <c r="K96" s="632"/>
      <c r="L96" s="142" t="s">
        <v>312</v>
      </c>
      <c r="M96" s="159"/>
      <c r="N96" s="315"/>
      <c r="O96" s="776">
        <f t="shared" si="11"/>
        <v>0</v>
      </c>
      <c r="P96" s="784" t="s">
        <v>310</v>
      </c>
      <c r="Q96" s="721"/>
    </row>
    <row r="97" spans="1:17" ht="36" x14ac:dyDescent="0.2">
      <c r="A97" s="126"/>
      <c r="B97" s="127"/>
      <c r="C97" s="1116"/>
      <c r="D97" s="171" t="str">
        <f>VLOOKUP($P97,TOV!$A$4:$E$65536,2,FALSE)</f>
        <v>Site security and monitoring of the site during the rehabilitation works period</v>
      </c>
      <c r="E97" s="293" t="s">
        <v>296</v>
      </c>
      <c r="F97" s="72"/>
      <c r="G97" s="90" t="s">
        <v>371</v>
      </c>
      <c r="H97" s="174" t="str">
        <f>VLOOKUP($P97,TOV!$A$4:$E$65536,4,FALSE)</f>
        <v>Use 1st principles to build a rate</v>
      </c>
      <c r="I97" s="206"/>
      <c r="J97" s="75">
        <f>IF(E97="Y",F97*I97, 0)</f>
        <v>0</v>
      </c>
      <c r="K97" s="631"/>
      <c r="L97" s="140" t="s">
        <v>867</v>
      </c>
      <c r="M97" s="243"/>
      <c r="N97" s="24"/>
      <c r="O97" s="745">
        <f>IF(I97="",0,1)</f>
        <v>0</v>
      </c>
      <c r="P97" s="1008" t="s">
        <v>862</v>
      </c>
      <c r="Q97" s="721"/>
    </row>
    <row r="98" spans="1:17" ht="33.75" x14ac:dyDescent="0.2">
      <c r="A98" s="126"/>
      <c r="B98" s="127"/>
      <c r="C98" s="1116"/>
      <c r="D98" s="70" t="str">
        <f>VLOOKUP($P98,TOV!$A$4:$E$65536,2,FALSE)</f>
        <v>Monitoring and Maintenance Costs During the Rehabilitation Works Period</v>
      </c>
      <c r="E98" s="293" t="s">
        <v>296</v>
      </c>
      <c r="F98" s="77"/>
      <c r="G98" s="199" t="s">
        <v>371</v>
      </c>
      <c r="H98" s="73" t="str">
        <f>VLOOKUP($P98,TOV!$A$4:$E$65536,4,FALSE)</f>
        <v>Use 1st principles to build a rate</v>
      </c>
      <c r="I98" s="197"/>
      <c r="J98" s="75">
        <f>IF(E98="Y",F98*I98,0)</f>
        <v>0</v>
      </c>
      <c r="K98" s="632"/>
      <c r="L98" s="141" t="s">
        <v>790</v>
      </c>
      <c r="M98" s="159"/>
      <c r="N98" s="315"/>
      <c r="O98" s="776">
        <f t="shared" si="11"/>
        <v>0</v>
      </c>
      <c r="P98" s="784" t="s">
        <v>793</v>
      </c>
      <c r="Q98" s="721"/>
    </row>
    <row r="99" spans="1:17" ht="45" x14ac:dyDescent="0.2">
      <c r="A99" s="126"/>
      <c r="B99" s="127"/>
      <c r="C99" s="1116"/>
      <c r="D99" s="70" t="str">
        <f>VLOOKUP($P99,TOV!$A$4:$E$65536,2,FALSE)</f>
        <v>Any Other Costs That Would be Reasonably Expected To Be Required to Rehabilitate the Site and are not Covered Elsewhere in This Calculator</v>
      </c>
      <c r="E99" s="293" t="s">
        <v>296</v>
      </c>
      <c r="F99" s="77"/>
      <c r="G99" s="199" t="s">
        <v>371</v>
      </c>
      <c r="H99" s="73" t="str">
        <f>VLOOKUP($P99,TOV!$A$4:$E$65536,4,FALSE)</f>
        <v>Use 1st principles to build a rate</v>
      </c>
      <c r="I99" s="197"/>
      <c r="J99" s="75">
        <f>IF(E99="Y",F99*I99,0)</f>
        <v>0</v>
      </c>
      <c r="K99" s="632"/>
      <c r="L99" s="141" t="s">
        <v>790</v>
      </c>
      <c r="M99" s="159"/>
      <c r="N99" s="315"/>
      <c r="O99" s="776">
        <f t="shared" si="11"/>
        <v>0</v>
      </c>
      <c r="P99" s="784" t="s">
        <v>794</v>
      </c>
      <c r="Q99" s="721"/>
    </row>
    <row r="100" spans="1:17" ht="56.25" x14ac:dyDescent="0.2">
      <c r="A100" s="126"/>
      <c r="B100" s="127"/>
      <c r="C100" s="1116"/>
      <c r="D100" s="70" t="str">
        <f>VLOOKUP($P100,TOV!$A$4:$E$65536,2,FALSE)</f>
        <v>Engagement of an EPA accredited environmental auditor to set environmental performance requirements pre rehabilitation works and to verify performance post rehabilitation works</v>
      </c>
      <c r="E100" s="293" t="s">
        <v>296</v>
      </c>
      <c r="F100" s="77"/>
      <c r="G100" s="199" t="s">
        <v>371</v>
      </c>
      <c r="H100" s="73" t="str">
        <f>VLOOKUP($P100,TOV!$A$4:$E$65536,4,FALSE)</f>
        <v>Use 1st principles to build a rate</v>
      </c>
      <c r="I100" s="197"/>
      <c r="J100" s="75">
        <f>IF(E100="Y",F100*I100,0)</f>
        <v>0</v>
      </c>
      <c r="K100" s="632"/>
      <c r="L100" s="141" t="s">
        <v>790</v>
      </c>
      <c r="M100" s="159"/>
      <c r="N100" s="315"/>
      <c r="O100" s="776">
        <f t="shared" si="11"/>
        <v>0</v>
      </c>
      <c r="P100" s="784" t="s">
        <v>801</v>
      </c>
      <c r="Q100" s="721"/>
    </row>
    <row r="101" spans="1:17" ht="33.75" x14ac:dyDescent="0.2">
      <c r="A101" s="126"/>
      <c r="B101" s="127"/>
      <c r="C101" s="1116"/>
      <c r="D101" s="70" t="str">
        <f>VLOOKUP($P101,TOV!$A$4:$E$65536,2,FALSE)</f>
        <v>Environmental sampling - identify any actual or potential contaminants (e.g. arsenic, salt, acid, cyanide)</v>
      </c>
      <c r="E101" s="293" t="s">
        <v>296</v>
      </c>
      <c r="F101" s="77"/>
      <c r="G101" s="199" t="s">
        <v>371</v>
      </c>
      <c r="H101" s="73" t="str">
        <f>VLOOKUP($P101,TOV!$A$4:$E$65536,4,FALSE)</f>
        <v>Use 1st principles to build a rate</v>
      </c>
      <c r="I101" s="197"/>
      <c r="J101" s="75">
        <f>IF(E101="Y",F101*I101,0)</f>
        <v>0</v>
      </c>
      <c r="K101" s="632"/>
      <c r="L101" s="141" t="s">
        <v>790</v>
      </c>
      <c r="M101" s="159"/>
      <c r="N101" s="315"/>
      <c r="O101" s="776">
        <f t="shared" si="11"/>
        <v>0</v>
      </c>
      <c r="P101" s="784" t="s">
        <v>802</v>
      </c>
      <c r="Q101" s="721"/>
    </row>
    <row r="102" spans="1:17" ht="33.75" x14ac:dyDescent="0.2">
      <c r="A102" s="126"/>
      <c r="B102" s="127"/>
      <c r="C102" s="1116"/>
      <c r="D102" s="70" t="str">
        <f>VLOOKUP($P102,TOV!$A$4:$E$65536,2,FALSE)</f>
        <v>Groundwater management – quality and quantity of groundwater</v>
      </c>
      <c r="E102" s="293" t="s">
        <v>296</v>
      </c>
      <c r="F102" s="77"/>
      <c r="G102" s="199" t="s">
        <v>371</v>
      </c>
      <c r="H102" s="73" t="str">
        <f>VLOOKUP($P102,TOV!$A$4:$E$65536,4,FALSE)</f>
        <v>Use 1st principles to build a rate</v>
      </c>
      <c r="I102" s="197"/>
      <c r="J102" s="75">
        <f>IF(E102="Y",F102*I102,0)</f>
        <v>0</v>
      </c>
      <c r="K102" s="632"/>
      <c r="L102" s="141" t="s">
        <v>790</v>
      </c>
      <c r="M102" s="159"/>
      <c r="N102" s="315"/>
      <c r="O102" s="776">
        <f t="shared" si="11"/>
        <v>0</v>
      </c>
      <c r="P102" s="784" t="s">
        <v>803</v>
      </c>
      <c r="Q102" s="721"/>
    </row>
    <row r="103" spans="1:17" ht="18" x14ac:dyDescent="0.2">
      <c r="A103" s="1"/>
      <c r="B103" s="5"/>
      <c r="C103" s="1116"/>
      <c r="D103" s="70" t="str">
        <f>VLOOKUP($P103,TOV!$A$4:$E$65536,2,FALSE)</f>
        <v>Project Management &amp; Surveying</v>
      </c>
      <c r="E103" s="296" t="s">
        <v>296</v>
      </c>
      <c r="F103" s="444">
        <v>0.1</v>
      </c>
      <c r="G103" s="199" t="s">
        <v>429</v>
      </c>
      <c r="H103" s="1558">
        <f>F103*K87</f>
        <v>98.499588405273883</v>
      </c>
      <c r="I103" s="1558"/>
      <c r="J103" s="210">
        <f>H103</f>
        <v>98.499588405273883</v>
      </c>
      <c r="K103" s="603"/>
      <c r="L103" s="675" t="s">
        <v>430</v>
      </c>
      <c r="M103" s="8"/>
      <c r="O103" s="815">
        <f t="shared" si="11"/>
        <v>0</v>
      </c>
      <c r="P103" s="832" t="s">
        <v>431</v>
      </c>
      <c r="Q103" s="816"/>
    </row>
    <row r="104" spans="1:17" ht="18.75" thickBot="1" x14ac:dyDescent="0.25">
      <c r="A104" s="1"/>
      <c r="B104" s="5"/>
      <c r="C104" s="1372"/>
      <c r="D104" s="198" t="str">
        <f>VLOOKUP($P104,TOV!$A$4:$E$65536,2,FALSE)</f>
        <v>Contingency</v>
      </c>
      <c r="E104" s="459" t="s">
        <v>296</v>
      </c>
      <c r="F104" s="445">
        <v>0.1</v>
      </c>
      <c r="G104" s="250" t="s">
        <v>429</v>
      </c>
      <c r="H104" s="1559">
        <f>F104*K87</f>
        <v>98.499588405273883</v>
      </c>
      <c r="I104" s="1559"/>
      <c r="J104" s="475">
        <f>H104</f>
        <v>98.499588405273883</v>
      </c>
      <c r="K104" s="579"/>
      <c r="L104" s="676" t="s">
        <v>178</v>
      </c>
      <c r="M104" s="8"/>
      <c r="O104" s="817">
        <f t="shared" si="11"/>
        <v>0</v>
      </c>
      <c r="P104" s="833" t="s">
        <v>433</v>
      </c>
      <c r="Q104" s="818"/>
    </row>
    <row r="105" spans="1:17" ht="13.5" thickBot="1" x14ac:dyDescent="0.25">
      <c r="A105" s="1"/>
      <c r="B105" s="5"/>
      <c r="C105" s="298"/>
      <c r="D105" s="601"/>
      <c r="E105" s="462"/>
      <c r="F105" s="185" t="s">
        <v>461</v>
      </c>
      <c r="G105" s="337"/>
      <c r="H105" s="313"/>
      <c r="I105" s="313"/>
      <c r="J105" s="187">
        <f>SUM(J89:J104)</f>
        <v>196.99917681054777</v>
      </c>
      <c r="K105" s="599"/>
      <c r="L105" s="327"/>
      <c r="M105" s="8"/>
      <c r="O105" s="1425"/>
      <c r="P105" s="1426"/>
      <c r="Q105" s="1427"/>
    </row>
    <row r="106" spans="1:17" ht="21" thickBot="1" x14ac:dyDescent="0.35">
      <c r="A106" s="1"/>
      <c r="B106" s="5"/>
      <c r="C106" s="588" t="s">
        <v>726</v>
      </c>
      <c r="D106" s="589" t="s">
        <v>418</v>
      </c>
      <c r="E106" s="1216" t="s">
        <v>510</v>
      </c>
      <c r="F106" s="1216"/>
      <c r="G106" s="1216"/>
      <c r="H106" s="1216"/>
      <c r="I106" s="1216"/>
      <c r="J106" s="1216"/>
      <c r="K106" s="1217">
        <f>J105</f>
        <v>196.99917681054777</v>
      </c>
      <c r="L106" s="1218"/>
      <c r="M106" s="116"/>
      <c r="N106" s="719"/>
      <c r="O106" s="1531"/>
      <c r="P106" s="1532"/>
      <c r="Q106" s="1533"/>
    </row>
    <row r="107" spans="1:17" ht="13.5" thickBot="1" x14ac:dyDescent="0.25">
      <c r="A107" s="1"/>
      <c r="B107" s="5"/>
      <c r="C107" s="1"/>
      <c r="D107" s="586"/>
      <c r="E107" s="1"/>
      <c r="F107" s="1"/>
      <c r="G107" s="1"/>
      <c r="H107" s="1"/>
      <c r="I107" s="1"/>
      <c r="J107" s="1"/>
      <c r="K107" s="1"/>
      <c r="L107" s="587"/>
      <c r="M107" s="8"/>
      <c r="O107" s="841"/>
      <c r="P107" s="841"/>
      <c r="Q107" s="841"/>
    </row>
    <row r="108" spans="1:17" ht="21" customHeight="1" thickBot="1" x14ac:dyDescent="0.35">
      <c r="A108" s="1"/>
      <c r="B108" s="5"/>
      <c r="C108" s="131"/>
      <c r="D108" s="1209" t="s">
        <v>471</v>
      </c>
      <c r="E108" s="1209"/>
      <c r="F108" s="1209"/>
      <c r="G108" s="1209"/>
      <c r="H108" s="1209"/>
      <c r="I108" s="1209"/>
      <c r="J108" s="1209"/>
      <c r="K108" s="1210">
        <f>SUM(K106+K87)</f>
        <v>1181.9950608632867</v>
      </c>
      <c r="L108" s="1211"/>
      <c r="M108" s="8"/>
      <c r="O108" s="1531"/>
      <c r="P108" s="1532"/>
      <c r="Q108" s="1533"/>
    </row>
    <row r="109" spans="1:17" x14ac:dyDescent="0.2">
      <c r="A109" s="1"/>
      <c r="B109" s="17"/>
      <c r="C109" s="18"/>
      <c r="D109" s="584"/>
      <c r="E109" s="18"/>
      <c r="F109" s="18"/>
      <c r="G109" s="18"/>
      <c r="H109" s="18"/>
      <c r="I109" s="18"/>
      <c r="J109" s="18"/>
      <c r="K109" s="18"/>
      <c r="L109" s="585"/>
      <c r="M109" s="19"/>
      <c r="O109" s="1"/>
      <c r="P109" s="618"/>
      <c r="Q109" s="1"/>
    </row>
    <row r="110" spans="1:17" x14ac:dyDescent="0.2">
      <c r="A110" s="1"/>
      <c r="B110" s="1"/>
      <c r="C110" s="1"/>
      <c r="D110" s="1"/>
      <c r="E110" s="1"/>
      <c r="F110" s="1"/>
      <c r="G110" s="1"/>
      <c r="H110" s="1"/>
      <c r="I110" s="1"/>
      <c r="J110" s="1"/>
      <c r="K110" s="1"/>
      <c r="L110" s="1"/>
      <c r="M110" s="1"/>
      <c r="O110" s="1"/>
      <c r="P110" s="618"/>
      <c r="Q110" s="1"/>
    </row>
  </sheetData>
  <customSheetViews>
    <customSheetView guid="{41A8ADCC-2507-4752-A3EE-F762BBC19AE1}" showPageBreaks="1" hiddenRows="1" hiddenColumns="1" view="pageBreakPreview" showRuler="0" topLeftCell="E49">
      <selection activeCell="L56" sqref="L56"/>
      <rowBreaks count="3" manualBreakCount="3">
        <brk id="35" max="14" man="1"/>
        <brk id="47" max="16383" man="1"/>
        <brk id="78" max="14" man="1"/>
      </rowBreaks>
      <pageMargins left="0.75" right="0.75" top="1" bottom="1" header="0.5" footer="0.5"/>
      <pageSetup paperSize="8" scale="67" orientation="portrait" r:id="rId1"/>
      <headerFooter alignWithMargins="0"/>
    </customSheetView>
    <customSheetView guid="{B9B8C2DC-3363-4EAD-9396-44349DABBC4D}" showPageBreaks="1" hiddenRows="1" hiddenColumns="1" view="pageBreakPreview" showRuler="0" topLeftCell="D70">
      <selection activeCell="K80" sqref="K80"/>
      <rowBreaks count="3" manualBreakCount="3">
        <brk id="35" max="14" man="1"/>
        <brk id="47" max="16383" man="1"/>
        <brk id="78" max="14" man="1"/>
      </rowBreaks>
      <pageMargins left="0.75" right="0.75" top="1" bottom="1" header="0.5" footer="0.5"/>
      <pageSetup paperSize="8" scale="67" orientation="portrait" r:id="rId2"/>
      <headerFooter alignWithMargins="0"/>
    </customSheetView>
    <customSheetView guid="{61CD6FD2-F6DE-422C-B544-3D388865927F}" showPageBreaks="1" hiddenRows="1" hiddenColumns="1" view="pageBreakPreview" showRuler="0" topLeftCell="A37">
      <selection activeCell="A38" sqref="A38"/>
      <rowBreaks count="3" manualBreakCount="3">
        <brk id="35" max="14" man="1"/>
        <brk id="47" max="16383" man="1"/>
        <brk id="78" max="14" man="1"/>
      </rowBreaks>
      <pageMargins left="0.75" right="0.75" top="1" bottom="1" header="0.5" footer="0.5"/>
      <pageSetup paperSize="8" scale="67" orientation="portrait" r:id="rId3"/>
      <headerFooter alignWithMargins="0"/>
    </customSheetView>
    <customSheetView guid="{2FACC61F-0CCB-4F9A-9FC4-FB98AB602DA6}" showPageBreaks="1" hiddenRows="1" hiddenColumns="1" view="pageBreakPreview" showRuler="0" topLeftCell="E49">
      <selection activeCell="L56" sqref="L56"/>
      <rowBreaks count="3" manualBreakCount="3">
        <brk id="35" max="14" man="1"/>
        <brk id="47" max="16383" man="1"/>
        <brk id="78" max="14" man="1"/>
      </rowBreaks>
      <pageMargins left="0.75" right="0.75" top="1" bottom="1" header="0.5" footer="0.5"/>
      <pageSetup paperSize="8" scale="67" orientation="portrait" r:id="rId4"/>
      <headerFooter alignWithMargins="0"/>
    </customSheetView>
    <customSheetView guid="{4CDCC75F-9EF8-4C61-98C8-402ABB879AE7}" showPageBreaks="1" hiddenRows="1" hiddenColumns="1" view="pageBreakPreview" showRuler="0" topLeftCell="E49">
      <selection activeCell="L56" sqref="L56"/>
      <rowBreaks count="3" manualBreakCount="3">
        <brk id="35" max="14" man="1"/>
        <brk id="47" max="16383" man="1"/>
        <brk id="78" max="14" man="1"/>
      </rowBreaks>
      <pageMargins left="0.75" right="0.75" top="1" bottom="1" header="0.5" footer="0.5"/>
      <pageSetup paperSize="8" scale="67" orientation="portrait" r:id="rId5"/>
      <headerFooter alignWithMargins="0"/>
    </customSheetView>
  </customSheetViews>
  <mergeCells count="133">
    <mergeCell ref="M72:M73"/>
    <mergeCell ref="E72:E73"/>
    <mergeCell ref="Q72:Q73"/>
    <mergeCell ref="N72:N73"/>
    <mergeCell ref="O72:O73"/>
    <mergeCell ref="P72:P73"/>
    <mergeCell ref="C8:D12"/>
    <mergeCell ref="F8:I8"/>
    <mergeCell ref="F11:I11"/>
    <mergeCell ref="C15:C34"/>
    <mergeCell ref="C46:C50"/>
    <mergeCell ref="D49:D50"/>
    <mergeCell ref="E49:E50"/>
    <mergeCell ref="H38:H39"/>
    <mergeCell ref="I38:I39"/>
    <mergeCell ref="H41:H42"/>
    <mergeCell ref="J38:J39"/>
    <mergeCell ref="G41:G42"/>
    <mergeCell ref="J41:J42"/>
    <mergeCell ref="I41:I42"/>
    <mergeCell ref="H56:H57"/>
    <mergeCell ref="I56:I57"/>
    <mergeCell ref="J8:K8"/>
    <mergeCell ref="F9:I9"/>
    <mergeCell ref="J9:K9"/>
    <mergeCell ref="J10:K10"/>
    <mergeCell ref="F10:I10"/>
    <mergeCell ref="J11:K11"/>
    <mergeCell ref="D108:J108"/>
    <mergeCell ref="K108:L108"/>
    <mergeCell ref="C89:C104"/>
    <mergeCell ref="C62:C78"/>
    <mergeCell ref="C80:C81"/>
    <mergeCell ref="H103:I103"/>
    <mergeCell ref="H104:I104"/>
    <mergeCell ref="E106:J106"/>
    <mergeCell ref="K106:L106"/>
    <mergeCell ref="H80:H81"/>
    <mergeCell ref="K83:L83"/>
    <mergeCell ref="F72:F73"/>
    <mergeCell ref="G72:G73"/>
    <mergeCell ref="H72:H73"/>
    <mergeCell ref="C36:C44"/>
    <mergeCell ref="D38:D39"/>
    <mergeCell ref="E38:E39"/>
    <mergeCell ref="F38:F39"/>
    <mergeCell ref="G38:G39"/>
    <mergeCell ref="D72:D73"/>
    <mergeCell ref="G49:G50"/>
    <mergeCell ref="D41:D42"/>
    <mergeCell ref="E41:E42"/>
    <mergeCell ref="F41:F42"/>
    <mergeCell ref="F49:F50"/>
    <mergeCell ref="O45:Q45"/>
    <mergeCell ref="O51:Q51"/>
    <mergeCell ref="O61:Q61"/>
    <mergeCell ref="P38:P39"/>
    <mergeCell ref="Q38:Q39"/>
    <mergeCell ref="P41:P42"/>
    <mergeCell ref="Q41:Q42"/>
    <mergeCell ref="O38:O39"/>
    <mergeCell ref="O41:O42"/>
    <mergeCell ref="Q56:Q57"/>
    <mergeCell ref="N56:N57"/>
    <mergeCell ref="O56:O57"/>
    <mergeCell ref="P49:P50"/>
    <mergeCell ref="Q49:Q50"/>
    <mergeCell ref="P56:P57"/>
    <mergeCell ref="N49:N50"/>
    <mergeCell ref="O49:O50"/>
    <mergeCell ref="N41:N42"/>
    <mergeCell ref="N38:N39"/>
    <mergeCell ref="O70:O71"/>
    <mergeCell ref="P70:P71"/>
    <mergeCell ref="O106:Q106"/>
    <mergeCell ref="O108:Q108"/>
    <mergeCell ref="P89:P90"/>
    <mergeCell ref="Q89:Q90"/>
    <mergeCell ref="O89:O90"/>
    <mergeCell ref="O79:Q79"/>
    <mergeCell ref="O82:Q82"/>
    <mergeCell ref="O83:Q83"/>
    <mergeCell ref="O85:Q85"/>
    <mergeCell ref="O87:Q87"/>
    <mergeCell ref="O105:Q105"/>
    <mergeCell ref="C3:L3"/>
    <mergeCell ref="L70:L71"/>
    <mergeCell ref="M70:M71"/>
    <mergeCell ref="M56:M57"/>
    <mergeCell ref="D56:D57"/>
    <mergeCell ref="E56:E57"/>
    <mergeCell ref="L56:L57"/>
    <mergeCell ref="F56:F57"/>
    <mergeCell ref="M49:M50"/>
    <mergeCell ref="H49:H50"/>
    <mergeCell ref="I49:I50"/>
    <mergeCell ref="J49:J50"/>
    <mergeCell ref="L49:L50"/>
    <mergeCell ref="L38:L39"/>
    <mergeCell ref="M38:M39"/>
    <mergeCell ref="L41:L42"/>
    <mergeCell ref="M41:M42"/>
    <mergeCell ref="D70:D71"/>
    <mergeCell ref="E70:E71"/>
    <mergeCell ref="F70:F71"/>
    <mergeCell ref="G70:G71"/>
    <mergeCell ref="H70:H71"/>
    <mergeCell ref="I70:I71"/>
    <mergeCell ref="J70:J71"/>
    <mergeCell ref="O35:Q35"/>
    <mergeCell ref="M89:M90"/>
    <mergeCell ref="N89:N90"/>
    <mergeCell ref="D89:D90"/>
    <mergeCell ref="E89:E90"/>
    <mergeCell ref="F89:F90"/>
    <mergeCell ref="G89:G90"/>
    <mergeCell ref="H89:H90"/>
    <mergeCell ref="I89:I90"/>
    <mergeCell ref="J89:J90"/>
    <mergeCell ref="L89:L90"/>
    <mergeCell ref="K87:L87"/>
    <mergeCell ref="C85:J85"/>
    <mergeCell ref="K85:L85"/>
    <mergeCell ref="G56:G57"/>
    <mergeCell ref="E87:J87"/>
    <mergeCell ref="I72:I73"/>
    <mergeCell ref="J72:J73"/>
    <mergeCell ref="L72:L73"/>
    <mergeCell ref="E83:J83"/>
    <mergeCell ref="C52:C60"/>
    <mergeCell ref="J56:J57"/>
    <mergeCell ref="Q70:Q71"/>
    <mergeCell ref="N70:N71"/>
  </mergeCells>
  <phoneticPr fontId="6" type="noConversion"/>
  <conditionalFormatting sqref="F53:F57 F18 F36:F42 F46:F49 F32:F33 F91 F62:F65 F44 F59:F60 F20:F25 F67:F73 F75:F78 F93:F94 F96 F98:F102">
    <cfRule type="expression" dxfId="59" priority="35" stopIfTrue="1">
      <formula>$E18="N"</formula>
    </cfRule>
    <cfRule type="expression" dxfId="58" priority="36" stopIfTrue="1">
      <formula>$E18="Y"</formula>
    </cfRule>
  </conditionalFormatting>
  <conditionalFormatting sqref="J36:J42 J52:J57 J46:J49 J62:J65 J89:J91 J31:J34 J44 J59:J60 J20:J25 J67:J73 J75:J78 J93:J94 J96 J98:J102 J15:J18">
    <cfRule type="expression" dxfId="57" priority="37" stopIfTrue="1">
      <formula>$O15=1</formula>
    </cfRule>
  </conditionalFormatting>
  <conditionalFormatting sqref="F52">
    <cfRule type="expression" dxfId="56" priority="38" stopIfTrue="1">
      <formula>$E52="Y"</formula>
    </cfRule>
    <cfRule type="expression" dxfId="55" priority="39" stopIfTrue="1">
      <formula>$E52="N"</formula>
    </cfRule>
  </conditionalFormatting>
  <conditionalFormatting sqref="K46:K50 K52:K57 K36:K42 K15:K18 K94 K62:K65 K31:K34 K44 K59:K60 K20:K25 K67:K73 K75:K78 K96 K98:K102">
    <cfRule type="expression" dxfId="54" priority="40" stopIfTrue="1">
      <formula>$O15=1</formula>
    </cfRule>
  </conditionalFormatting>
  <conditionalFormatting sqref="J26:J30">
    <cfRule type="expression" dxfId="53" priority="33" stopIfTrue="1">
      <formula>$O26=1</formula>
    </cfRule>
  </conditionalFormatting>
  <conditionalFormatting sqref="K26:K30">
    <cfRule type="expression" dxfId="52" priority="34" stopIfTrue="1">
      <formula>$O26=1</formula>
    </cfRule>
  </conditionalFormatting>
  <conditionalFormatting sqref="J43">
    <cfRule type="expression" dxfId="51" priority="29" stopIfTrue="1">
      <formula>$O43=1</formula>
    </cfRule>
  </conditionalFormatting>
  <conditionalFormatting sqref="F43">
    <cfRule type="expression" dxfId="50" priority="30" stopIfTrue="1">
      <formula>$E43="N"</formula>
    </cfRule>
    <cfRule type="expression" dxfId="49" priority="31" stopIfTrue="1">
      <formula>$E43="Y"</formula>
    </cfRule>
  </conditionalFormatting>
  <conditionalFormatting sqref="K43">
    <cfRule type="expression" dxfId="48" priority="32" stopIfTrue="1">
      <formula>$O43=1</formula>
    </cfRule>
  </conditionalFormatting>
  <conditionalFormatting sqref="J58">
    <cfRule type="expression" dxfId="47" priority="25" stopIfTrue="1">
      <formula>$O58=1</formula>
    </cfRule>
  </conditionalFormatting>
  <conditionalFormatting sqref="F58">
    <cfRule type="expression" dxfId="46" priority="26" stopIfTrue="1">
      <formula>$E58="N"</formula>
    </cfRule>
    <cfRule type="expression" dxfId="45" priority="27" stopIfTrue="1">
      <formula>$E58="Y"</formula>
    </cfRule>
  </conditionalFormatting>
  <conditionalFormatting sqref="K58">
    <cfRule type="expression" dxfId="44" priority="28" stopIfTrue="1">
      <formula>$O58=1</formula>
    </cfRule>
  </conditionalFormatting>
  <conditionalFormatting sqref="J19">
    <cfRule type="expression" dxfId="43" priority="21" stopIfTrue="1">
      <formula>$O19=1</formula>
    </cfRule>
  </conditionalFormatting>
  <conditionalFormatting sqref="F19">
    <cfRule type="expression" dxfId="42" priority="22" stopIfTrue="1">
      <formula>$E19="N"</formula>
    </cfRule>
    <cfRule type="expression" dxfId="41" priority="23" stopIfTrue="1">
      <formula>$E19="Y"</formula>
    </cfRule>
  </conditionalFormatting>
  <conditionalFormatting sqref="K19">
    <cfRule type="expression" dxfId="40" priority="24" stopIfTrue="1">
      <formula>$O19=1</formula>
    </cfRule>
  </conditionalFormatting>
  <conditionalFormatting sqref="J66">
    <cfRule type="expression" dxfId="39" priority="17" stopIfTrue="1">
      <formula>$O66=1</formula>
    </cfRule>
  </conditionalFormatting>
  <conditionalFormatting sqref="F66">
    <cfRule type="expression" dxfId="38" priority="18" stopIfTrue="1">
      <formula>$E66="N"</formula>
    </cfRule>
    <cfRule type="expression" dxfId="37" priority="19" stopIfTrue="1">
      <formula>$E66="Y"</formula>
    </cfRule>
  </conditionalFormatting>
  <conditionalFormatting sqref="K66">
    <cfRule type="expression" dxfId="36" priority="20" stopIfTrue="1">
      <formula>$O66=1</formula>
    </cfRule>
  </conditionalFormatting>
  <conditionalFormatting sqref="J74">
    <cfRule type="expression" dxfId="35" priority="13" stopIfTrue="1">
      <formula>$O74=1</formula>
    </cfRule>
  </conditionalFormatting>
  <conditionalFormatting sqref="F74">
    <cfRule type="expression" dxfId="34" priority="14" stopIfTrue="1">
      <formula>$E74="N"</formula>
    </cfRule>
    <cfRule type="expression" dxfId="33" priority="15" stopIfTrue="1">
      <formula>$E74="Y"</formula>
    </cfRule>
  </conditionalFormatting>
  <conditionalFormatting sqref="K74">
    <cfRule type="expression" dxfId="32" priority="16" stopIfTrue="1">
      <formula>$O74=1</formula>
    </cfRule>
  </conditionalFormatting>
  <conditionalFormatting sqref="J92">
    <cfRule type="expression" dxfId="31" priority="9" stopIfTrue="1">
      <formula>$O92=1</formula>
    </cfRule>
  </conditionalFormatting>
  <conditionalFormatting sqref="F92">
    <cfRule type="expression" dxfId="30" priority="10" stopIfTrue="1">
      <formula>$E92="N"</formula>
    </cfRule>
    <cfRule type="expression" dxfId="29" priority="11" stopIfTrue="1">
      <formula>$E92="Y"</formula>
    </cfRule>
  </conditionalFormatting>
  <conditionalFormatting sqref="K92">
    <cfRule type="expression" dxfId="28" priority="12" stopIfTrue="1">
      <formula>$O92=1</formula>
    </cfRule>
  </conditionalFormatting>
  <conditionalFormatting sqref="J95">
    <cfRule type="expression" dxfId="27" priority="5" stopIfTrue="1">
      <formula>$O95=1</formula>
    </cfRule>
  </conditionalFormatting>
  <conditionalFormatting sqref="F95">
    <cfRule type="expression" dxfId="26" priority="6" stopIfTrue="1">
      <formula>$E95="N"</formula>
    </cfRule>
    <cfRule type="expression" dxfId="25" priority="7" stopIfTrue="1">
      <formula>$E95="Y"</formula>
    </cfRule>
  </conditionalFormatting>
  <conditionalFormatting sqref="K95">
    <cfRule type="expression" dxfId="24" priority="8" stopIfTrue="1">
      <formula>$O95=1</formula>
    </cfRule>
  </conditionalFormatting>
  <conditionalFormatting sqref="F97">
    <cfRule type="expression" dxfId="23" priority="2" stopIfTrue="1">
      <formula>$E97="N"</formula>
    </cfRule>
    <cfRule type="expression" dxfId="22" priority="3" stopIfTrue="1">
      <formula>$E97="Y"</formula>
    </cfRule>
  </conditionalFormatting>
  <conditionalFormatting sqref="K97">
    <cfRule type="expression" dxfId="21" priority="4" stopIfTrue="1">
      <formula>$O97=1</formula>
    </cfRule>
  </conditionalFormatting>
  <conditionalFormatting sqref="J97">
    <cfRule type="expression" dxfId="20" priority="1" stopIfTrue="1">
      <formula>$O97=1</formula>
    </cfRule>
  </conditionalFormatting>
  <dataValidations count="6">
    <dataValidation type="list" allowBlank="1" showInputMessage="1" showErrorMessage="1" sqref="K89" xr:uid="{00000000-0002-0000-2100-000000000000}">
      <formula1>Select_Distance</formula1>
    </dataValidation>
    <dataValidation type="list" allowBlank="1" showInputMessage="1" showErrorMessage="1" sqref="E36:E44 E62:E78 E52:E60 E46:E50 E15:E34 E89:E104" xr:uid="{00000000-0002-0000-2100-000001000000}">
      <formula1>Y_N</formula1>
    </dataValidation>
    <dataValidation type="list" allowBlank="1" showInputMessage="1" showErrorMessage="1" sqref="K70 K41 K49" xr:uid="{00000000-0002-0000-2100-000002000000}">
      <formula1>Select_Haul_Distance</formula1>
    </dataValidation>
    <dataValidation type="list" allowBlank="1" showInputMessage="1" showErrorMessage="1" sqref="K56" xr:uid="{00000000-0002-0000-2100-000003000000}">
      <formula1>Select_Volume</formula1>
    </dataValidation>
    <dataValidation type="list" allowBlank="1" showInputMessage="1" showErrorMessage="1" sqref="K38" xr:uid="{00000000-0002-0000-2100-000004000000}">
      <formula1>Select_Push_Distance_Stiff_Clay</formula1>
    </dataValidation>
    <dataValidation type="list" allowBlank="1" showInputMessage="1" showErrorMessage="1" sqref="K72" xr:uid="{00000000-0002-0000-2100-000005000000}">
      <formula1>Select_Rip_Type</formula1>
    </dataValidation>
  </dataValidations>
  <printOptions horizontalCentered="1"/>
  <pageMargins left="0.59055118110236227" right="0.59055118110236227" top="0.59055118110236227" bottom="0.59055118110236227" header="0.51181102362204722" footer="0.51181102362204722"/>
  <pageSetup paperSize="8" orientation="landscape" r:id="rId6"/>
  <headerFooter alignWithMargins="0">
    <oddFooter>&amp;C_x000D_&amp;1#&amp;"Calibri"&amp;12&amp;K000000 OFFICIAL</oddFooter>
  </headerFooter>
  <drawing r:id="rId7"/>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3"/>
  <dimension ref="A1:AO45"/>
  <sheetViews>
    <sheetView workbookViewId="0">
      <selection activeCell="C3" sqref="C3:L3"/>
    </sheetView>
  </sheetViews>
  <sheetFormatPr defaultColWidth="0" defaultRowHeight="12.75" zeroHeight="1" x14ac:dyDescent="0.2"/>
  <cols>
    <col min="1" max="2" width="2.42578125" customWidth="1"/>
    <col min="3" max="3" width="25.85546875" customWidth="1"/>
    <col min="4" max="4" width="33.7109375" customWidth="1"/>
    <col min="5" max="5" width="9" customWidth="1"/>
    <col min="6" max="6" width="7.42578125" customWidth="1"/>
    <col min="7" max="7" width="4" customWidth="1"/>
    <col min="8" max="9" width="11.140625" customWidth="1"/>
    <col min="10" max="10" width="15.7109375" customWidth="1"/>
    <col min="11" max="11" width="28.7109375" customWidth="1"/>
    <col min="12" max="12" width="40.140625" customWidth="1"/>
    <col min="13" max="13" width="2.140625" customWidth="1"/>
    <col min="14" max="14" width="2.42578125" style="1" customWidth="1"/>
    <col min="15" max="15" width="4.5703125" customWidth="1"/>
    <col min="16" max="16" width="4.5703125" style="196" customWidth="1"/>
    <col min="17" max="17" width="4.5703125" style="282" customWidth="1"/>
    <col min="18" max="18" width="2.42578125" style="1" customWidth="1"/>
    <col min="19" max="16384" width="8.85546875" hidden="1"/>
  </cols>
  <sheetData>
    <row r="1" spans="1:19" x14ac:dyDescent="0.2">
      <c r="A1" s="1"/>
      <c r="B1" s="1"/>
      <c r="C1" s="1"/>
      <c r="D1" s="1"/>
      <c r="E1" s="1"/>
      <c r="F1" s="1"/>
      <c r="G1" s="1"/>
      <c r="H1" s="1"/>
      <c r="I1" s="1"/>
      <c r="J1" s="1"/>
      <c r="K1" s="1"/>
      <c r="L1" s="1"/>
      <c r="M1" s="1"/>
      <c r="O1" s="1"/>
      <c r="P1" s="62"/>
      <c r="Q1" s="15"/>
    </row>
    <row r="2" spans="1:19" x14ac:dyDescent="0.2">
      <c r="A2" s="1"/>
      <c r="B2" s="2"/>
      <c r="C2" s="3"/>
      <c r="D2" s="3"/>
      <c r="E2" s="3"/>
      <c r="F2" s="3"/>
      <c r="G2" s="3"/>
      <c r="H2" s="3"/>
      <c r="I2" s="3"/>
      <c r="J2" s="3"/>
      <c r="K2" s="3"/>
      <c r="L2" s="3"/>
      <c r="M2" s="4"/>
      <c r="O2" s="1"/>
      <c r="P2" s="62"/>
      <c r="Q2" s="638"/>
    </row>
    <row r="3" spans="1:19" ht="23.25" thickBot="1" x14ac:dyDescent="0.25">
      <c r="A3" s="1"/>
      <c r="B3" s="5"/>
      <c r="C3" s="1519" t="s">
        <v>499</v>
      </c>
      <c r="D3" s="1519"/>
      <c r="E3" s="1519"/>
      <c r="F3" s="1519"/>
      <c r="G3" s="1519"/>
      <c r="H3" s="1519"/>
      <c r="I3" s="1519"/>
      <c r="J3" s="1519"/>
      <c r="K3" s="1519"/>
      <c r="L3" s="1519"/>
      <c r="M3" s="8"/>
      <c r="O3" s="1"/>
      <c r="P3" s="62"/>
      <c r="Q3" s="638"/>
    </row>
    <row r="4" spans="1:19" ht="22.5" customHeight="1" x14ac:dyDescent="0.2">
      <c r="A4" s="1"/>
      <c r="B4" s="5"/>
      <c r="C4" s="158" t="s">
        <v>664</v>
      </c>
      <c r="D4" s="405"/>
      <c r="E4" s="405"/>
      <c r="F4" s="406"/>
      <c r="G4" s="406"/>
      <c r="H4" s="402"/>
      <c r="I4" s="402"/>
      <c r="J4" s="402"/>
      <c r="K4" s="886" t="s">
        <v>464</v>
      </c>
      <c r="L4" s="884">
        <f>Total_Liability</f>
        <v>0</v>
      </c>
      <c r="M4" s="8"/>
      <c r="O4" s="1"/>
      <c r="P4" s="1"/>
      <c r="Q4" s="1"/>
    </row>
    <row r="5" spans="1:19" ht="12.75" customHeight="1" x14ac:dyDescent="0.2">
      <c r="A5" s="348"/>
      <c r="B5" s="358"/>
      <c r="C5" s="289"/>
      <c r="D5" s="270"/>
      <c r="E5" s="270"/>
      <c r="F5" s="271"/>
      <c r="G5" s="271"/>
      <c r="H5" s="272"/>
      <c r="I5" s="272"/>
      <c r="J5" s="272"/>
      <c r="K5" s="791" t="s">
        <v>289</v>
      </c>
      <c r="L5" s="792">
        <f>K43</f>
        <v>0</v>
      </c>
      <c r="M5" s="365"/>
      <c r="N5" s="62"/>
      <c r="O5" s="348"/>
      <c r="P5" s="348"/>
      <c r="Q5" s="348"/>
    </row>
    <row r="6" spans="1:19" ht="12.75" customHeight="1" x14ac:dyDescent="0.2">
      <c r="A6" s="347"/>
      <c r="B6" s="357"/>
      <c r="C6" s="368"/>
      <c r="D6" s="407"/>
      <c r="E6" s="407"/>
      <c r="G6" s="44"/>
      <c r="H6" s="44"/>
      <c r="J6" s="422"/>
      <c r="K6" s="1"/>
      <c r="L6" s="1"/>
      <c r="M6" s="364"/>
      <c r="N6" s="24"/>
      <c r="O6" s="690"/>
      <c r="P6" s="347"/>
      <c r="Q6" s="690"/>
    </row>
    <row r="7" spans="1:19" ht="12.75" customHeight="1" thickBot="1" x14ac:dyDescent="0.25">
      <c r="A7" s="349"/>
      <c r="B7" s="359"/>
      <c r="C7" s="558" t="s">
        <v>613</v>
      </c>
      <c r="D7" s="162"/>
      <c r="E7" s="162"/>
      <c r="F7" s="558"/>
      <c r="G7" s="163"/>
      <c r="H7" s="44"/>
      <c r="I7" s="1"/>
      <c r="J7" s="1"/>
      <c r="K7" s="1"/>
      <c r="L7" s="885" t="s">
        <v>766</v>
      </c>
      <c r="M7" s="366"/>
      <c r="N7" s="42"/>
      <c r="O7" s="690"/>
      <c r="P7" s="349"/>
      <c r="Q7" s="349"/>
    </row>
    <row r="8" spans="1:19" ht="12.75" customHeight="1" x14ac:dyDescent="0.2">
      <c r="A8" s="350"/>
      <c r="B8" s="360"/>
      <c r="C8" s="1093"/>
      <c r="D8" s="1094"/>
      <c r="E8" s="556"/>
      <c r="F8" s="1100"/>
      <c r="G8" s="1100"/>
      <c r="H8" s="1100"/>
      <c r="I8" s="1100"/>
      <c r="J8" s="1099"/>
      <c r="K8" s="1099"/>
      <c r="L8" s="883" t="s">
        <v>5</v>
      </c>
      <c r="M8" s="361"/>
      <c r="N8" s="24"/>
      <c r="O8" s="348"/>
      <c r="P8" s="350"/>
      <c r="Q8" s="350"/>
    </row>
    <row r="9" spans="1:19" ht="12.75" customHeight="1" x14ac:dyDescent="0.2">
      <c r="A9" s="350"/>
      <c r="B9" s="360"/>
      <c r="C9" s="1095"/>
      <c r="D9" s="1096"/>
      <c r="E9" s="556"/>
      <c r="F9" s="1100"/>
      <c r="G9" s="1100"/>
      <c r="H9" s="1100"/>
      <c r="I9" s="1100"/>
      <c r="J9" s="1101"/>
      <c r="K9" s="1101"/>
      <c r="L9" s="456" t="s">
        <v>767</v>
      </c>
      <c r="M9" s="361"/>
      <c r="N9" s="24"/>
      <c r="O9" s="348"/>
      <c r="P9" s="350"/>
      <c r="Q9" s="350"/>
    </row>
    <row r="10" spans="1:19" ht="12.75" customHeight="1" x14ac:dyDescent="0.2">
      <c r="A10" s="350"/>
      <c r="B10" s="360"/>
      <c r="C10" s="1095"/>
      <c r="D10" s="1096"/>
      <c r="E10" s="556"/>
      <c r="F10" s="1100"/>
      <c r="G10" s="1100"/>
      <c r="H10" s="1100"/>
      <c r="I10" s="1100"/>
      <c r="J10" s="1101"/>
      <c r="K10" s="1101"/>
      <c r="L10" s="404" t="s">
        <v>6</v>
      </c>
      <c r="M10" s="361"/>
      <c r="N10" s="24"/>
      <c r="O10" s="348"/>
      <c r="P10" s="350"/>
      <c r="Q10" s="350"/>
    </row>
    <row r="11" spans="1:19" ht="12.75" customHeight="1" x14ac:dyDescent="0.2">
      <c r="A11" s="350"/>
      <c r="B11" s="360"/>
      <c r="C11" s="1095"/>
      <c r="D11" s="1096"/>
      <c r="E11" s="556"/>
      <c r="F11" s="1100"/>
      <c r="G11" s="1100"/>
      <c r="H11" s="1100"/>
      <c r="I11" s="1100"/>
      <c r="J11" s="1101"/>
      <c r="K11" s="1101"/>
      <c r="L11" s="367" t="s">
        <v>7</v>
      </c>
      <c r="M11" s="361"/>
      <c r="N11" s="42"/>
      <c r="O11" s="348"/>
      <c r="P11" s="350"/>
      <c r="Q11" s="350"/>
    </row>
    <row r="12" spans="1:19" ht="12.75" customHeight="1" thickBot="1" x14ac:dyDescent="0.25">
      <c r="A12" s="44"/>
      <c r="B12" s="161"/>
      <c r="C12" s="1097"/>
      <c r="D12" s="1098"/>
      <c r="E12" s="162"/>
      <c r="F12" s="163"/>
      <c r="G12" s="47"/>
      <c r="H12" s="167"/>
      <c r="I12" s="167"/>
      <c r="J12" s="166"/>
      <c r="K12" s="166"/>
      <c r="L12" s="653"/>
      <c r="M12" s="164"/>
      <c r="N12" s="42"/>
      <c r="O12" s="44"/>
      <c r="P12" s="44"/>
      <c r="Q12" s="44"/>
      <c r="S12" s="722"/>
    </row>
    <row r="13" spans="1:19" ht="12.75" customHeight="1" thickBot="1" x14ac:dyDescent="0.25">
      <c r="A13" s="1"/>
      <c r="B13" s="5"/>
      <c r="C13" s="52"/>
      <c r="D13" s="580"/>
      <c r="E13" s="45"/>
      <c r="F13" s="46"/>
      <c r="G13" s="46"/>
      <c r="H13" s="50"/>
      <c r="I13" s="50"/>
      <c r="J13" s="51"/>
      <c r="K13" s="51"/>
      <c r="L13" s="581"/>
      <c r="M13" s="8"/>
      <c r="O13" s="1"/>
      <c r="P13" s="62"/>
      <c r="Q13" s="638"/>
    </row>
    <row r="14" spans="1:19" ht="23.25" thickBot="1" x14ac:dyDescent="0.25">
      <c r="A14" s="1"/>
      <c r="B14" s="5"/>
      <c r="C14" s="542" t="s">
        <v>285</v>
      </c>
      <c r="D14" s="577" t="s">
        <v>286</v>
      </c>
      <c r="E14" s="537" t="s">
        <v>287</v>
      </c>
      <c r="F14" s="578" t="s">
        <v>288</v>
      </c>
      <c r="G14" s="578" t="s">
        <v>290</v>
      </c>
      <c r="H14" s="550" t="s">
        <v>291</v>
      </c>
      <c r="I14" s="550" t="s">
        <v>292</v>
      </c>
      <c r="J14" s="545" t="s">
        <v>293</v>
      </c>
      <c r="K14" s="545" t="s">
        <v>294</v>
      </c>
      <c r="L14" s="575" t="s">
        <v>295</v>
      </c>
      <c r="M14" s="8"/>
      <c r="O14" s="60" t="s">
        <v>565</v>
      </c>
      <c r="P14" s="60" t="s">
        <v>564</v>
      </c>
      <c r="Q14" s="60" t="s">
        <v>563</v>
      </c>
    </row>
    <row r="15" spans="1:19" x14ac:dyDescent="0.2">
      <c r="A15" s="1"/>
      <c r="B15" s="5"/>
      <c r="C15" s="1394" t="s">
        <v>179</v>
      </c>
      <c r="D15" s="1481" t="str">
        <f>VLOOKUP($P15,TOV!$A$4:$E$65536,2,FALSE)</f>
        <v xml:space="preserve">Source local material (where availiable onsite), cart and spread suitable material to cap the tailings storage (cap thickness determined by approval/licence) </v>
      </c>
      <c r="E15" s="1482" t="s">
        <v>296</v>
      </c>
      <c r="F15" s="1483"/>
      <c r="G15" s="1250" t="s">
        <v>377</v>
      </c>
      <c r="H15" s="1484" t="str">
        <f>VLOOKUP($P15,TOV!$A$4:$E$65536,4,FALSE)</f>
        <v>Select from List</v>
      </c>
      <c r="I15" s="1503"/>
      <c r="J15" s="1469" t="str">
        <f>IF($E15="Y",IF(I15=0,IF(H15="Select From List","",F15*H15),F15*I15),"")</f>
        <v/>
      </c>
      <c r="K15" s="630" t="s">
        <v>378</v>
      </c>
      <c r="L15" s="1504" t="s">
        <v>733</v>
      </c>
      <c r="M15" s="1365"/>
      <c r="N15" s="1416"/>
      <c r="O15" s="1421">
        <f>IF(I15="",0,1)</f>
        <v>0</v>
      </c>
      <c r="P15" s="1418" t="str">
        <f>IF(Q15=1,"X205",IF(Q15=2,"X206",IF(Q15=3,"X207",IF(Q15=4,"X208",IF(Q15=5,"X209","X205")))))</f>
        <v>X205</v>
      </c>
      <c r="Q15" s="1472">
        <f>VLOOKUP(K15,Select_Haul_Distance_Index,2,FALSE)</f>
        <v>1</v>
      </c>
    </row>
    <row r="16" spans="1:19" ht="21.75" customHeight="1" x14ac:dyDescent="0.2">
      <c r="A16" s="1"/>
      <c r="B16" s="5"/>
      <c r="C16" s="1314"/>
      <c r="D16" s="1457"/>
      <c r="E16" s="1458"/>
      <c r="F16" s="1459"/>
      <c r="G16" s="1251"/>
      <c r="H16" s="1464"/>
      <c r="I16" s="1461"/>
      <c r="J16" s="1462"/>
      <c r="K16" s="632"/>
      <c r="L16" s="1456"/>
      <c r="M16" s="1365"/>
      <c r="N16" s="1416"/>
      <c r="O16" s="1392"/>
      <c r="P16" s="1419"/>
      <c r="Q16" s="1450"/>
    </row>
    <row r="17" spans="1:41" ht="21.75" customHeight="1" x14ac:dyDescent="0.2">
      <c r="A17" s="1"/>
      <c r="B17" s="5"/>
      <c r="C17" s="1314"/>
      <c r="D17" s="70" t="str">
        <f>VLOOKUP($P17,TOV!$A$4:$E$65536,2,FALSE)</f>
        <v>Purchase of capping material where there is a shortage on site</v>
      </c>
      <c r="E17" s="293" t="s">
        <v>296</v>
      </c>
      <c r="F17" s="72"/>
      <c r="G17" s="90" t="s">
        <v>440</v>
      </c>
      <c r="H17" s="73">
        <f>VLOOKUP($P17,TOV!$A$4:$E$65536,4,FALSE)</f>
        <v>36.137310143400001</v>
      </c>
      <c r="I17" s="197"/>
      <c r="J17" s="75">
        <f>IF($E17="Y",IF(I17=0,IF(H17="Use 1st principles to build a rate","",F17*H17),F17*I17),"")</f>
        <v>0</v>
      </c>
      <c r="K17" s="631"/>
      <c r="L17" s="212" t="s">
        <v>850</v>
      </c>
      <c r="M17" s="176"/>
      <c r="N17" s="130"/>
      <c r="O17" s="776">
        <f t="shared" ref="O17" si="0">IF(I17="",0,1)</f>
        <v>0</v>
      </c>
      <c r="P17" s="795" t="s">
        <v>847</v>
      </c>
      <c r="Q17" s="938"/>
    </row>
    <row r="18" spans="1:41" ht="67.5" x14ac:dyDescent="0.2">
      <c r="A18" s="1"/>
      <c r="B18" s="5"/>
      <c r="C18" s="1314"/>
      <c r="D18" s="70" t="str">
        <f>VLOOKUP($P18,TOV!$A$4:$E$65536,2,FALSE)</f>
        <v xml:space="preserve">(Only if specifically required): Apply engineered treatment as required (i.e. additional compaction, capillary breaks, etc) - design in accordance with the approval/permit commitments. Generic rate assumes cap thickness of approximately 1-1.5m.  </v>
      </c>
      <c r="E18" s="293" t="s">
        <v>296</v>
      </c>
      <c r="F18" s="77"/>
      <c r="G18" s="199" t="s">
        <v>363</v>
      </c>
      <c r="H18" s="73" t="str">
        <f>VLOOKUP($P18,TOV!$A$4:$E$65536,4,FALSE)</f>
        <v>Use 1st principles to build a rate</v>
      </c>
      <c r="I18" s="197"/>
      <c r="J18" s="75" t="str">
        <f>IF($E18="Y",IF(I18=0,IF(H18="Use 1st principles to build a rate","",F18*H18),F18*I18),"")</f>
        <v/>
      </c>
      <c r="K18" s="632"/>
      <c r="L18" s="142" t="s">
        <v>180</v>
      </c>
      <c r="M18" s="8"/>
      <c r="O18" s="815">
        <f>IF(I18="",0,1)</f>
        <v>0</v>
      </c>
      <c r="P18" s="826" t="s">
        <v>600</v>
      </c>
      <c r="Q18" s="816"/>
    </row>
    <row r="19" spans="1:41" ht="27" x14ac:dyDescent="0.2">
      <c r="A19" s="1"/>
      <c r="B19" s="5"/>
      <c r="C19" s="1314"/>
      <c r="D19" s="70" t="str">
        <f>VLOOKUP($P19,TOV!$A$4:$E$65536,2,FALSE)</f>
        <v xml:space="preserve">Reshaping (earthworks only) of the walls &amp; surrounds of the tailings storage </v>
      </c>
      <c r="E19" s="293" t="s">
        <v>296</v>
      </c>
      <c r="F19" s="77"/>
      <c r="G19" s="199" t="s">
        <v>363</v>
      </c>
      <c r="H19" s="73">
        <f>VLOOKUP($P19,TOV!$A$4:$E$65536,4,FALSE)</f>
        <v>5008.4536477257889</v>
      </c>
      <c r="I19" s="197"/>
      <c r="J19" s="75">
        <f>IF($E19="Y",IF(I19=0,F19*H19,F19*I19),"")</f>
        <v>0</v>
      </c>
      <c r="K19" s="632"/>
      <c r="L19" s="142" t="s">
        <v>734</v>
      </c>
      <c r="M19" s="8"/>
      <c r="O19" s="815">
        <f>IF(I19="",0,1)</f>
        <v>0</v>
      </c>
      <c r="P19" s="826" t="s">
        <v>146</v>
      </c>
      <c r="Q19" s="816"/>
    </row>
    <row r="20" spans="1:41" x14ac:dyDescent="0.2">
      <c r="A20" s="1"/>
      <c r="B20" s="5"/>
      <c r="C20" s="1314"/>
      <c r="D20" s="1457" t="str">
        <f>VLOOKUP($P20,TOV!$A$4:$E$65536,2,FALSE)</f>
        <v>Leach pits/ponds &amp; evaporation ponds - drain and remove contaminated sediments to appropriately constructed TSF.</v>
      </c>
      <c r="E20" s="1458" t="s">
        <v>296</v>
      </c>
      <c r="F20" s="1459"/>
      <c r="G20" s="1251" t="s">
        <v>377</v>
      </c>
      <c r="H20" s="1464" t="str">
        <f>VLOOKUP($P20,TOV!$A$4:$E$65536,4,FALSE)</f>
        <v>Select from List</v>
      </c>
      <c r="I20" s="1461"/>
      <c r="J20" s="1462" t="str">
        <f>IF($E20="Y",IF(I20=0,IF(H20="Select From List","",F20*H20),F20*I20),"")</f>
        <v/>
      </c>
      <c r="K20" s="632" t="s">
        <v>378</v>
      </c>
      <c r="L20" s="1456" t="s">
        <v>731</v>
      </c>
      <c r="M20" s="1365"/>
      <c r="N20" s="1416"/>
      <c r="O20" s="1391">
        <f>IF(I20="",0,1)</f>
        <v>0</v>
      </c>
      <c r="P20" s="1420" t="str">
        <f>IF(Q20=1,"X116",IF(Q20=2,"X117",IF(Q20=3,"X118",IF(Q20=4,"x119",IF(Q20=5,"X120","*""116")))))</f>
        <v>X116</v>
      </c>
      <c r="Q20" s="1487">
        <f>VLOOKUP(K20,Select_Haul_Distance_Index,2,FALSE)</f>
        <v>1</v>
      </c>
    </row>
    <row r="21" spans="1:41" ht="23.25" customHeight="1" thickBot="1" x14ac:dyDescent="0.25">
      <c r="A21" s="1"/>
      <c r="B21" s="5"/>
      <c r="C21" s="1315"/>
      <c r="D21" s="1488"/>
      <c r="E21" s="1489"/>
      <c r="F21" s="1476"/>
      <c r="G21" s="1477"/>
      <c r="H21" s="1478"/>
      <c r="I21" s="1496"/>
      <c r="J21" s="1474"/>
      <c r="K21" s="637"/>
      <c r="L21" s="1505"/>
      <c r="M21" s="1365"/>
      <c r="N21" s="1416"/>
      <c r="O21" s="1444"/>
      <c r="P21" s="1567"/>
      <c r="Q21" s="1502"/>
    </row>
    <row r="22" spans="1:41" ht="13.5" thickBot="1" x14ac:dyDescent="0.25">
      <c r="A22" s="1"/>
      <c r="B22" s="5"/>
      <c r="C22" s="83"/>
      <c r="D22" s="559"/>
      <c r="E22" s="514"/>
      <c r="F22" s="600" t="s">
        <v>461</v>
      </c>
      <c r="G22" s="520"/>
      <c r="H22" s="521"/>
      <c r="I22" s="521"/>
      <c r="J22" s="512">
        <f>SUM(J15:J20)</f>
        <v>0</v>
      </c>
      <c r="K22" s="512"/>
      <c r="L22" s="842"/>
      <c r="M22" s="8"/>
      <c r="O22" s="1497"/>
      <c r="P22" s="1498"/>
      <c r="Q22" s="1499"/>
    </row>
    <row r="23" spans="1:41" ht="56.25" x14ac:dyDescent="0.2">
      <c r="A23" s="1"/>
      <c r="B23" s="5"/>
      <c r="C23" s="1273" t="s">
        <v>727</v>
      </c>
      <c r="D23" s="190" t="str">
        <f>VLOOKUP($P23,TOV!$A$4:$E$65536,2,FALSE)</f>
        <v>Clean small surface water management dams (include all structures) to be retained after mine closure  - make safe and minor earthworks to stabilise the water management structure. ( &lt; 5 ML)</v>
      </c>
      <c r="E23" s="145" t="s">
        <v>296</v>
      </c>
      <c r="F23" s="471"/>
      <c r="G23" s="239" t="s">
        <v>371</v>
      </c>
      <c r="H23" s="191">
        <f>VLOOKUP($P23,TOV!$A$4:$E$65536,4,FALSE)</f>
        <v>3030.7565663161195</v>
      </c>
      <c r="I23" s="192"/>
      <c r="J23" s="66">
        <f>IF($E23="Y",IF(I23=0,F23*H23,F23*I23),"")</f>
        <v>0</v>
      </c>
      <c r="K23" s="630"/>
      <c r="L23" s="194" t="s">
        <v>586</v>
      </c>
      <c r="M23" s="8"/>
      <c r="O23" s="813">
        <f>IF(I23="",0,1)</f>
        <v>0</v>
      </c>
      <c r="P23" s="825" t="s">
        <v>587</v>
      </c>
      <c r="Q23" s="814"/>
    </row>
    <row r="24" spans="1:41" ht="22.5" x14ac:dyDescent="0.2">
      <c r="A24" s="1"/>
      <c r="B24" s="5"/>
      <c r="C24" s="1116"/>
      <c r="D24" s="905" t="str">
        <f>VLOOKUP($P24,TOV!$A$4:$E$65536,2,FALSE)</f>
        <v>Pumping costs for water, includes hire of pumps, labour to manage pumping and fuel</v>
      </c>
      <c r="E24" s="293" t="s">
        <v>296</v>
      </c>
      <c r="F24" s="77"/>
      <c r="G24" s="199" t="s">
        <v>835</v>
      </c>
      <c r="H24" s="73">
        <f>VLOOKUP($P24,TOV!$A$4:$E$65536,4,FALSE)</f>
        <v>126.50808726</v>
      </c>
      <c r="I24" s="197"/>
      <c r="J24" s="75">
        <f>IF($E24="Y",IF(I24=0,F24*H24,F24*I24),"")</f>
        <v>0</v>
      </c>
      <c r="K24" s="632"/>
      <c r="L24" s="141" t="s">
        <v>836</v>
      </c>
      <c r="M24" s="221"/>
      <c r="N24" s="42"/>
      <c r="O24" s="745">
        <f>IF(I24="",0,1)</f>
        <v>0</v>
      </c>
      <c r="P24" s="1008" t="s">
        <v>833</v>
      </c>
      <c r="Q24" s="819"/>
    </row>
    <row r="25" spans="1:41" ht="22.5" x14ac:dyDescent="0.2">
      <c r="A25" s="1"/>
      <c r="B25" s="5"/>
      <c r="C25" s="1116"/>
      <c r="D25" s="905" t="str">
        <f>VLOOKUP($P25,TOV!$A$4:$E$65536,2,FALSE)</f>
        <v>Removal of plastic pond liners for offsite disposal</v>
      </c>
      <c r="E25" s="293" t="s">
        <v>296</v>
      </c>
      <c r="F25" s="77"/>
      <c r="G25" s="199" t="s">
        <v>363</v>
      </c>
      <c r="H25" s="73">
        <f>VLOOKUP($P25,TOV!$A$4:$E$65536,4,FALSE)</f>
        <v>4785.3059094</v>
      </c>
      <c r="I25" s="197"/>
      <c r="J25" s="75">
        <f>IF($E25="Y",IF(I25=0,F25*H25,F25*I25),"")</f>
        <v>0</v>
      </c>
      <c r="K25" s="632"/>
      <c r="L25" s="141" t="s">
        <v>832</v>
      </c>
      <c r="M25" s="221"/>
      <c r="N25" s="42"/>
      <c r="O25" s="745">
        <f>IF(I25="",0,1)</f>
        <v>0</v>
      </c>
      <c r="P25" s="1008" t="s">
        <v>830</v>
      </c>
      <c r="Q25" s="819"/>
    </row>
    <row r="26" spans="1:41" ht="23.25" thickBot="1" x14ac:dyDescent="0.25">
      <c r="A26" s="68"/>
      <c r="B26" s="69"/>
      <c r="C26" s="1116"/>
      <c r="D26" s="955" t="str">
        <f>VLOOKUP($P26,TOV!$A$4:$E$65536,2,FALSE)</f>
        <v>OR Backfill dams and reinstate to natural surface.  (Push only)</v>
      </c>
      <c r="E26" s="294" t="s">
        <v>296</v>
      </c>
      <c r="F26" s="94"/>
      <c r="G26" s="250" t="s">
        <v>440</v>
      </c>
      <c r="H26" s="547">
        <f>VLOOKUP($P26,TOV!$A$4:$E$65536,4,FALSE)</f>
        <v>0.95032197418386777</v>
      </c>
      <c r="I26" s="252"/>
      <c r="J26" s="953">
        <f>IF($E26="Y",IF(I26=0,F26*H26,F26*I26),"")</f>
        <v>0</v>
      </c>
      <c r="K26" s="632"/>
      <c r="L26" s="952" t="s">
        <v>589</v>
      </c>
      <c r="M26" s="221"/>
      <c r="N26" s="42"/>
      <c r="O26" s="745">
        <f>IF(I26="",0,1)</f>
        <v>0</v>
      </c>
      <c r="P26" s="746" t="s">
        <v>521</v>
      </c>
      <c r="Q26" s="932"/>
      <c r="R26" s="740"/>
      <c r="S26" s="722"/>
      <c r="T26" s="722"/>
      <c r="U26" s="722"/>
      <c r="V26" s="722"/>
      <c r="W26" s="722"/>
      <c r="X26" s="722"/>
      <c r="Y26" s="722"/>
      <c r="Z26" s="722"/>
      <c r="AA26" s="722"/>
      <c r="AB26" s="722"/>
      <c r="AC26" s="722"/>
      <c r="AD26" s="722"/>
      <c r="AE26" s="722"/>
      <c r="AF26" s="722"/>
      <c r="AG26" s="722"/>
      <c r="AH26" s="722"/>
      <c r="AI26" s="722"/>
      <c r="AJ26" s="722"/>
      <c r="AK26" s="722"/>
      <c r="AL26" s="722"/>
      <c r="AM26" s="722"/>
      <c r="AN26" s="722"/>
      <c r="AO26" s="722"/>
    </row>
    <row r="27" spans="1:41" ht="13.5" thickBot="1" x14ac:dyDescent="0.25">
      <c r="A27" s="1"/>
      <c r="B27" s="5"/>
      <c r="C27" s="83"/>
      <c r="D27" s="559"/>
      <c r="E27" s="514"/>
      <c r="F27" s="600" t="s">
        <v>461</v>
      </c>
      <c r="G27" s="520"/>
      <c r="H27" s="521"/>
      <c r="I27" s="521"/>
      <c r="J27" s="512">
        <f>SUM(J23:J26)</f>
        <v>0</v>
      </c>
      <c r="K27" s="512"/>
      <c r="L27" s="842"/>
      <c r="M27" s="8"/>
      <c r="O27" s="1497"/>
      <c r="P27" s="1498"/>
      <c r="Q27" s="1499"/>
    </row>
    <row r="28" spans="1:41" x14ac:dyDescent="0.2">
      <c r="A28" s="1"/>
      <c r="B28" s="5"/>
      <c r="C28" s="1265" t="s">
        <v>732</v>
      </c>
      <c r="D28" s="1481" t="str">
        <f>VLOOKUP($P28,TOV!$A$4:$E$65536,2,FALSE)</f>
        <v>Source (where availiable onsite), cart, spread and lightly rip topsoil</v>
      </c>
      <c r="E28" s="1482" t="s">
        <v>296</v>
      </c>
      <c r="F28" s="1483"/>
      <c r="G28" s="1250" t="s">
        <v>377</v>
      </c>
      <c r="H28" s="1484" t="str">
        <f>VLOOKUP($P28,TOV!$A$4:$E$65536,4,FALSE)</f>
        <v>Select from List</v>
      </c>
      <c r="I28" s="1503"/>
      <c r="J28" s="1469" t="str">
        <f>IF($E28="Y",IF(I28=0,IF(H28="Select From List","",F28*H28),F28*I28),"")</f>
        <v/>
      </c>
      <c r="K28" s="630" t="s">
        <v>378</v>
      </c>
      <c r="L28" s="1504" t="s">
        <v>584</v>
      </c>
      <c r="M28" s="1365"/>
      <c r="N28" s="1416"/>
      <c r="O28" s="1421">
        <f>IF(I28="",0,1)</f>
        <v>0</v>
      </c>
      <c r="P28" s="1418" t="str">
        <f>IF(Q28=1,"X044",IF(Q28=2,"X045",IF(Q28=3,"X046",IF(Q28=4,"x047",IF(Q28=5,"X048","X044")))))</f>
        <v>X044</v>
      </c>
      <c r="Q28" s="1472">
        <f>VLOOKUP(K28,Select_Haul_Distance_Index,2,FALSE)</f>
        <v>1</v>
      </c>
    </row>
    <row r="29" spans="1:41" ht="23.25" customHeight="1" x14ac:dyDescent="0.2">
      <c r="A29" s="1"/>
      <c r="B29" s="5"/>
      <c r="C29" s="1265"/>
      <c r="D29" s="1457"/>
      <c r="E29" s="1458"/>
      <c r="F29" s="1459"/>
      <c r="G29" s="1251"/>
      <c r="H29" s="1464"/>
      <c r="I29" s="1461"/>
      <c r="J29" s="1462"/>
      <c r="K29" s="632"/>
      <c r="L29" s="1456"/>
      <c r="M29" s="1365"/>
      <c r="N29" s="1416"/>
      <c r="O29" s="1392"/>
      <c r="P29" s="1419"/>
      <c r="Q29" s="1450"/>
    </row>
    <row r="30" spans="1:41" ht="23.25" customHeight="1" thickBot="1" x14ac:dyDescent="0.25">
      <c r="A30" s="1"/>
      <c r="B30" s="5"/>
      <c r="C30" s="1265"/>
      <c r="D30" s="949" t="str">
        <f>VLOOKUP($P30,TOV!$A$4:$E$65536,2,FALSE)</f>
        <v>Purchase of topsoil where there is a shortage on site</v>
      </c>
      <c r="E30" s="552" t="s">
        <v>296</v>
      </c>
      <c r="F30" s="977"/>
      <c r="G30" s="303" t="s">
        <v>440</v>
      </c>
      <c r="H30" s="921">
        <f>VLOOKUP($P30,TOV!$A$4:$E$65536,4,FALSE)</f>
        <v>51.34028202108</v>
      </c>
      <c r="I30" s="1019"/>
      <c r="J30" s="554">
        <f t="shared" ref="J30" si="1">IF($E30="Y",IF(I30=0,F30*H30,F30*I30),"")</f>
        <v>0</v>
      </c>
      <c r="K30" s="665"/>
      <c r="L30" s="211" t="s">
        <v>812</v>
      </c>
      <c r="M30" s="10"/>
      <c r="N30" s="1017"/>
      <c r="O30" s="745">
        <f t="shared" ref="O30:O32" si="2">IF(I30="",0,1)</f>
        <v>0</v>
      </c>
      <c r="P30" s="1008" t="s">
        <v>837</v>
      </c>
      <c r="Q30" s="938"/>
    </row>
    <row r="31" spans="1:41" ht="36" customHeight="1" x14ac:dyDescent="0.2">
      <c r="A31" s="1"/>
      <c r="B31" s="5"/>
      <c r="C31" s="1265"/>
      <c r="D31" s="70" t="str">
        <f>VLOOKUP($P31,TOV!$A$4:$E$65536,2,FALSE)</f>
        <v>Shaping or levelling of minor excavations, batters and stockpiles, final trim, rock rake and deep rip</v>
      </c>
      <c r="E31" s="293" t="s">
        <v>296</v>
      </c>
      <c r="F31" s="77"/>
      <c r="G31" s="199" t="s">
        <v>363</v>
      </c>
      <c r="H31" s="73">
        <f>VLOOKUP($P31,TOV!$A$4:$E$65536,4,FALSE)</f>
        <v>1969.9917681054776</v>
      </c>
      <c r="I31" s="197"/>
      <c r="J31" s="75">
        <f>IF($E31="Y",IF(I31=0,F31*H31,F31*I31),"")</f>
        <v>0</v>
      </c>
      <c r="K31" s="632"/>
      <c r="L31" s="141" t="s">
        <v>193</v>
      </c>
      <c r="M31" s="8"/>
      <c r="O31" s="813">
        <f t="shared" si="2"/>
        <v>0</v>
      </c>
      <c r="P31" s="825" t="s">
        <v>579</v>
      </c>
      <c r="Q31" s="938"/>
    </row>
    <row r="32" spans="1:41" ht="28.5" customHeight="1" x14ac:dyDescent="0.2">
      <c r="A32" s="1"/>
      <c r="B32" s="5"/>
      <c r="C32" s="1265"/>
      <c r="D32" s="70" t="str">
        <f>VLOOKUP($P32,TOV!$A$4:$E$65536,2,FALSE)</f>
        <v>Structural water management works, banks, drains, rock lined waterways, sediment dams</v>
      </c>
      <c r="E32" s="293" t="s">
        <v>296</v>
      </c>
      <c r="F32" s="77"/>
      <c r="G32" s="199" t="s">
        <v>363</v>
      </c>
      <c r="H32" s="73">
        <f>VLOOKUP($P32,TOV!$A$4:$E$65536,4,FALSE)</f>
        <v>3030.7565663161195</v>
      </c>
      <c r="I32" s="197"/>
      <c r="J32" s="75">
        <f t="shared" ref="J32" si="3">IF($E32="Y",IF(I32=0,F32*H32,F32*I32),"")</f>
        <v>0</v>
      </c>
      <c r="K32" s="632"/>
      <c r="L32" s="141" t="s">
        <v>507</v>
      </c>
      <c r="M32" s="8"/>
      <c r="O32" s="815">
        <f t="shared" si="2"/>
        <v>0</v>
      </c>
      <c r="P32" s="826" t="s">
        <v>580</v>
      </c>
      <c r="Q32" s="938"/>
    </row>
    <row r="33" spans="1:17" ht="27" x14ac:dyDescent="0.2">
      <c r="A33" s="1"/>
      <c r="B33" s="5"/>
      <c r="C33" s="1265"/>
      <c r="D33" s="70" t="str">
        <f>VLOOKUP($P33,TOV!$A$4:$E$65536,2,FALSE)</f>
        <v>Soil amelioration (adding gypsum, lime, etc)</v>
      </c>
      <c r="E33" s="293" t="s">
        <v>296</v>
      </c>
      <c r="F33" s="77"/>
      <c r="G33" s="199" t="s">
        <v>363</v>
      </c>
      <c r="H33" s="73">
        <f>VLOOKUP($P33,TOV!$A$4:$E$65536,4,FALSE)</f>
        <v>757.68914157902987</v>
      </c>
      <c r="I33" s="197"/>
      <c r="J33" s="75">
        <f>IF($E33="Y",IF(I33=0,F33*H33,F33*I33),"")</f>
        <v>0</v>
      </c>
      <c r="K33" s="632"/>
      <c r="L33" s="142" t="s">
        <v>585</v>
      </c>
      <c r="M33" s="8"/>
      <c r="O33" s="815">
        <f>IF(I33="",0,1)</f>
        <v>0</v>
      </c>
      <c r="P33" s="826" t="s">
        <v>399</v>
      </c>
      <c r="Q33" s="816"/>
    </row>
    <row r="34" spans="1:17" ht="33.75" x14ac:dyDescent="0.2">
      <c r="A34" s="1"/>
      <c r="B34" s="5"/>
      <c r="C34" s="1265"/>
      <c r="D34" s="70" t="str">
        <f>VLOOKUP($P34,TOV!$A$4:$E$65536,2,FALSE)</f>
        <v>Maintenance of the rehabilitated areas that are intended to be part of the ongoing closure of the site.</v>
      </c>
      <c r="E34" s="293" t="s">
        <v>296</v>
      </c>
      <c r="F34" s="77"/>
      <c r="G34" s="199" t="s">
        <v>363</v>
      </c>
      <c r="H34" s="73">
        <f>VLOOKUP($P34,TOV!$A$4:$E$65536,4,FALSE)</f>
        <v>984.9958840527388</v>
      </c>
      <c r="I34" s="197"/>
      <c r="J34" s="75">
        <f>IF($E34="Y",IF(I34=0,F34*H34,F34*I34),"")</f>
        <v>0</v>
      </c>
      <c r="K34" s="632"/>
      <c r="L34" s="141" t="s">
        <v>868</v>
      </c>
      <c r="M34" s="8"/>
      <c r="O34" s="815">
        <f>IF(I34="",0,1)</f>
        <v>0</v>
      </c>
      <c r="P34" s="832" t="s">
        <v>368</v>
      </c>
      <c r="Q34" s="816"/>
    </row>
    <row r="35" spans="1:17" ht="63" x14ac:dyDescent="0.2">
      <c r="A35" s="1"/>
      <c r="B35" s="5"/>
      <c r="C35" s="1265"/>
      <c r="D35" s="70" t="str">
        <f>VLOOKUP($P35,TOV!$A$4:$E$65536,2,FALSE)</f>
        <v>Direct seeding (native tree species OR using native grasses), with single application of fertiliser</v>
      </c>
      <c r="E35" s="293" t="s">
        <v>296</v>
      </c>
      <c r="F35" s="77"/>
      <c r="G35" s="199" t="s">
        <v>363</v>
      </c>
      <c r="H35" s="73">
        <f>VLOOKUP($P35,TOV!$A$4:$E$65536,4,FALSE)</f>
        <v>5303.8239910532093</v>
      </c>
      <c r="I35" s="197"/>
      <c r="J35" s="75">
        <f>IF($E35="Y",IF(I35=0,F35*H35,F35*I35),"")</f>
        <v>0</v>
      </c>
      <c r="K35" s="632"/>
      <c r="L35" s="141" t="s">
        <v>0</v>
      </c>
      <c r="M35" s="8"/>
      <c r="O35" s="815">
        <f>IF(I35="",0,1)</f>
        <v>0</v>
      </c>
      <c r="P35" s="826" t="s">
        <v>400</v>
      </c>
      <c r="Q35" s="816"/>
    </row>
    <row r="36" spans="1:17" ht="63" x14ac:dyDescent="0.2">
      <c r="A36" s="1"/>
      <c r="B36" s="5"/>
      <c r="C36" s="1265"/>
      <c r="D36" s="70" t="str">
        <f>VLOOKUP($P36,TOV!$A$4:$E$65536,2,FALSE)</f>
        <v>Direct seeding (pasture grass species), with single application of fertiliser</v>
      </c>
      <c r="E36" s="293" t="s">
        <v>296</v>
      </c>
      <c r="F36" s="77"/>
      <c r="G36" s="199" t="s">
        <v>363</v>
      </c>
      <c r="H36" s="73">
        <f>VLOOKUP($P36,TOV!$A$4:$E$65536,4,FALSE)</f>
        <v>1363.8404548422536</v>
      </c>
      <c r="I36" s="197"/>
      <c r="J36" s="75">
        <f>IF($E36="Y",IF(I36=0,F36*H36,F36*I36),"")</f>
        <v>0</v>
      </c>
      <c r="K36" s="632"/>
      <c r="L36" s="141" t="s">
        <v>2</v>
      </c>
      <c r="M36" s="8"/>
      <c r="O36" s="815">
        <f>IF(I36="",0,1)</f>
        <v>0</v>
      </c>
      <c r="P36" s="826" t="s">
        <v>401</v>
      </c>
      <c r="Q36" s="816"/>
    </row>
    <row r="37" spans="1:17" ht="18.75" thickBot="1" x14ac:dyDescent="0.25">
      <c r="A37" s="1"/>
      <c r="B37" s="5"/>
      <c r="C37" s="1265"/>
      <c r="D37" s="70" t="str">
        <f>VLOOKUP($P37,TOV!$A$4:$E$65536,2,FALSE)</f>
        <v>Planting tubestock (&lt; 15cm)</v>
      </c>
      <c r="E37" s="293" t="s">
        <v>296</v>
      </c>
      <c r="F37" s="77"/>
      <c r="G37" s="199" t="s">
        <v>371</v>
      </c>
      <c r="H37" s="73">
        <f>VLOOKUP($P37,TOV!$A$4:$E$65536,4,FALSE)</f>
        <v>12.842188840322539</v>
      </c>
      <c r="I37" s="197"/>
      <c r="J37" s="75">
        <f>IF($E37="Y",IF(I37=0,F37*H37,F37*I37),"")</f>
        <v>0</v>
      </c>
      <c r="K37" s="632"/>
      <c r="L37" s="141" t="s">
        <v>453</v>
      </c>
      <c r="M37" s="8"/>
      <c r="O37" s="815">
        <f>IF(I37="",0,1)</f>
        <v>0</v>
      </c>
      <c r="P37" s="826" t="s">
        <v>404</v>
      </c>
      <c r="Q37" s="816"/>
    </row>
    <row r="38" spans="1:17" ht="13.5" thickBot="1" x14ac:dyDescent="0.25">
      <c r="A38" s="1"/>
      <c r="B38" s="5"/>
      <c r="C38" s="83"/>
      <c r="D38" s="559"/>
      <c r="E38" s="514"/>
      <c r="F38" s="600" t="s">
        <v>461</v>
      </c>
      <c r="G38" s="600"/>
      <c r="H38" s="600"/>
      <c r="I38" s="516"/>
      <c r="J38" s="512">
        <f>SUM(J28:J37)</f>
        <v>0</v>
      </c>
      <c r="K38" s="512"/>
      <c r="L38" s="842"/>
      <c r="M38" s="8"/>
      <c r="O38" s="1497"/>
      <c r="P38" s="1498"/>
      <c r="Q38" s="1499"/>
    </row>
    <row r="39" spans="1:17" x14ac:dyDescent="0.2">
      <c r="A39" s="1"/>
      <c r="B39" s="5"/>
      <c r="C39" s="1269" t="s">
        <v>410</v>
      </c>
      <c r="D39" s="190" t="s">
        <v>411</v>
      </c>
      <c r="E39" s="863"/>
      <c r="F39" s="864"/>
      <c r="G39" s="865"/>
      <c r="H39" s="1561"/>
      <c r="I39" s="866"/>
      <c r="J39" s="867">
        <f>F39*I39</f>
        <v>0</v>
      </c>
      <c r="K39" s="867"/>
      <c r="L39" s="194" t="s">
        <v>412</v>
      </c>
      <c r="M39" s="8"/>
      <c r="O39" s="813">
        <f>IF(I39="",0,1)</f>
        <v>0</v>
      </c>
      <c r="P39" s="831"/>
      <c r="Q39" s="814"/>
    </row>
    <row r="40" spans="1:17" x14ac:dyDescent="0.2">
      <c r="A40" s="1"/>
      <c r="B40" s="5"/>
      <c r="C40" s="1269"/>
      <c r="D40" s="70" t="s">
        <v>413</v>
      </c>
      <c r="E40" s="868"/>
      <c r="F40" s="546"/>
      <c r="G40" s="869"/>
      <c r="H40" s="1562"/>
      <c r="I40" s="461"/>
      <c r="J40" s="460">
        <f>F40*I40</f>
        <v>0</v>
      </c>
      <c r="K40" s="460"/>
      <c r="L40" s="142" t="s">
        <v>412</v>
      </c>
      <c r="M40" s="8"/>
      <c r="O40" s="815">
        <f>IF(I40="",0,1)</f>
        <v>0</v>
      </c>
      <c r="P40" s="832"/>
      <c r="Q40" s="816"/>
    </row>
    <row r="41" spans="1:17" ht="13.5" thickBot="1" x14ac:dyDescent="0.25">
      <c r="A41" s="1"/>
      <c r="B41" s="5"/>
      <c r="C41" s="1269"/>
      <c r="D41" s="198" t="s">
        <v>414</v>
      </c>
      <c r="E41" s="870"/>
      <c r="F41" s="871"/>
      <c r="G41" s="872"/>
      <c r="H41" s="1563"/>
      <c r="I41" s="505"/>
      <c r="J41" s="873">
        <f>F41*I41</f>
        <v>0</v>
      </c>
      <c r="K41" s="874"/>
      <c r="L41" s="245" t="s">
        <v>412</v>
      </c>
      <c r="M41" s="8"/>
      <c r="O41" s="817">
        <f>IF(I41="",0,1)</f>
        <v>0</v>
      </c>
      <c r="P41" s="833"/>
      <c r="Q41" s="818"/>
    </row>
    <row r="42" spans="1:17" ht="13.5" thickBot="1" x14ac:dyDescent="0.25">
      <c r="A42" s="1"/>
      <c r="B42" s="5"/>
      <c r="C42" s="95"/>
      <c r="D42" s="299"/>
      <c r="E42" s="97"/>
      <c r="F42" s="98" t="s">
        <v>461</v>
      </c>
      <c r="G42" s="338"/>
      <c r="H42" s="100"/>
      <c r="I42" s="100"/>
      <c r="J42" s="101">
        <f>SUM(J39:J41)</f>
        <v>0</v>
      </c>
      <c r="K42" s="101"/>
      <c r="L42" s="327"/>
      <c r="M42" s="8"/>
      <c r="O42" s="1497"/>
      <c r="P42" s="1498"/>
      <c r="Q42" s="1499"/>
    </row>
    <row r="43" spans="1:17" ht="21" customHeight="1" thickBot="1" x14ac:dyDescent="0.35">
      <c r="A43" s="1"/>
      <c r="B43" s="5"/>
      <c r="C43" s="588" t="s">
        <v>434</v>
      </c>
      <c r="D43" s="589" t="s">
        <v>725</v>
      </c>
      <c r="E43" s="1216" t="s">
        <v>417</v>
      </c>
      <c r="F43" s="1216"/>
      <c r="G43" s="1216"/>
      <c r="H43" s="1216"/>
      <c r="I43" s="1216"/>
      <c r="J43" s="1216"/>
      <c r="K43" s="1217">
        <f>SUM(J22,J27,J38,J42)</f>
        <v>0</v>
      </c>
      <c r="L43" s="1218"/>
      <c r="M43" s="8"/>
      <c r="O43" s="1564"/>
      <c r="P43" s="1565"/>
      <c r="Q43" s="1566"/>
    </row>
    <row r="44" spans="1:17" x14ac:dyDescent="0.2">
      <c r="A44" s="1"/>
      <c r="B44" s="17"/>
      <c r="C44" s="18"/>
      <c r="D44" s="18"/>
      <c r="E44" s="18"/>
      <c r="F44" s="18"/>
      <c r="G44" s="18"/>
      <c r="H44" s="18"/>
      <c r="I44" s="18"/>
      <c r="J44" s="18"/>
      <c r="K44" s="18"/>
      <c r="L44" s="18"/>
      <c r="M44" s="19"/>
      <c r="O44" s="1"/>
      <c r="P44" s="62"/>
      <c r="Q44" s="638"/>
    </row>
    <row r="45" spans="1:17" x14ac:dyDescent="0.2">
      <c r="A45" s="1"/>
      <c r="B45" s="1"/>
      <c r="C45" s="1"/>
      <c r="D45" s="1"/>
      <c r="E45" s="1"/>
      <c r="F45" s="1"/>
      <c r="G45" s="1"/>
      <c r="H45" s="1"/>
      <c r="I45" s="1"/>
      <c r="J45" s="1"/>
      <c r="K45" s="1"/>
      <c r="L45" s="1"/>
      <c r="M45" s="1"/>
      <c r="O45" s="1"/>
      <c r="P45" s="62"/>
      <c r="Q45" s="638"/>
    </row>
  </sheetData>
  <customSheetViews>
    <customSheetView guid="{41A8ADCC-2507-4752-A3EE-F762BBC19AE1}" showPageBreaks="1" hiddenRows="1" hiddenColumns="1" view="pageBreakPreview" showRuler="0" topLeftCell="E1">
      <selection activeCell="L29" sqref="L29"/>
      <pageMargins left="0.75" right="0.75" top="1" bottom="1" header="0.5" footer="0.5"/>
      <pageSetup paperSize="8" scale="67" orientation="portrait" r:id="rId1"/>
      <headerFooter alignWithMargins="0"/>
    </customSheetView>
    <customSheetView guid="{B9B8C2DC-3363-4EAD-9396-44349DABBC4D}" scale="60" showPageBreaks="1" hiddenRows="1" hiddenColumns="1" view="pageBreakPreview" showRuler="0">
      <selection activeCell="D8" sqref="D8"/>
      <pageMargins left="0.75" right="0.75" top="1" bottom="1" header="0.5" footer="0.5"/>
      <pageSetup paperSize="8" scale="67" orientation="portrait" r:id="rId2"/>
      <headerFooter alignWithMargins="0"/>
    </customSheetView>
    <customSheetView guid="{61CD6FD2-F6DE-422C-B544-3D388865927F}" scale="60" showPageBreaks="1" hiddenRows="1" hiddenColumns="1" view="pageBreakPreview" showRuler="0">
      <selection activeCell="D8" sqref="D8"/>
      <pageMargins left="0.75" right="0.75" top="1" bottom="1" header="0.5" footer="0.5"/>
      <pageSetup paperSize="8" scale="67" orientation="portrait" r:id="rId3"/>
      <headerFooter alignWithMargins="0"/>
    </customSheetView>
    <customSheetView guid="{2FACC61F-0CCB-4F9A-9FC4-FB98AB602DA6}" showPageBreaks="1" hiddenRows="1" hiddenColumns="1" view="pageBreakPreview" showRuler="0" topLeftCell="E1">
      <selection activeCell="L29" sqref="L29"/>
      <pageMargins left="0.75" right="0.75" top="1" bottom="1" header="0.5" footer="0.5"/>
      <pageSetup paperSize="8" scale="67" orientation="portrait" r:id="rId4"/>
      <headerFooter alignWithMargins="0"/>
    </customSheetView>
    <customSheetView guid="{4CDCC75F-9EF8-4C61-98C8-402ABB879AE7}" showPageBreaks="1" hiddenRows="1" hiddenColumns="1" view="pageBreakPreview" showRuler="0" topLeftCell="E1">
      <selection activeCell="L29" sqref="L29"/>
      <pageMargins left="0.75" right="0.75" top="1" bottom="1" header="0.5" footer="0.5"/>
      <pageSetup paperSize="8" scale="67" orientation="portrait" r:id="rId5"/>
      <headerFooter alignWithMargins="0"/>
    </customSheetView>
  </customSheetViews>
  <mergeCells count="61">
    <mergeCell ref="F10:I10"/>
    <mergeCell ref="J10:K10"/>
    <mergeCell ref="F11:I11"/>
    <mergeCell ref="E43:J43"/>
    <mergeCell ref="K43:L43"/>
    <mergeCell ref="J11:K11"/>
    <mergeCell ref="E28:E29"/>
    <mergeCell ref="H20:H21"/>
    <mergeCell ref="I20:I21"/>
    <mergeCell ref="L15:L16"/>
    <mergeCell ref="G15:G16"/>
    <mergeCell ref="H15:H16"/>
    <mergeCell ref="I15:I16"/>
    <mergeCell ref="C39:C41"/>
    <mergeCell ref="H39:H41"/>
    <mergeCell ref="D28:D29"/>
    <mergeCell ref="J15:J16"/>
    <mergeCell ref="O43:Q43"/>
    <mergeCell ref="O42:Q42"/>
    <mergeCell ref="O28:O29"/>
    <mergeCell ref="P28:P29"/>
    <mergeCell ref="Q28:Q29"/>
    <mergeCell ref="P20:P21"/>
    <mergeCell ref="O27:Q27"/>
    <mergeCell ref="O38:Q38"/>
    <mergeCell ref="J28:J29"/>
    <mergeCell ref="L28:L29"/>
    <mergeCell ref="M28:M29"/>
    <mergeCell ref="C28:C37"/>
    <mergeCell ref="O22:Q22"/>
    <mergeCell ref="C15:C21"/>
    <mergeCell ref="C23:C26"/>
    <mergeCell ref="D20:D21"/>
    <mergeCell ref="E20:E21"/>
    <mergeCell ref="F20:F21"/>
    <mergeCell ref="G20:G21"/>
    <mergeCell ref="J20:J21"/>
    <mergeCell ref="M20:M21"/>
    <mergeCell ref="L20:L21"/>
    <mergeCell ref="O20:O21"/>
    <mergeCell ref="Q15:Q16"/>
    <mergeCell ref="N15:N16"/>
    <mergeCell ref="O15:O16"/>
    <mergeCell ref="P15:P16"/>
    <mergeCell ref="Q20:Q21"/>
    <mergeCell ref="C3:L3"/>
    <mergeCell ref="N28:N29"/>
    <mergeCell ref="F28:F29"/>
    <mergeCell ref="G28:G29"/>
    <mergeCell ref="H28:H29"/>
    <mergeCell ref="I28:I29"/>
    <mergeCell ref="M15:M16"/>
    <mergeCell ref="D15:D16"/>
    <mergeCell ref="E15:E16"/>
    <mergeCell ref="F15:F16"/>
    <mergeCell ref="N20:N21"/>
    <mergeCell ref="C8:D12"/>
    <mergeCell ref="F8:I8"/>
    <mergeCell ref="J8:K8"/>
    <mergeCell ref="F9:I9"/>
    <mergeCell ref="J9:K9"/>
  </mergeCells>
  <phoneticPr fontId="6" type="noConversion"/>
  <conditionalFormatting sqref="F15:F16 F28:F29 F23 F18:F20 F26 F33:F37">
    <cfRule type="expression" dxfId="19" priority="17" stopIfTrue="1">
      <formula>$E15="N"</formula>
    </cfRule>
    <cfRule type="expression" dxfId="18" priority="18" stopIfTrue="1">
      <formula>$E15="Y"</formula>
    </cfRule>
  </conditionalFormatting>
  <conditionalFormatting sqref="J15:J16 J28:J29 J23 J18:J20 J26 J33:J37">
    <cfRule type="expression" dxfId="17" priority="19" stopIfTrue="1">
      <formula>$O15=1</formula>
    </cfRule>
  </conditionalFormatting>
  <conditionalFormatting sqref="K15:K16 K28:K29 K23 K18:K21 K26 K33:K37">
    <cfRule type="expression" dxfId="16" priority="20" stopIfTrue="1">
      <formula>$O15=1</formula>
    </cfRule>
  </conditionalFormatting>
  <conditionalFormatting sqref="J17">
    <cfRule type="expression" dxfId="15" priority="13" stopIfTrue="1">
      <formula>$O17=1</formula>
    </cfRule>
  </conditionalFormatting>
  <conditionalFormatting sqref="F17">
    <cfRule type="expression" dxfId="14" priority="14" stopIfTrue="1">
      <formula>$E17="N"</formula>
    </cfRule>
    <cfRule type="expression" dxfId="13" priority="15" stopIfTrue="1">
      <formula>$E17="Y"</formula>
    </cfRule>
  </conditionalFormatting>
  <conditionalFormatting sqref="K17">
    <cfRule type="expression" dxfId="12" priority="16" stopIfTrue="1">
      <formula>$O17=1</formula>
    </cfRule>
  </conditionalFormatting>
  <conditionalFormatting sqref="J24:J25">
    <cfRule type="expression" dxfId="11" priority="9" stopIfTrue="1">
      <formula>$O24=1</formula>
    </cfRule>
  </conditionalFormatting>
  <conditionalFormatting sqref="F24:F25">
    <cfRule type="expression" dxfId="10" priority="10" stopIfTrue="1">
      <formula>$E24="N"</formula>
    </cfRule>
    <cfRule type="expression" dxfId="9" priority="11" stopIfTrue="1">
      <formula>$E24="Y"</formula>
    </cfRule>
  </conditionalFormatting>
  <conditionalFormatting sqref="K24:K25">
    <cfRule type="expression" dxfId="8" priority="12" stopIfTrue="1">
      <formula>$O24=1</formula>
    </cfRule>
  </conditionalFormatting>
  <conditionalFormatting sqref="J30">
    <cfRule type="expression" dxfId="7" priority="5" stopIfTrue="1">
      <formula>$O30=1</formula>
    </cfRule>
  </conditionalFormatting>
  <conditionalFormatting sqref="F30">
    <cfRule type="expression" dxfId="6" priority="6" stopIfTrue="1">
      <formula>$E30="N"</formula>
    </cfRule>
    <cfRule type="expression" dxfId="5" priority="7" stopIfTrue="1">
      <formula>$E30="Y"</formula>
    </cfRule>
  </conditionalFormatting>
  <conditionalFormatting sqref="K30">
    <cfRule type="expression" dxfId="4" priority="8" stopIfTrue="1">
      <formula>$O30=1</formula>
    </cfRule>
  </conditionalFormatting>
  <conditionalFormatting sqref="F31:F32">
    <cfRule type="expression" dxfId="3" priority="1" stopIfTrue="1">
      <formula>$E31="N"</formula>
    </cfRule>
    <cfRule type="expression" dxfId="2" priority="2" stopIfTrue="1">
      <formula>$E31="Y"</formula>
    </cfRule>
  </conditionalFormatting>
  <conditionalFormatting sqref="J31:J32">
    <cfRule type="expression" dxfId="1" priority="3" stopIfTrue="1">
      <formula>$O31=1</formula>
    </cfRule>
  </conditionalFormatting>
  <conditionalFormatting sqref="K31:K32">
    <cfRule type="expression" dxfId="0" priority="4" stopIfTrue="1">
      <formula>$O31=1</formula>
    </cfRule>
  </conditionalFormatting>
  <dataValidations count="2">
    <dataValidation type="list" allowBlank="1" showInputMessage="1" showErrorMessage="1" sqref="K28 K20 K15" xr:uid="{00000000-0002-0000-2200-000000000000}">
      <formula1>Select_Haul_Distance</formula1>
    </dataValidation>
    <dataValidation type="list" allowBlank="1" showInputMessage="1" showErrorMessage="1" sqref="E23:E26 E15:E21 E28:E37" xr:uid="{00000000-0002-0000-2200-000001000000}">
      <formula1>Y_N</formula1>
    </dataValidation>
  </dataValidations>
  <printOptions horizontalCentered="1"/>
  <pageMargins left="0.59055118110236227" right="0.59055118110236227" top="0.59055118110236227" bottom="0.59055118110236227" header="0.51181102362204722" footer="0.51181102362204722"/>
  <pageSetup paperSize="8" scale="95" orientation="landscape" r:id="rId6"/>
  <headerFooter alignWithMargins="0">
    <oddFooter>&amp;C_x000D_&amp;1#&amp;"Calibri"&amp;12&amp;K000000 OFFICIAL</oddFooter>
  </headerFooter>
  <drawing r:id="rId7"/>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DEDJTR Document" ma:contentTypeID="0x0101007A755337EEC697498FFE1E345AF624F800089EE1BB35910E4EADF878FCECCF5548" ma:contentTypeVersion="27" ma:contentTypeDescription="DEDJTR Document" ma:contentTypeScope="" ma:versionID="b9ccbe60d02a70af5290e3756f0330ed">
  <xsd:schema xmlns:xsd="http://www.w3.org/2001/XMLSchema" xmlns:xs="http://www.w3.org/2001/XMLSchema" xmlns:p="http://schemas.microsoft.com/office/2006/metadata/properties" xmlns:ns2="7f23e25f-3515-47c2-8267-0aee33ac6f52" xmlns:ns3="d8656102-7c7b-4021-94e7-299bfa2f7616" xmlns:ns4="d95fa365-6051-4755-a57a-b1b515a65ccf" xmlns:ns5="1997e55c-5218-4c7f-975b-23075c634d4a" xmlns:ns6="a5f32de4-e402-4188-b034-e71ca7d22e54" targetNamespace="http://schemas.microsoft.com/office/2006/metadata/properties" ma:root="true" ma:fieldsID="2cc9c0b380603f6a17f779ef67b6cc32" ns2:_="" ns3:_="" ns4:_="" ns5:_="" ns6:_="">
    <xsd:import namespace="7f23e25f-3515-47c2-8267-0aee33ac6f52"/>
    <xsd:import namespace="d8656102-7c7b-4021-94e7-299bfa2f7616"/>
    <xsd:import namespace="d95fa365-6051-4755-a57a-b1b515a65ccf"/>
    <xsd:import namespace="1997e55c-5218-4c7f-975b-23075c634d4a"/>
    <xsd:import namespace="a5f32de4-e402-4188-b034-e71ca7d22e54"/>
    <xsd:element name="properties">
      <xsd:complexType>
        <xsd:sequence>
          <xsd:element name="documentManagement">
            <xsd:complexType>
              <xsd:all>
                <xsd:element ref="ns2:TaxCatchAll"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3:MediaServiceLocation" minOccurs="0"/>
                <xsd:element ref="ns3:MediaServiceAutoKeyPoints" minOccurs="0"/>
                <xsd:element ref="ns3:MediaServiceKeyPoints" minOccurs="0"/>
                <xsd:element ref="ns3:_Flow_SignoffStatus" minOccurs="0"/>
                <xsd:element ref="ns3:ed8l" minOccurs="0"/>
                <xsd:element ref="ns3:MediaLengthInSeconds" minOccurs="0"/>
                <xsd:element ref="ns5:lcf76f155ced4ddcb4097134ff3c332f" minOccurs="0"/>
                <xsd:element ref="ns3:MediaServiceObjectDetectorVersions" minOccurs="0"/>
                <xsd:element ref="ns3:MediaServiceSearchPropertie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f23e25f-3515-47c2-8267-0aee33ac6f52" elementFormDefault="qualified">
    <xsd:import namespace="http://schemas.microsoft.com/office/2006/documentManagement/types"/>
    <xsd:import namespace="http://schemas.microsoft.com/office/infopath/2007/PartnerControls"/>
    <xsd:element name="TaxCatchAll" ma:index="4" nillable="true" ma:displayName="Taxonomy Catch All Column" ma:hidden="true" ma:list="{0b500f50-979e-438b-b060-39c81d559261}" ma:internalName="TaxCatchAll" ma:showField="CatchAllData" ma:web="7f23e25f-3515-47c2-8267-0aee33ac6f52">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8656102-7c7b-4021-94e7-299bfa2f7616" elementFormDefault="qualified">
    <xsd:import namespace="http://schemas.microsoft.com/office/2006/documentManagement/types"/>
    <xsd:import namespace="http://schemas.microsoft.com/office/infopath/2007/PartnerControls"/>
    <xsd:element name="MediaServiceMetadata" ma:index="5" nillable="true" ma:displayName="MediaServiceMetadata" ma:hidden="true" ma:internalName="MediaServiceMetadata" ma:readOnly="true">
      <xsd:simpleType>
        <xsd:restriction base="dms:Note"/>
      </xsd:simpleType>
    </xsd:element>
    <xsd:element name="MediaServiceFastMetadata" ma:index="6" nillable="true" ma:displayName="MediaServiceFastMetadata" ma:hidden="true" ma:internalName="MediaServiceFastMetadata" ma:readOnly="true">
      <xsd:simpleType>
        <xsd:restriction base="dms:Note"/>
      </xsd:simpleType>
    </xsd:element>
    <xsd:element name="MediaServiceAutoTags" ma:index="7" nillable="true" ma:displayName="Tags" ma:internalName="MediaServiceAutoTags" ma:readOnly="true">
      <xsd:simpleType>
        <xsd:restriction base="dms:Text"/>
      </xsd:simpleType>
    </xsd:element>
    <xsd:element name="MediaServiceOCR" ma:index="8" nillable="true" ma:displayName="Extracted Text" ma:internalName="MediaServiceOCR" ma:readOnly="true">
      <xsd:simpleType>
        <xsd:restriction base="dms:Note">
          <xsd:maxLength value="255"/>
        </xsd:restriction>
      </xsd:simpleType>
    </xsd:element>
    <xsd:element name="MediaServiceGenerationTime" ma:index="9" nillable="true" ma:displayName="MediaServiceGenerationTime" ma:hidden="true" ma:internalName="MediaServiceGenerationTime" ma:readOnly="true">
      <xsd:simpleType>
        <xsd:restriction base="dms:Text"/>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DateTaken" ma:index="11" nillable="true" ma:displayName="MediaServiceDateTaken" ma:hidden="true" ma:internalName="MediaServiceDateTaken"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_Flow_SignoffStatus" ma:index="17" nillable="true" ma:displayName="Sign-off status" ma:internalName="Sign_x002d_off_x0020_status">
      <xsd:simpleType>
        <xsd:restriction base="dms:Text"/>
      </xsd:simpleType>
    </xsd:element>
    <xsd:element name="ed8l" ma:index="19" nillable="true" ma:displayName="Reviewed" ma:list="UserInfo" ma:internalName="ed8l">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95fa365-6051-4755-a57a-b1b515a65ccf"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997e55c-5218-4c7f-975b-23075c634d4a" elementFormDefault="qualified">
    <xsd:import namespace="http://schemas.microsoft.com/office/2006/documentManagement/types"/>
    <xsd:import namespace="http://schemas.microsoft.com/office/infopath/2007/PartnerControls"/>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797aeec6-0273-40f2-ab3e-beee73212332"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5f32de4-e402-4188-b034-e71ca7d22e54"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5"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spe:Receivers xmlns:spe="http://schemas.microsoft.com/sharepoint/events"/>
</file>

<file path=customXml/item4.xml><?xml version="1.0" encoding="utf-8"?>
<p:properties xmlns:p="http://schemas.microsoft.com/office/2006/metadata/properties" xmlns:xsi="http://www.w3.org/2001/XMLSchema-instance" xmlns:pc="http://schemas.microsoft.com/office/infopath/2007/PartnerControls">
  <documentManagement>
    <SharedWithUsers xmlns="d95fa365-6051-4755-a57a-b1b515a65ccf">
      <UserInfo>
        <DisplayName>David Ly (DJPR)</DisplayName>
        <AccountId>187</AccountId>
        <AccountType/>
      </UserInfo>
    </SharedWithUsers>
    <TaxCatchAll xmlns="7f23e25f-3515-47c2-8267-0aee33ac6f52" xsi:nil="true"/>
    <lcf76f155ced4ddcb4097134ff3c332f xmlns="1997e55c-5218-4c7f-975b-23075c634d4a">
      <Terms xmlns="http://schemas.microsoft.com/office/infopath/2007/PartnerControls"/>
    </lcf76f155ced4ddcb4097134ff3c332f>
    <ed8l xmlns="d8656102-7c7b-4021-94e7-299bfa2f7616">
      <UserInfo>
        <DisplayName/>
        <AccountId xsi:nil="true"/>
        <AccountType/>
      </UserInfo>
    </ed8l>
    <_Flow_SignoffStatus xmlns="d8656102-7c7b-4021-94e7-299bfa2f7616" xsi:nil="true"/>
  </documentManagement>
</p:properties>
</file>

<file path=customXml/item5.xml><?xml version="1.0" encoding="utf-8"?>
<?mso-contentType ?>
<SharedContentType xmlns="Microsoft.SharePoint.Taxonomy.ContentTypeSync" SourceId="797aeec6-0273-40f2-ab3e-beee73212332" ContentTypeId="0x0101" PreviousValue="false" LastSyncTimeStamp="2018-05-31T04:53:04.507Z"/>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051C585-25F7-4D2E-8A33-555941F11E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f23e25f-3515-47c2-8267-0aee33ac6f52"/>
    <ds:schemaRef ds:uri="d8656102-7c7b-4021-94e7-299bfa2f7616"/>
    <ds:schemaRef ds:uri="d95fa365-6051-4755-a57a-b1b515a65ccf"/>
    <ds:schemaRef ds:uri="1997e55c-5218-4c7f-975b-23075c634d4a"/>
    <ds:schemaRef ds:uri="a5f32de4-e402-4188-b034-e71ca7d22e5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0B225A9-6695-4D49-B28F-1ED6E5CC101C}">
  <ds:schemaRefs>
    <ds:schemaRef ds:uri="http://schemas.microsoft.com/office/2006/metadata/longProperties"/>
  </ds:schemaRefs>
</ds:datastoreItem>
</file>

<file path=customXml/itemProps3.xml><?xml version="1.0" encoding="utf-8"?>
<ds:datastoreItem xmlns:ds="http://schemas.openxmlformats.org/officeDocument/2006/customXml" ds:itemID="{E149F613-F1E7-491F-AB00-D549F4DE3A82}">
  <ds:schemaRefs>
    <ds:schemaRef ds:uri="http://schemas.microsoft.com/sharepoint/events"/>
  </ds:schemaRefs>
</ds:datastoreItem>
</file>

<file path=customXml/itemProps4.xml><?xml version="1.0" encoding="utf-8"?>
<ds:datastoreItem xmlns:ds="http://schemas.openxmlformats.org/officeDocument/2006/customXml" ds:itemID="{787E0373-ABDB-404D-A6E7-E70B594E66EF}">
  <ds:schemaRefs>
    <ds:schemaRef ds:uri="http://purl.org/dc/dcmitype/"/>
    <ds:schemaRef ds:uri="http://schemas.microsoft.com/office/2006/documentManagement/types"/>
    <ds:schemaRef ds:uri="d95fa365-6051-4755-a57a-b1b515a65ccf"/>
    <ds:schemaRef ds:uri="http://purl.org/dc/elements/1.1/"/>
    <ds:schemaRef ds:uri="http://schemas.microsoft.com/office/2006/metadata/properties"/>
    <ds:schemaRef ds:uri="3310df26-a603-4f20-88c0-68c95c605f96"/>
    <ds:schemaRef ds:uri="a5f32de4-e402-4188-b034-e71ca7d22e54"/>
    <ds:schemaRef ds:uri="http://purl.org/dc/terms/"/>
    <ds:schemaRef ds:uri="http://schemas.microsoft.com/office/infopath/2007/PartnerControls"/>
    <ds:schemaRef ds:uri="http://schemas.openxmlformats.org/package/2006/metadata/core-properties"/>
    <ds:schemaRef ds:uri="7f23e25f-3515-47c2-8267-0aee33ac6f52"/>
    <ds:schemaRef ds:uri="ee322906-5d82-457a-9ef7-5deb2f8c84a8"/>
    <ds:schemaRef ds:uri="http://www.w3.org/XML/1998/namespace"/>
    <ds:schemaRef ds:uri="1997e55c-5218-4c7f-975b-23075c634d4a"/>
    <ds:schemaRef ds:uri="d8656102-7c7b-4021-94e7-299bfa2f7616"/>
  </ds:schemaRefs>
</ds:datastoreItem>
</file>

<file path=customXml/itemProps5.xml><?xml version="1.0" encoding="utf-8"?>
<ds:datastoreItem xmlns:ds="http://schemas.openxmlformats.org/officeDocument/2006/customXml" ds:itemID="{CEB18184-DD03-4BD4-B3D2-0B51FA69324C}">
  <ds:schemaRefs>
    <ds:schemaRef ds:uri="Microsoft.SharePoint.Taxonomy.ContentTypeSync"/>
  </ds:schemaRefs>
</ds:datastoreItem>
</file>

<file path=customXml/itemProps6.xml><?xml version="1.0" encoding="utf-8"?>
<ds:datastoreItem xmlns:ds="http://schemas.openxmlformats.org/officeDocument/2006/customXml" ds:itemID="{9EED29FE-9AB8-4036-BD6B-35665ECDC63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30</vt:i4>
      </vt:variant>
      <vt:variant>
        <vt:lpstr>Named Ranges</vt:lpstr>
      </vt:variant>
      <vt:variant>
        <vt:i4>67</vt:i4>
      </vt:variant>
    </vt:vector>
  </HeadingPairs>
  <TitlesOfParts>
    <vt:vector size="97" baseType="lpstr">
      <vt:lpstr>Introduction</vt:lpstr>
      <vt:lpstr>System</vt:lpstr>
      <vt:lpstr>TOV</vt:lpstr>
      <vt:lpstr>Terms-con</vt:lpstr>
      <vt:lpstr>WBSYS-A</vt:lpstr>
      <vt:lpstr>WBSYS-B</vt:lpstr>
      <vt:lpstr>WBSYS-C</vt:lpstr>
      <vt:lpstr>WBSYS-D</vt:lpstr>
      <vt:lpstr>WB001-A</vt:lpstr>
      <vt:lpstr>WB002-A</vt:lpstr>
      <vt:lpstr>WB002-B</vt:lpstr>
      <vt:lpstr>WB002-C</vt:lpstr>
      <vt:lpstr>WB002-D</vt:lpstr>
      <vt:lpstr>WB002-E</vt:lpstr>
      <vt:lpstr>WB002-F</vt:lpstr>
      <vt:lpstr>WB003-A</vt:lpstr>
      <vt:lpstr>WB003-B</vt:lpstr>
      <vt:lpstr>WB003-C</vt:lpstr>
      <vt:lpstr>WB003-D</vt:lpstr>
      <vt:lpstr>WB003-E</vt:lpstr>
      <vt:lpstr>WB005-A</vt:lpstr>
      <vt:lpstr>WB005-B</vt:lpstr>
      <vt:lpstr>WB005-C</vt:lpstr>
      <vt:lpstr>WB005-D</vt:lpstr>
      <vt:lpstr>WB005-E</vt:lpstr>
      <vt:lpstr>WB005-F</vt:lpstr>
      <vt:lpstr>WB006-A</vt:lpstr>
      <vt:lpstr>WB006-B</vt:lpstr>
      <vt:lpstr>WB007-A</vt:lpstr>
      <vt:lpstr>WB007-B</vt:lpstr>
      <vt:lpstr>TOV!Print_Area</vt:lpstr>
      <vt:lpstr>'WB001-A'!Print_Area</vt:lpstr>
      <vt:lpstr>'WB002-A'!Print_Area</vt:lpstr>
      <vt:lpstr>'WB002-B'!Print_Area</vt:lpstr>
      <vt:lpstr>'WB002-C'!Print_Area</vt:lpstr>
      <vt:lpstr>'WB002-D'!Print_Area</vt:lpstr>
      <vt:lpstr>'WB002-E'!Print_Area</vt:lpstr>
      <vt:lpstr>'WB002-F'!Print_Area</vt:lpstr>
      <vt:lpstr>'WB003-A'!Print_Area</vt:lpstr>
      <vt:lpstr>'WB003-B'!Print_Area</vt:lpstr>
      <vt:lpstr>'WB003-C'!Print_Area</vt:lpstr>
      <vt:lpstr>'WB003-D'!Print_Area</vt:lpstr>
      <vt:lpstr>'WB003-E'!Print_Area</vt:lpstr>
      <vt:lpstr>'WB005-A'!Print_Area</vt:lpstr>
      <vt:lpstr>'WB005-B'!Print_Area</vt:lpstr>
      <vt:lpstr>'WB005-C'!Print_Area</vt:lpstr>
      <vt:lpstr>'WB005-D'!Print_Area</vt:lpstr>
      <vt:lpstr>'WB005-E'!Print_Area</vt:lpstr>
      <vt:lpstr>'WB006-A'!Print_Area</vt:lpstr>
      <vt:lpstr>'WB006-B'!Print_Area</vt:lpstr>
      <vt:lpstr>'WB007-A'!Print_Area</vt:lpstr>
      <vt:lpstr>'WB007-B'!Print_Area</vt:lpstr>
      <vt:lpstr>'WBSYS-A'!Print_Area</vt:lpstr>
      <vt:lpstr>'WBSYS-B'!Print_Area</vt:lpstr>
      <vt:lpstr>'WBSYS-C'!Print_Area</vt:lpstr>
      <vt:lpstr>'WBSYS-D'!Print_Area</vt:lpstr>
      <vt:lpstr>'WB001-A'!Print_Titles</vt:lpstr>
      <vt:lpstr>'WB002-A'!Print_Titles</vt:lpstr>
      <vt:lpstr>'WB002-B'!Print_Titles</vt:lpstr>
      <vt:lpstr>'WB002-C'!Print_Titles</vt:lpstr>
      <vt:lpstr>'WB002-D'!Print_Titles</vt:lpstr>
      <vt:lpstr>'WB002-E'!Print_Titles</vt:lpstr>
      <vt:lpstr>'WB003-A'!Print_Titles</vt:lpstr>
      <vt:lpstr>'WB003-B'!Print_Titles</vt:lpstr>
      <vt:lpstr>'WB003-C'!Print_Titles</vt:lpstr>
      <vt:lpstr>'WB003-D'!Print_Titles</vt:lpstr>
      <vt:lpstr>'WB005-A'!Print_Titles</vt:lpstr>
      <vt:lpstr>'WB005-B'!Print_Titles</vt:lpstr>
      <vt:lpstr>'WB005-C'!Print_Titles</vt:lpstr>
      <vt:lpstr>'WB005-D'!Print_Titles</vt:lpstr>
      <vt:lpstr>'WB005-E'!Print_Titles</vt:lpstr>
      <vt:lpstr>'WB006-A'!Print_Titles</vt:lpstr>
      <vt:lpstr>'WB006-B'!Print_Titles</vt:lpstr>
      <vt:lpstr>'WB007-A'!Print_Titles</vt:lpstr>
      <vt:lpstr>'WB007-B'!Print_Titles</vt:lpstr>
      <vt:lpstr>Select_Distance</vt:lpstr>
      <vt:lpstr>Select_Distance_Index</vt:lpstr>
      <vt:lpstr>Select_Haul_Distance</vt:lpstr>
      <vt:lpstr>Select_Haul_Distance_Index</vt:lpstr>
      <vt:lpstr>Select_Material</vt:lpstr>
      <vt:lpstr>Select_Material_Index</vt:lpstr>
      <vt:lpstr>Select_Push_Distance</vt:lpstr>
      <vt:lpstr>Select_Push_Distance_Clay</vt:lpstr>
      <vt:lpstr>Select_Push_Distance_Clay_Index</vt:lpstr>
      <vt:lpstr>Select_Push_Distance_Index</vt:lpstr>
      <vt:lpstr>Select_Push_Distance_Sand</vt:lpstr>
      <vt:lpstr>Select_Push_Distance_Sand_Index</vt:lpstr>
      <vt:lpstr>Select_Push_Distance_Stiff_Clay</vt:lpstr>
      <vt:lpstr>Select_Push_Distance_Stiff_Clay_Index</vt:lpstr>
      <vt:lpstr>Select_Rip_Type</vt:lpstr>
      <vt:lpstr>Select_Rip_Type_Index</vt:lpstr>
      <vt:lpstr>Select_Size</vt:lpstr>
      <vt:lpstr>Select_Size_Index</vt:lpstr>
      <vt:lpstr>Select_Volume</vt:lpstr>
      <vt:lpstr>Select_Volume_Index</vt:lpstr>
      <vt:lpstr>Total_Liability</vt:lpstr>
      <vt:lpstr>Y_N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Rohan G Bett (DEDJTR)</dc:creator>
  <cp:lastModifiedBy>Rachel Spencer (DEECA)</cp:lastModifiedBy>
  <cp:lastPrinted>2011-02-24T03:13:33Z</cp:lastPrinted>
  <dcterms:created xsi:type="dcterms:W3CDTF">1996-10-14T23:33:28Z</dcterms:created>
  <dcterms:modified xsi:type="dcterms:W3CDTF">2026-08-05T05:17:29Z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0x010100E5407C984E624C49AD55E9AD6A4578BD</vt:lpwstr>
  </property>
  <property fmtid="{D5CDD505-2E9C-101B-9397-08002B2CF9AE}" pid="3" name="display_urn:schemas-microsoft-com:office:office#SharedWithUsers">
    <vt:lpwstr>David Ly (DJPR)</vt:lpwstr>
  </property>
  <property fmtid="{D5CDD505-2E9C-101B-9397-08002B2CF9AE}" pid="4" name="SharedWithUsers">
    <vt:lpwstr>187;#David Ly (DJPR)</vt:lpwstr>
  </property>
  <property fmtid="{D5CDD505-2E9C-101B-9397-08002B2CF9AE}" pid="5" name="DEDJTRDivision">
    <vt:lpwstr/>
  </property>
  <property fmtid="{D5CDD505-2E9C-101B-9397-08002B2CF9AE}" pid="6" name="DEDJTRGroup">
    <vt:lpwstr/>
  </property>
  <property fmtid="{D5CDD505-2E9C-101B-9397-08002B2CF9AE}" pid="7" name="DEDJTRSecurityClassification">
    <vt:lpwstr/>
  </property>
  <property fmtid="{D5CDD505-2E9C-101B-9397-08002B2CF9AE}" pid="8" name="DEDJTRBranch">
    <vt:lpwstr/>
  </property>
  <property fmtid="{D5CDD505-2E9C-101B-9397-08002B2CF9AE}" pid="9" name="DEDJTRSection">
    <vt:lpwstr/>
  </property>
  <property fmtid="{D5CDD505-2E9C-101B-9397-08002B2CF9AE}" pid="10" name="MediaServiceImageTags">
    <vt:lpwstr/>
  </property>
  <property fmtid="{D5CDD505-2E9C-101B-9397-08002B2CF9AE}" pid="11" name="MSIP_Label_4257e2ab-f512-40e2-9c9a-c64247360765_Enabled">
    <vt:lpwstr>true</vt:lpwstr>
  </property>
  <property fmtid="{D5CDD505-2E9C-101B-9397-08002B2CF9AE}" pid="12" name="MSIP_Label_4257e2ab-f512-40e2-9c9a-c64247360765_SetDate">
    <vt:lpwstr>2024-05-30T22:19:18Z</vt:lpwstr>
  </property>
  <property fmtid="{D5CDD505-2E9C-101B-9397-08002B2CF9AE}" pid="13" name="MSIP_Label_4257e2ab-f512-40e2-9c9a-c64247360765_Method">
    <vt:lpwstr>Privileged</vt:lpwstr>
  </property>
  <property fmtid="{D5CDD505-2E9C-101B-9397-08002B2CF9AE}" pid="14" name="MSIP_Label_4257e2ab-f512-40e2-9c9a-c64247360765_Name">
    <vt:lpwstr>OFFICIAL</vt:lpwstr>
  </property>
  <property fmtid="{D5CDD505-2E9C-101B-9397-08002B2CF9AE}" pid="15" name="MSIP_Label_4257e2ab-f512-40e2-9c9a-c64247360765_SiteId">
    <vt:lpwstr>e8bdd6f7-fc18-4e48-a554-7f547927223b</vt:lpwstr>
  </property>
  <property fmtid="{D5CDD505-2E9C-101B-9397-08002B2CF9AE}" pid="16" name="MSIP_Label_4257e2ab-f512-40e2-9c9a-c64247360765_ActionId">
    <vt:lpwstr>64c637d0-7625-41cc-b640-d6daca53ba3e</vt:lpwstr>
  </property>
  <property fmtid="{D5CDD505-2E9C-101B-9397-08002B2CF9AE}" pid="17" name="MSIP_Label_4257e2ab-f512-40e2-9c9a-c64247360765_ContentBits">
    <vt:lpwstr>2</vt:lpwstr>
  </property>
</Properties>
</file>