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iczg29\Downloads\"/>
    </mc:Choice>
  </mc:AlternateContent>
  <xr:revisionPtr revIDLastSave="0" documentId="13_ncr:1_{B8551DA2-EAB0-423F-817A-52A858361FCC}" xr6:coauthVersionLast="47" xr6:coauthVersionMax="47" xr10:uidLastSave="{00000000-0000-0000-0000-000000000000}"/>
  <bookViews>
    <workbookView xWindow="-28920" yWindow="-120" windowWidth="29040" windowHeight="15720" activeTab="1" xr2:uid="{C4572EA3-8745-499A-9BD1-8199828E00F4}"/>
  </bookViews>
  <sheets>
    <sheet name="Terms and Conditions" sheetId="7" r:id="rId1"/>
    <sheet name="Bond Calculator Revised wording"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6" l="1"/>
  <c r="G50" i="6"/>
  <c r="G49" i="6"/>
  <c r="G48" i="6"/>
  <c r="G47" i="6"/>
  <c r="G46" i="6"/>
  <c r="G43" i="6"/>
  <c r="G41" i="6"/>
  <c r="G39" i="6"/>
  <c r="G37" i="6"/>
  <c r="G34" i="6"/>
  <c r="G31" i="6"/>
  <c r="G30" i="6"/>
  <c r="G24" i="6"/>
  <c r="G23" i="6"/>
  <c r="G18" i="6"/>
  <c r="G17" i="6"/>
  <c r="G12" i="6"/>
</calcChain>
</file>

<file path=xl/sharedStrings.xml><?xml version="1.0" encoding="utf-8"?>
<sst xmlns="http://schemas.openxmlformats.org/spreadsheetml/2006/main" count="115" uniqueCount="72">
  <si>
    <t>Qty</t>
  </si>
  <si>
    <t>Cost</t>
  </si>
  <si>
    <t>Yes</t>
  </si>
  <si>
    <t>No</t>
  </si>
  <si>
    <t xml:space="preserve">General site clean up </t>
  </si>
  <si>
    <t>Subtotal</t>
  </si>
  <si>
    <t>TOTAL</t>
  </si>
  <si>
    <t>Standard 35%</t>
  </si>
  <si>
    <t>Unit</t>
  </si>
  <si>
    <t>m</t>
  </si>
  <si>
    <t>Each</t>
  </si>
  <si>
    <t>m2</t>
  </si>
  <si>
    <t>m3</t>
  </si>
  <si>
    <t>Ha</t>
  </si>
  <si>
    <t>Tubestock (seedling)</t>
  </si>
  <si>
    <t>Disconnection, fuel removal, spills, rubbish</t>
  </si>
  <si>
    <t>Question</t>
  </si>
  <si>
    <t>Option</t>
  </si>
  <si>
    <t>Response</t>
  </si>
  <si>
    <t xml:space="preserve">Do you have slimes or tailings dams on site? </t>
  </si>
  <si>
    <t>Continue to next section</t>
  </si>
  <si>
    <t>Next question</t>
  </si>
  <si>
    <t>Are your face heights less than 15m high?</t>
  </si>
  <si>
    <t>Enter length of face requiring blasting for final rehabilitation</t>
  </si>
  <si>
    <t>Tailings and slimes dams</t>
  </si>
  <si>
    <t>Blasting</t>
  </si>
  <si>
    <t>Water Dams</t>
  </si>
  <si>
    <t>Enter quantity (can be null)</t>
  </si>
  <si>
    <t>Site Infrastructure</t>
  </si>
  <si>
    <t>Backfill</t>
  </si>
  <si>
    <t>Do you need to import material to backfill?</t>
  </si>
  <si>
    <t>Enter quantity (m3)</t>
  </si>
  <si>
    <t>Shaping</t>
  </si>
  <si>
    <t>Enter area requiring shaping or leveling of minor excavations, batters and stockpiles, final trim, rock rake and deep rip</t>
  </si>
  <si>
    <t>Enter area (ha)</t>
  </si>
  <si>
    <t>Revegetation</t>
  </si>
  <si>
    <t>Will the final approved landform be revegetated with native vegetation?</t>
  </si>
  <si>
    <t>Will the final approved landform be revegetated to agriculture or pasture?</t>
  </si>
  <si>
    <t>Next section</t>
  </si>
  <si>
    <t xml:space="preserve">No </t>
  </si>
  <si>
    <t>Third Party Management, Contingency and  demobilisation costs</t>
  </si>
  <si>
    <t>Mandatory</t>
  </si>
  <si>
    <t>Enter value (m)</t>
  </si>
  <si>
    <t>Y/N</t>
  </si>
  <si>
    <t>Enter area (m2)</t>
  </si>
  <si>
    <t>Enter quantity (qty)</t>
  </si>
  <si>
    <t>Do you need to blast faces or benches to rehabilitate the site?</t>
  </si>
  <si>
    <t>What area of fixed plant and/or buildings needs to be demolished and removed?</t>
  </si>
  <si>
    <t>Do you need to backfill the pit floor, faces or benches for final rehabilitation?</t>
  </si>
  <si>
    <t>What volume of material is available on site to backfill the pit floor, benches and faces?</t>
  </si>
  <si>
    <t>Are you required to plant tubestock?</t>
  </si>
  <si>
    <t>Are there any additional costs required to rehabilitate the site?
Eg. removal of tyres, fuel tanks, weighbridge, fencing, consultant reports, sediment control, excess rubbish)</t>
  </si>
  <si>
    <t>Resources Victoria – Simplified Rehabilitation Bond Calculator</t>
  </si>
  <si>
    <t>Unfortunately you can not use the simplified bond calculator. Please submit a detailed Bond Assessment - https://resources.vic.gov.au/legislation-and-regulations/guidelines-and-codes-of-practice/rehabilitation-bonds/bond-calculator</t>
  </si>
  <si>
    <t>Unfortunately you can not use the simplified bond calculator. Please submit a detailed Bond Assessment required -https://resources.vic.gov.au/legislation-and-regulations/guidelines-and-codes-of-practice/rehabilitation-bonds/bond-calculator</t>
  </si>
  <si>
    <t>How many will remain at closure as a water dam?</t>
  </si>
  <si>
    <t>Enter quantity (ML) (can be null)</t>
  </si>
  <si>
    <t>Do you have any water dams on site?</t>
  </si>
  <si>
    <t>What is the total volume of dams that will need to be backfilled (ML)?</t>
  </si>
  <si>
    <t>Is there infrastructure on site that needs to be removed for final rehabilitation?</t>
  </si>
  <si>
    <t>How many pieces of mobile plant are required to be removed (includes containers, demountables, mobile screening plant etc)?</t>
  </si>
  <si>
    <t>Additional costs associated with rehabilitation</t>
  </si>
  <si>
    <t xml:space="preserve">Rehabilitation Bond Calculator </t>
  </si>
  <si>
    <r>
      <t xml:space="preserve">Resources Victoria  within the Department of Energy, Environment and Climate Action is responsible for determining rehabilitation bonds for mining and extractive industries in Victoria as required by the Mineral Resources (Sustainable Development) Act 1990.
A rehabilitation bond is a financial security which must be provided by an authority holder prior to commencing work. The rehabilitation bond must reflect 100 per cent of the estimated rehabilitation cost and is in place to ensure that the rehabilitation can be undertaken by the regulator should the authority holder be unable to meet their rehabilitation obligations.  
</t>
    </r>
    <r>
      <rPr>
        <b/>
        <sz val="11"/>
        <color theme="1"/>
        <rFont val="Aptos Display"/>
        <family val="2"/>
        <scheme val="major"/>
      </rPr>
      <t>Rehabilitation Liability Determination</t>
    </r>
    <r>
      <rPr>
        <sz val="11"/>
        <color theme="1"/>
        <rFont val="Aptos Display"/>
        <family val="2"/>
        <scheme val="major"/>
      </rPr>
      <t xml:space="preserve">
The rehabilitation bond calculator is the recommended method for assessing the rehabilitation liability for any site that does not meet the requirements for application of standard rates for Code of Practice operations. The calculator does not purport to contain all the information which the authority holder will require to calculate any rehabilitation liability.
The authority holder should rely on their own independent investigations, review and analysis in using the calculator. The output of the calculator will depend on the accuracy of the information entered by the authority holder concerning the relevant approved rehabilitation plan and current and future site conditions.
</t>
    </r>
    <r>
      <rPr>
        <b/>
        <sz val="11"/>
        <color theme="1"/>
        <rFont val="Aptos Display"/>
        <family val="2"/>
        <scheme val="major"/>
      </rPr>
      <t>Default rates</t>
    </r>
    <r>
      <rPr>
        <sz val="11"/>
        <color theme="1"/>
        <rFont val="Aptos Display"/>
        <family val="2"/>
        <scheme val="major"/>
      </rPr>
      <t xml:space="preserve">
The default third party rates included in the calculator are for general information only and use typical market ‘third party’ contract rates current as at July 2025. For the purposes of a rehabilitation liability assessment, the Department or an environmental auditor appointed under the Mineral Resources (Sustainable Development) Act 1990 may set different rates for specific sites. These rates may be higher for specific sites. 
</t>
    </r>
    <r>
      <rPr>
        <b/>
        <sz val="11"/>
        <color theme="1"/>
        <rFont val="Aptos Display"/>
        <family val="2"/>
        <scheme val="major"/>
      </rPr>
      <t>Accuracy of information</t>
    </r>
    <r>
      <rPr>
        <sz val="11"/>
        <color theme="1"/>
        <rFont val="Aptos Display"/>
        <family val="2"/>
        <scheme val="major"/>
      </rPr>
      <t xml:space="preserve">
The authority holder must ensure that they use the most up to date version of the calculator by checking the Department’s website. The Department may revise the rates and formulae used in the calculator at any time without notice but is not under any obligation to do so. </t>
    </r>
  </si>
  <si>
    <t>TERMS AND CONDITIONS OF USE</t>
  </si>
  <si>
    <t>Enter volume of material is required to be imported (m3)</t>
  </si>
  <si>
    <t>Rate</t>
  </si>
  <si>
    <t>Enter $ value</t>
  </si>
  <si>
    <t xml:space="preserve"> Include total area of disturbance to be revegetated to pasture / agriculture (ha)</t>
  </si>
  <si>
    <t xml:space="preserve"> Include total area of disturbance to be revegetated to native vegetation (ha)</t>
  </si>
  <si>
    <t>Total Discount Applied</t>
  </si>
  <si>
    <t>Recommended 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</si>
</sst>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Aptos Narrow"/>
      <family val="2"/>
      <scheme val="minor"/>
    </font>
    <font>
      <sz val="11"/>
      <color theme="1"/>
      <name val="Aptos Narrow"/>
      <family val="2"/>
      <scheme val="minor"/>
    </font>
    <font>
      <sz val="10"/>
      <name val="Arial"/>
      <family val="2"/>
    </font>
    <font>
      <sz val="11"/>
      <color theme="1"/>
      <name val="Aptos Display"/>
      <family val="2"/>
      <scheme val="major"/>
    </font>
    <font>
      <b/>
      <sz val="11"/>
      <color theme="1"/>
      <name val="Aptos Display"/>
      <family val="2"/>
      <scheme val="major"/>
    </font>
    <font>
      <b/>
      <sz val="20"/>
      <color theme="1"/>
      <name val="Aptos Display"/>
      <family val="2"/>
      <scheme val="major"/>
    </font>
    <font>
      <sz val="14"/>
      <color theme="1"/>
      <name val="Aptos Display"/>
      <family val="2"/>
      <scheme val="major"/>
    </font>
    <font>
      <b/>
      <u/>
      <sz val="11"/>
      <color theme="1"/>
      <name val="Aptos Display"/>
      <family val="2"/>
      <scheme val="major"/>
    </font>
    <font>
      <sz val="11"/>
      <color rgb="FFFF0000"/>
      <name val="Aptos Display"/>
      <family val="2"/>
      <scheme val="major"/>
    </font>
    <font>
      <b/>
      <sz val="16"/>
      <color rgb="FF0B1220"/>
      <name val="Aptos Display"/>
      <family val="2"/>
      <scheme val="major"/>
    </font>
    <font>
      <b/>
      <sz val="11"/>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61">
    <xf numFmtId="0" fontId="0" fillId="0" borderId="0" xfId="0"/>
    <xf numFmtId="0" fontId="3" fillId="0" borderId="0" xfId="0" applyFont="1"/>
    <xf numFmtId="0" fontId="3" fillId="0" borderId="0" xfId="0" applyFont="1" applyAlignment="1">
      <alignment wrapText="1"/>
    </xf>
    <xf numFmtId="0" fontId="6" fillId="0" borderId="0" xfId="0" applyFont="1" applyAlignment="1">
      <alignment horizontal="center" vertical="center"/>
    </xf>
    <xf numFmtId="44" fontId="4" fillId="2" borderId="0" xfId="1" applyFont="1" applyFill="1" applyBorder="1" applyAlignment="1"/>
    <xf numFmtId="0" fontId="3" fillId="0" borderId="0" xfId="0" applyFont="1" applyAlignment="1">
      <alignment vertical="top"/>
    </xf>
    <xf numFmtId="44" fontId="3" fillId="0" borderId="0" xfId="1" applyFont="1" applyBorder="1"/>
    <xf numFmtId="44" fontId="3" fillId="2" borderId="0" xfId="1" applyFont="1" applyFill="1" applyBorder="1" applyAlignment="1"/>
    <xf numFmtId="44" fontId="3" fillId="2" borderId="0" xfId="1" applyFont="1" applyFill="1" applyBorder="1"/>
    <xf numFmtId="0" fontId="3" fillId="0" borderId="0" xfId="0" applyFont="1" applyAlignment="1">
      <alignment vertical="center"/>
    </xf>
    <xf numFmtId="44" fontId="3" fillId="0" borderId="0" xfId="1" applyFont="1" applyFill="1" applyBorder="1" applyAlignment="1"/>
    <xf numFmtId="44" fontId="3" fillId="0" borderId="0" xfId="1" applyFont="1" applyBorder="1" applyAlignment="1"/>
    <xf numFmtId="0" fontId="3" fillId="0" borderId="9" xfId="0" applyFont="1" applyBorder="1"/>
    <xf numFmtId="0" fontId="3" fillId="2" borderId="9" xfId="0" applyFont="1" applyFill="1" applyBorder="1"/>
    <xf numFmtId="44" fontId="7" fillId="2" borderId="0" xfId="1" applyFont="1" applyFill="1" applyBorder="1" applyAlignment="1"/>
    <xf numFmtId="0" fontId="7" fillId="2" borderId="4" xfId="0" applyFont="1" applyFill="1" applyBorder="1" applyAlignment="1">
      <alignment wrapText="1"/>
    </xf>
    <xf numFmtId="0" fontId="7" fillId="2" borderId="0" xfId="0" applyFont="1" applyFill="1"/>
    <xf numFmtId="0" fontId="7" fillId="2" borderId="0" xfId="0" applyFont="1" applyFill="1" applyAlignment="1">
      <alignment wrapText="1"/>
    </xf>
    <xf numFmtId="0" fontId="7" fillId="2" borderId="5" xfId="0" applyFont="1" applyFill="1" applyBorder="1"/>
    <xf numFmtId="0" fontId="3" fillId="0" borderId="4" xfId="0" applyFont="1" applyBorder="1" applyAlignment="1">
      <alignment wrapText="1"/>
    </xf>
    <xf numFmtId="0" fontId="3" fillId="0" borderId="5" xfId="0" applyFont="1" applyBorder="1"/>
    <xf numFmtId="0" fontId="3" fillId="2" borderId="0" xfId="0" applyFont="1" applyFill="1"/>
    <xf numFmtId="0" fontId="3" fillId="2" borderId="0" xfId="0" applyFont="1" applyFill="1" applyAlignment="1">
      <alignment wrapText="1"/>
    </xf>
    <xf numFmtId="0" fontId="3" fillId="2" borderId="5" xfId="0" applyFont="1" applyFill="1" applyBorder="1"/>
    <xf numFmtId="0" fontId="8" fillId="0" borderId="0" xfId="0" applyFont="1" applyAlignment="1">
      <alignment wrapText="1"/>
    </xf>
    <xf numFmtId="44" fontId="3" fillId="2" borderId="5" xfId="1" applyFont="1" applyFill="1" applyBorder="1"/>
    <xf numFmtId="44" fontId="3" fillId="2" borderId="10" xfId="1" applyFont="1" applyFill="1" applyBorder="1"/>
    <xf numFmtId="44" fontId="3" fillId="2" borderId="5" xfId="0" applyNumberFormat="1" applyFont="1" applyFill="1" applyBorder="1"/>
    <xf numFmtId="44" fontId="3" fillId="2" borderId="10" xfId="0" applyNumberFormat="1" applyFont="1" applyFill="1" applyBorder="1"/>
    <xf numFmtId="0" fontId="7" fillId="2" borderId="4" xfId="0" applyFont="1" applyFill="1" applyBorder="1" applyAlignment="1">
      <alignment horizontal="left" wrapText="1"/>
    </xf>
    <xf numFmtId="0" fontId="3" fillId="0" borderId="4" xfId="0" applyFont="1" applyBorder="1" applyAlignment="1">
      <alignment horizontal="left" wrapText="1"/>
    </xf>
    <xf numFmtId="0" fontId="3" fillId="0" borderId="0" xfId="0" applyFont="1" applyAlignment="1">
      <alignment horizontal="left" wrapText="1"/>
    </xf>
    <xf numFmtId="0" fontId="4" fillId="2" borderId="0" xfId="0" applyFont="1" applyFill="1"/>
    <xf numFmtId="0" fontId="4" fillId="2" borderId="0" xfId="0" applyFont="1" applyFill="1" applyAlignment="1">
      <alignment wrapText="1"/>
    </xf>
    <xf numFmtId="44" fontId="4" fillId="2" borderId="5" xfId="0" applyNumberFormat="1" applyFont="1" applyFill="1" applyBorder="1"/>
    <xf numFmtId="44" fontId="3" fillId="0" borderId="5" xfId="0" applyNumberFormat="1" applyFont="1" applyBorder="1"/>
    <xf numFmtId="0" fontId="4" fillId="2" borderId="4" xfId="0" applyFont="1" applyFill="1" applyBorder="1" applyAlignment="1">
      <alignment wrapText="1"/>
    </xf>
    <xf numFmtId="0" fontId="4" fillId="0" borderId="0" xfId="0" applyFont="1" applyAlignment="1">
      <alignment wrapText="1"/>
    </xf>
    <xf numFmtId="0" fontId="3" fillId="2" borderId="4" xfId="0" applyFont="1" applyFill="1" applyBorder="1" applyAlignment="1">
      <alignment wrapText="1"/>
    </xf>
    <xf numFmtId="0" fontId="4" fillId="0" borderId="4" xfId="0" applyFont="1" applyBorder="1" applyAlignment="1">
      <alignment wrapText="1"/>
    </xf>
    <xf numFmtId="0" fontId="4" fillId="0" borderId="0" xfId="0" applyFont="1"/>
    <xf numFmtId="0" fontId="4" fillId="2" borderId="6" xfId="0" applyFont="1" applyFill="1" applyBorder="1" applyAlignment="1">
      <alignment wrapText="1"/>
    </xf>
    <xf numFmtId="0" fontId="4" fillId="2" borderId="7" xfId="0" applyFont="1" applyFill="1" applyBorder="1" applyAlignment="1">
      <alignment vertical="top"/>
    </xf>
    <xf numFmtId="0" fontId="4" fillId="2" borderId="7" xfId="0" applyFont="1" applyFill="1" applyBorder="1" applyAlignment="1">
      <alignment wrapText="1"/>
    </xf>
    <xf numFmtId="44" fontId="4" fillId="2" borderId="7" xfId="1" applyFont="1" applyFill="1" applyBorder="1"/>
    <xf numFmtId="0" fontId="4" fillId="2" borderId="7" xfId="0" applyFont="1" applyFill="1" applyBorder="1"/>
    <xf numFmtId="44" fontId="4" fillId="2" borderId="8" xfId="0" applyNumberFormat="1" applyFont="1" applyFill="1" applyBorder="1"/>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0" xfId="0" applyFont="1" applyAlignment="1">
      <alignment horizontal="center" vertical="center"/>
    </xf>
    <xf numFmtId="0" fontId="10" fillId="2" borderId="13" xfId="0" applyFont="1" applyFill="1" applyBorder="1"/>
    <xf numFmtId="0" fontId="0" fillId="2" borderId="14" xfId="0" applyFill="1" applyBorder="1"/>
    <xf numFmtId="10" fontId="0" fillId="2" borderId="14" xfId="1" applyNumberFormat="1" applyFont="1" applyFill="1" applyBorder="1" applyAlignment="1"/>
    <xf numFmtId="44" fontId="0" fillId="2" borderId="14" xfId="1" applyFont="1" applyFill="1" applyBorder="1" applyAlignment="1"/>
    <xf numFmtId="44" fontId="10" fillId="2" borderId="15" xfId="0" applyNumberFormat="1" applyFont="1" applyFill="1" applyBorder="1"/>
    <xf numFmtId="0" fontId="0" fillId="0" borderId="11" xfId="0" applyFont="1" applyFill="1" applyBorder="1"/>
    <xf numFmtId="0" fontId="0" fillId="0" borderId="11" xfId="0" applyFill="1" applyBorder="1"/>
    <xf numFmtId="10" fontId="0" fillId="0" borderId="11" xfId="1" applyNumberFormat="1" applyFont="1" applyFill="1" applyBorder="1" applyAlignment="1"/>
    <xf numFmtId="44" fontId="0" fillId="0" borderId="11" xfId="1" applyFont="1" applyFill="1" applyBorder="1" applyAlignment="1"/>
    <xf numFmtId="44" fontId="0" fillId="0" borderId="12" xfId="0" applyNumberFormat="1" applyFill="1" applyBorder="1"/>
  </cellXfs>
  <cellStyles count="4">
    <cellStyle name="Currency" xfId="1" builtinId="4"/>
    <cellStyle name="Currency 2" xfId="3" xr:uid="{5730479B-D509-44D8-A416-9B9732CA33B3}"/>
    <cellStyle name="Normal" xfId="0" builtinId="0"/>
    <cellStyle name="Normal 2" xfId="2" xr:uid="{C9B923B2-3C3C-49D4-877D-678CA2B02F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0</xdr:col>
      <xdr:colOff>1852295</xdr:colOff>
      <xdr:row>1</xdr:row>
      <xdr:rowOff>149225</xdr:rowOff>
    </xdr:to>
    <xdr:pic>
      <xdr:nvPicPr>
        <xdr:cNvPr id="5" name="Cover_Logo_StateGovt" descr="The State of Victoria Department of Energy, Environment and Climate Action">
          <a:extLst>
            <a:ext uri="{FF2B5EF4-FFF2-40B4-BE49-F238E27FC236}">
              <a16:creationId xmlns:a16="http://schemas.microsoft.com/office/drawing/2014/main" id="{A9E7C9F1-BEA1-4155-BF5A-D77047C83CF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4300" y="38100"/>
          <a:ext cx="1737995" cy="44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2714625</xdr:colOff>
      <xdr:row>1</xdr:row>
      <xdr:rowOff>10646</xdr:rowOff>
    </xdr:to>
    <xdr:pic>
      <xdr:nvPicPr>
        <xdr:cNvPr id="2" name="Picture 1">
          <a:extLst>
            <a:ext uri="{FF2B5EF4-FFF2-40B4-BE49-F238E27FC236}">
              <a16:creationId xmlns:a16="http://schemas.microsoft.com/office/drawing/2014/main" id="{EF321E9E-7EB9-8939-A2C9-3EC0D884DCA9}"/>
            </a:ext>
          </a:extLst>
        </xdr:cNvPr>
        <xdr:cNvPicPr>
          <a:picLocks noChangeAspect="1"/>
        </xdr:cNvPicPr>
      </xdr:nvPicPr>
      <xdr:blipFill>
        <a:blip xmlns:r="http://schemas.openxmlformats.org/officeDocument/2006/relationships" r:embed="rId1"/>
        <a:stretch>
          <a:fillRect/>
        </a:stretch>
      </xdr:blipFill>
      <xdr:spPr>
        <a:xfrm>
          <a:off x="0" y="0"/>
          <a:ext cx="2714625" cy="696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7B9F-F07D-48EB-9F80-458EF85CD921}">
  <dimension ref="A1:A4"/>
  <sheetViews>
    <sheetView workbookViewId="0">
      <selection activeCell="A4" sqref="A4"/>
    </sheetView>
  </sheetViews>
  <sheetFormatPr defaultRowHeight="15" x14ac:dyDescent="0.25"/>
  <cols>
    <col min="1" max="1" width="116.140625" style="1" customWidth="1"/>
    <col min="2" max="16384" width="9.140625" style="1"/>
  </cols>
  <sheetData>
    <row r="1" spans="1:1" ht="26.25" customHeight="1" x14ac:dyDescent="0.25">
      <c r="A1" s="50" t="s">
        <v>62</v>
      </c>
    </row>
    <row r="2" spans="1:1" x14ac:dyDescent="0.25">
      <c r="A2" s="50"/>
    </row>
    <row r="3" spans="1:1" ht="18.75" x14ac:dyDescent="0.25">
      <c r="A3" s="3" t="s">
        <v>64</v>
      </c>
    </row>
    <row r="4" spans="1:1" ht="409.5" customHeight="1" x14ac:dyDescent="0.25">
      <c r="A4" s="2" t="s">
        <v>63</v>
      </c>
    </row>
  </sheetData>
  <mergeCells count="1">
    <mergeCell ref="A1:A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B92A-66DA-4734-AF2C-140F93EA7884}">
  <dimension ref="A1:J51"/>
  <sheetViews>
    <sheetView tabSelected="1" topLeftCell="A34" zoomScaleNormal="100" workbookViewId="0">
      <selection activeCell="G52" sqref="G52"/>
    </sheetView>
  </sheetViews>
  <sheetFormatPr defaultRowHeight="15" x14ac:dyDescent="0.25"/>
  <cols>
    <col min="1" max="1" width="54" style="2" customWidth="1"/>
    <col min="2" max="2" width="10.85546875" style="5" bestFit="1" customWidth="1"/>
    <col min="3" max="3" width="49.5703125" style="2" customWidth="1"/>
    <col min="4" max="4" width="11.5703125" style="6" bestFit="1" customWidth="1"/>
    <col min="5" max="5" width="6.7109375" style="6" bestFit="1" customWidth="1"/>
    <col min="6" max="6" width="10.140625" style="1" customWidth="1"/>
    <col min="7" max="7" width="13.85546875" style="1" customWidth="1"/>
    <col min="8" max="16384" width="9.140625" style="1"/>
  </cols>
  <sheetData>
    <row r="1" spans="1:10" ht="54" customHeight="1" x14ac:dyDescent="0.25">
      <c r="A1" s="47" t="s">
        <v>52</v>
      </c>
      <c r="B1" s="48"/>
      <c r="C1" s="48"/>
      <c r="D1" s="48"/>
      <c r="E1" s="48"/>
      <c r="F1" s="48"/>
      <c r="G1" s="49"/>
    </row>
    <row r="2" spans="1:10" x14ac:dyDescent="0.25">
      <c r="A2" s="15" t="s">
        <v>16</v>
      </c>
      <c r="B2" s="16" t="s">
        <v>17</v>
      </c>
      <c r="C2" s="17" t="s">
        <v>18</v>
      </c>
      <c r="D2" s="14" t="s">
        <v>66</v>
      </c>
      <c r="E2" s="14" t="s">
        <v>8</v>
      </c>
      <c r="F2" s="16" t="s">
        <v>0</v>
      </c>
      <c r="G2" s="18" t="s">
        <v>1</v>
      </c>
    </row>
    <row r="3" spans="1:10" x14ac:dyDescent="0.25">
      <c r="A3" s="19"/>
      <c r="G3" s="20"/>
    </row>
    <row r="4" spans="1:10" x14ac:dyDescent="0.25">
      <c r="A4" s="15" t="s">
        <v>24</v>
      </c>
      <c r="B4" s="21"/>
      <c r="C4" s="22"/>
      <c r="D4" s="7"/>
      <c r="E4" s="7"/>
      <c r="F4" s="21"/>
      <c r="G4" s="23"/>
    </row>
    <row r="5" spans="1:10" ht="75" x14ac:dyDescent="0.25">
      <c r="A5" s="19" t="s">
        <v>19</v>
      </c>
      <c r="B5" s="1" t="s">
        <v>2</v>
      </c>
      <c r="C5" s="2" t="s">
        <v>53</v>
      </c>
      <c r="D5" s="7"/>
      <c r="E5" s="7"/>
      <c r="F5" s="21"/>
      <c r="G5" s="23"/>
    </row>
    <row r="6" spans="1:10" x14ac:dyDescent="0.25">
      <c r="A6" s="19"/>
      <c r="B6" s="1" t="s">
        <v>3</v>
      </c>
      <c r="C6" s="2" t="s">
        <v>20</v>
      </c>
      <c r="D6" s="7"/>
      <c r="E6" s="7"/>
      <c r="F6" s="21"/>
      <c r="G6" s="23"/>
    </row>
    <row r="7" spans="1:10" x14ac:dyDescent="0.25">
      <c r="A7" s="15" t="s">
        <v>25</v>
      </c>
      <c r="B7" s="21"/>
      <c r="C7" s="22"/>
      <c r="D7" s="7"/>
      <c r="E7" s="7"/>
      <c r="F7" s="21"/>
      <c r="G7" s="23"/>
    </row>
    <row r="8" spans="1:10" ht="30" x14ac:dyDescent="0.25">
      <c r="A8" s="19" t="s">
        <v>46</v>
      </c>
      <c r="B8" s="1" t="s">
        <v>3</v>
      </c>
      <c r="C8" s="24" t="s">
        <v>20</v>
      </c>
      <c r="D8" s="7"/>
      <c r="E8" s="7"/>
      <c r="F8" s="21"/>
      <c r="G8" s="23"/>
    </row>
    <row r="9" spans="1:10" x14ac:dyDescent="0.25">
      <c r="A9" s="19"/>
      <c r="B9" s="1" t="s">
        <v>2</v>
      </c>
      <c r="C9" s="2" t="s">
        <v>21</v>
      </c>
      <c r="D9" s="21"/>
      <c r="E9" s="21"/>
      <c r="F9" s="21"/>
      <c r="G9" s="23"/>
    </row>
    <row r="10" spans="1:10" ht="90" x14ac:dyDescent="0.25">
      <c r="A10" s="19" t="s">
        <v>22</v>
      </c>
      <c r="B10" s="1" t="s">
        <v>3</v>
      </c>
      <c r="C10" s="2" t="s">
        <v>54</v>
      </c>
      <c r="D10" s="7"/>
      <c r="E10" s="7"/>
      <c r="F10" s="21"/>
      <c r="G10" s="25"/>
    </row>
    <row r="11" spans="1:10" x14ac:dyDescent="0.25">
      <c r="A11" s="19"/>
      <c r="B11" s="1" t="s">
        <v>2</v>
      </c>
      <c r="C11" s="2" t="s">
        <v>21</v>
      </c>
      <c r="D11" s="7"/>
      <c r="E11" s="7"/>
      <c r="F11" s="21"/>
      <c r="G11" s="25"/>
    </row>
    <row r="12" spans="1:10" x14ac:dyDescent="0.25">
      <c r="A12" s="19" t="s">
        <v>23</v>
      </c>
      <c r="B12" s="1"/>
      <c r="C12" s="2" t="s">
        <v>42</v>
      </c>
      <c r="D12" s="7">
        <v>315</v>
      </c>
      <c r="E12" s="7" t="s">
        <v>9</v>
      </c>
      <c r="F12" s="12"/>
      <c r="G12" s="26">
        <f>D12*F12</f>
        <v>0</v>
      </c>
    </row>
    <row r="13" spans="1:10" x14ac:dyDescent="0.25">
      <c r="A13" s="19"/>
      <c r="B13" s="1"/>
      <c r="D13" s="7"/>
      <c r="E13" s="7"/>
      <c r="F13" s="21"/>
      <c r="G13" s="25"/>
    </row>
    <row r="14" spans="1:10" x14ac:dyDescent="0.25">
      <c r="A14" s="15" t="s">
        <v>26</v>
      </c>
      <c r="B14" s="21"/>
      <c r="C14" s="22"/>
      <c r="D14" s="7"/>
      <c r="E14" s="7"/>
      <c r="F14" s="21"/>
      <c r="G14" s="23"/>
      <c r="I14" s="5"/>
      <c r="J14" s="9"/>
    </row>
    <row r="15" spans="1:10" x14ac:dyDescent="0.25">
      <c r="A15" s="19" t="s">
        <v>57</v>
      </c>
      <c r="B15" s="1" t="s">
        <v>3</v>
      </c>
      <c r="C15" s="24" t="s">
        <v>20</v>
      </c>
      <c r="D15" s="7"/>
      <c r="E15" s="7"/>
      <c r="F15" s="21"/>
      <c r="G15" s="23"/>
    </row>
    <row r="16" spans="1:10" x14ac:dyDescent="0.25">
      <c r="A16" s="19"/>
      <c r="B16" s="1" t="s">
        <v>2</v>
      </c>
      <c r="C16" s="2" t="s">
        <v>21</v>
      </c>
      <c r="D16" s="7"/>
      <c r="E16" s="7"/>
      <c r="F16" s="21"/>
      <c r="G16" s="27"/>
    </row>
    <row r="17" spans="1:7" x14ac:dyDescent="0.25">
      <c r="A17" s="19" t="s">
        <v>55</v>
      </c>
      <c r="B17" s="1"/>
      <c r="C17" s="2" t="s">
        <v>27</v>
      </c>
      <c r="D17" s="7">
        <v>2044.56</v>
      </c>
      <c r="E17" s="7" t="s">
        <v>10</v>
      </c>
      <c r="F17" s="12"/>
      <c r="G17" s="28">
        <f>F17*D17</f>
        <v>0</v>
      </c>
    </row>
    <row r="18" spans="1:7" ht="30" x14ac:dyDescent="0.25">
      <c r="A18" s="19" t="s">
        <v>58</v>
      </c>
      <c r="B18" s="1"/>
      <c r="C18" s="2" t="s">
        <v>56</v>
      </c>
      <c r="D18" s="7">
        <v>644</v>
      </c>
      <c r="E18" s="7" t="s">
        <v>10</v>
      </c>
      <c r="F18" s="12"/>
      <c r="G18" s="28">
        <f>F18*D18</f>
        <v>0</v>
      </c>
    </row>
    <row r="19" spans="1:7" x14ac:dyDescent="0.25">
      <c r="A19" s="19"/>
      <c r="B19" s="1"/>
      <c r="D19" s="7"/>
      <c r="E19" s="7"/>
      <c r="F19" s="21"/>
      <c r="G19" s="27"/>
    </row>
    <row r="20" spans="1:7" x14ac:dyDescent="0.25">
      <c r="A20" s="29" t="s">
        <v>28</v>
      </c>
      <c r="B20" s="21"/>
      <c r="C20" s="22"/>
      <c r="D20" s="7"/>
      <c r="E20" s="7"/>
      <c r="F20" s="21"/>
      <c r="G20" s="27"/>
    </row>
    <row r="21" spans="1:7" ht="30" x14ac:dyDescent="0.25">
      <c r="A21" s="19" t="s">
        <v>59</v>
      </c>
      <c r="B21" s="1" t="s">
        <v>3</v>
      </c>
      <c r="C21" s="24" t="s">
        <v>20</v>
      </c>
      <c r="D21" s="7"/>
      <c r="E21" s="7"/>
      <c r="F21" s="21"/>
      <c r="G21" s="27"/>
    </row>
    <row r="22" spans="1:7" x14ac:dyDescent="0.25">
      <c r="A22" s="30"/>
      <c r="B22" s="1" t="s">
        <v>2</v>
      </c>
      <c r="C22" s="2" t="s">
        <v>21</v>
      </c>
      <c r="D22" s="8"/>
      <c r="E22" s="8"/>
      <c r="F22" s="21"/>
      <c r="G22" s="23"/>
    </row>
    <row r="23" spans="1:7" ht="45" x14ac:dyDescent="0.25">
      <c r="A23" s="30" t="s">
        <v>60</v>
      </c>
      <c r="B23" s="1" t="s">
        <v>43</v>
      </c>
      <c r="C23" s="31" t="s">
        <v>45</v>
      </c>
      <c r="D23" s="7">
        <v>2043.86</v>
      </c>
      <c r="E23" s="7" t="s">
        <v>0</v>
      </c>
      <c r="F23" s="12"/>
      <c r="G23" s="28">
        <f>D23*F23</f>
        <v>0</v>
      </c>
    </row>
    <row r="24" spans="1:7" ht="30" x14ac:dyDescent="0.25">
      <c r="A24" s="30" t="s">
        <v>47</v>
      </c>
      <c r="B24" s="1" t="s">
        <v>43</v>
      </c>
      <c r="C24" s="2" t="s">
        <v>44</v>
      </c>
      <c r="D24" s="7">
        <v>189</v>
      </c>
      <c r="E24" s="7" t="s">
        <v>11</v>
      </c>
      <c r="F24" s="12"/>
      <c r="G24" s="28">
        <f>D24*F24</f>
        <v>0</v>
      </c>
    </row>
    <row r="25" spans="1:7" x14ac:dyDescent="0.25">
      <c r="A25" s="15" t="s">
        <v>29</v>
      </c>
      <c r="B25" s="21"/>
      <c r="C25" s="22"/>
      <c r="D25" s="7"/>
      <c r="E25" s="7"/>
      <c r="F25" s="21"/>
      <c r="G25" s="27"/>
    </row>
    <row r="26" spans="1:7" ht="30" x14ac:dyDescent="0.25">
      <c r="A26" s="19" t="s">
        <v>48</v>
      </c>
      <c r="B26" s="1" t="s">
        <v>3</v>
      </c>
      <c r="C26" s="24" t="s">
        <v>20</v>
      </c>
      <c r="D26" s="7"/>
      <c r="E26" s="7"/>
      <c r="F26" s="21"/>
      <c r="G26" s="27"/>
    </row>
    <row r="27" spans="1:7" x14ac:dyDescent="0.25">
      <c r="A27" s="19"/>
      <c r="B27" s="1" t="s">
        <v>2</v>
      </c>
      <c r="C27" s="2" t="s">
        <v>21</v>
      </c>
      <c r="D27" s="8"/>
      <c r="E27" s="8"/>
      <c r="F27" s="21"/>
      <c r="G27" s="23"/>
    </row>
    <row r="28" spans="1:7" x14ac:dyDescent="0.25">
      <c r="A28" s="19"/>
      <c r="B28" s="1" t="s">
        <v>3</v>
      </c>
      <c r="C28" s="2" t="s">
        <v>21</v>
      </c>
      <c r="D28" s="8"/>
      <c r="E28" s="8"/>
      <c r="F28" s="21"/>
      <c r="G28" s="23"/>
    </row>
    <row r="29" spans="1:7" x14ac:dyDescent="0.25">
      <c r="A29" s="19" t="s">
        <v>30</v>
      </c>
      <c r="B29" s="1" t="s">
        <v>3</v>
      </c>
      <c r="C29" s="2" t="s">
        <v>21</v>
      </c>
      <c r="D29" s="7"/>
      <c r="E29" s="7"/>
      <c r="F29" s="21"/>
      <c r="G29" s="27"/>
    </row>
    <row r="30" spans="1:7" ht="30" x14ac:dyDescent="0.25">
      <c r="A30" s="19"/>
      <c r="B30" s="1" t="s">
        <v>2</v>
      </c>
      <c r="C30" s="2" t="s">
        <v>65</v>
      </c>
      <c r="D30" s="7">
        <v>6.53</v>
      </c>
      <c r="E30" s="7" t="s">
        <v>12</v>
      </c>
      <c r="F30" s="12"/>
      <c r="G30" s="28">
        <f>D30*F30</f>
        <v>0</v>
      </c>
    </row>
    <row r="31" spans="1:7" ht="30" x14ac:dyDescent="0.25">
      <c r="A31" s="19" t="s">
        <v>49</v>
      </c>
      <c r="B31" s="1"/>
      <c r="C31" s="2" t="s">
        <v>31</v>
      </c>
      <c r="D31" s="7">
        <v>3.5</v>
      </c>
      <c r="E31" s="7" t="s">
        <v>12</v>
      </c>
      <c r="F31" s="12"/>
      <c r="G31" s="28">
        <f>D31*F31</f>
        <v>0</v>
      </c>
    </row>
    <row r="32" spans="1:7" x14ac:dyDescent="0.25">
      <c r="A32" s="19"/>
      <c r="B32" s="1"/>
      <c r="D32" s="8"/>
      <c r="E32" s="8"/>
      <c r="F32" s="21"/>
      <c r="G32" s="23"/>
    </row>
    <row r="33" spans="1:7" x14ac:dyDescent="0.25">
      <c r="A33" s="15" t="s">
        <v>32</v>
      </c>
      <c r="B33" s="32"/>
      <c r="C33" s="33"/>
      <c r="D33" s="4"/>
      <c r="E33" s="4"/>
      <c r="F33" s="32"/>
      <c r="G33" s="34"/>
    </row>
    <row r="34" spans="1:7" ht="45" x14ac:dyDescent="0.25">
      <c r="A34" s="19" t="s">
        <v>33</v>
      </c>
      <c r="C34" s="2" t="s">
        <v>34</v>
      </c>
      <c r="D34" s="7">
        <v>1328.51</v>
      </c>
      <c r="E34" s="7" t="s">
        <v>13</v>
      </c>
      <c r="F34" s="12"/>
      <c r="G34" s="28">
        <f>D34*F34</f>
        <v>0</v>
      </c>
    </row>
    <row r="35" spans="1:7" x14ac:dyDescent="0.25">
      <c r="A35" s="15" t="s">
        <v>35</v>
      </c>
      <c r="B35" s="21"/>
      <c r="C35" s="22"/>
      <c r="D35" s="7"/>
      <c r="E35" s="7"/>
      <c r="G35" s="27"/>
    </row>
    <row r="36" spans="1:7" ht="30" x14ac:dyDescent="0.25">
      <c r="A36" s="19" t="s">
        <v>36</v>
      </c>
      <c r="B36" s="1" t="s">
        <v>3</v>
      </c>
      <c r="C36" s="2" t="s">
        <v>21</v>
      </c>
      <c r="D36" s="10"/>
      <c r="E36" s="10"/>
      <c r="G36" s="35"/>
    </row>
    <row r="37" spans="1:7" ht="30" x14ac:dyDescent="0.25">
      <c r="A37" s="30"/>
      <c r="B37" s="1" t="s">
        <v>2</v>
      </c>
      <c r="C37" s="2" t="s">
        <v>69</v>
      </c>
      <c r="D37" s="7">
        <v>6873.56</v>
      </c>
      <c r="E37" s="7" t="s">
        <v>13</v>
      </c>
      <c r="F37" s="12"/>
      <c r="G37" s="28">
        <f>D37*F37</f>
        <v>0</v>
      </c>
    </row>
    <row r="38" spans="1:7" ht="30" x14ac:dyDescent="0.25">
      <c r="A38" s="19" t="s">
        <v>37</v>
      </c>
      <c r="B38" s="1" t="s">
        <v>3</v>
      </c>
      <c r="C38" s="2" t="s">
        <v>21</v>
      </c>
      <c r="D38" s="7"/>
      <c r="E38" s="7"/>
      <c r="F38" s="21"/>
      <c r="G38" s="27"/>
    </row>
    <row r="39" spans="1:7" ht="30" x14ac:dyDescent="0.25">
      <c r="A39" s="19"/>
      <c r="B39" s="1" t="s">
        <v>2</v>
      </c>
      <c r="C39" s="2" t="s">
        <v>68</v>
      </c>
      <c r="D39" s="7">
        <v>4727.5</v>
      </c>
      <c r="E39" s="7" t="s">
        <v>13</v>
      </c>
      <c r="F39" s="12"/>
      <c r="G39" s="28">
        <f>D39*F39</f>
        <v>0</v>
      </c>
    </row>
    <row r="40" spans="1:7" x14ac:dyDescent="0.25">
      <c r="A40" s="19" t="s">
        <v>50</v>
      </c>
      <c r="B40" s="1" t="s">
        <v>3</v>
      </c>
      <c r="C40" s="24" t="s">
        <v>20</v>
      </c>
      <c r="D40" s="7"/>
      <c r="E40" s="7"/>
      <c r="F40" s="21"/>
      <c r="G40" s="27"/>
    </row>
    <row r="41" spans="1:7" x14ac:dyDescent="0.25">
      <c r="A41" s="30"/>
      <c r="B41" s="1" t="s">
        <v>2</v>
      </c>
      <c r="C41" s="2" t="s">
        <v>14</v>
      </c>
      <c r="D41" s="7">
        <v>8.66</v>
      </c>
      <c r="E41" s="7" t="s">
        <v>10</v>
      </c>
      <c r="F41" s="12"/>
      <c r="G41" s="28">
        <f>D41*F41</f>
        <v>0</v>
      </c>
    </row>
    <row r="42" spans="1:7" x14ac:dyDescent="0.25">
      <c r="A42" s="36" t="s">
        <v>61</v>
      </c>
      <c r="B42" s="21"/>
      <c r="C42" s="22"/>
      <c r="D42" s="7"/>
      <c r="E42" s="7"/>
      <c r="F42" s="21"/>
      <c r="G42" s="27"/>
    </row>
    <row r="43" spans="1:7" ht="60" x14ac:dyDescent="0.25">
      <c r="A43" s="19" t="s">
        <v>51</v>
      </c>
      <c r="B43" s="1" t="s">
        <v>2</v>
      </c>
      <c r="C43" s="37" t="s">
        <v>67</v>
      </c>
      <c r="D43" s="7"/>
      <c r="E43" s="7"/>
      <c r="F43" s="13"/>
      <c r="G43" s="28" t="str">
        <f>C43</f>
        <v>Enter $ value</v>
      </c>
    </row>
    <row r="44" spans="1:7" x14ac:dyDescent="0.25">
      <c r="A44" s="19"/>
      <c r="B44" s="1" t="s">
        <v>39</v>
      </c>
      <c r="C44" s="2" t="s">
        <v>38</v>
      </c>
      <c r="D44" s="7"/>
      <c r="E44" s="7"/>
      <c r="F44" s="21"/>
      <c r="G44" s="27"/>
    </row>
    <row r="45" spans="1:7" x14ac:dyDescent="0.25">
      <c r="A45" s="38"/>
      <c r="B45" s="21"/>
      <c r="C45" s="33"/>
      <c r="D45" s="7"/>
      <c r="E45" s="7"/>
      <c r="F45" s="21"/>
      <c r="G45" s="27"/>
    </row>
    <row r="46" spans="1:7" x14ac:dyDescent="0.25">
      <c r="A46" s="39" t="s">
        <v>4</v>
      </c>
      <c r="B46" s="40" t="s">
        <v>41</v>
      </c>
      <c r="C46" s="37" t="s">
        <v>15</v>
      </c>
      <c r="D46" s="7">
        <v>7000</v>
      </c>
      <c r="E46" s="7" t="s">
        <v>0</v>
      </c>
      <c r="F46" s="21">
        <v>1</v>
      </c>
      <c r="G46" s="27">
        <f>D46*F46</f>
        <v>7000</v>
      </c>
    </row>
    <row r="47" spans="1:7" x14ac:dyDescent="0.25">
      <c r="A47" s="36" t="s">
        <v>5</v>
      </c>
      <c r="B47" s="32"/>
      <c r="C47" s="33"/>
      <c r="D47" s="7"/>
      <c r="E47" s="7"/>
      <c r="F47" s="21"/>
      <c r="G47" s="27">
        <f>SUM(G12:G46)</f>
        <v>7000</v>
      </c>
    </row>
    <row r="48" spans="1:7" ht="30" x14ac:dyDescent="0.25">
      <c r="A48" s="39" t="s">
        <v>40</v>
      </c>
      <c r="B48" s="40" t="s">
        <v>41</v>
      </c>
      <c r="C48" s="37" t="s">
        <v>7</v>
      </c>
      <c r="D48" s="11"/>
      <c r="E48" s="11"/>
      <c r="G48" s="35">
        <f>G47*0.35</f>
        <v>2450</v>
      </c>
    </row>
    <row r="49" spans="1:7" ht="15.75" thickBot="1" x14ac:dyDescent="0.3">
      <c r="A49" s="41" t="s">
        <v>6</v>
      </c>
      <c r="B49" s="42"/>
      <c r="C49" s="43"/>
      <c r="D49" s="44"/>
      <c r="E49" s="44"/>
      <c r="F49" s="45" t="s">
        <v>6</v>
      </c>
      <c r="G49" s="46">
        <f>G48+G47</f>
        <v>9450</v>
      </c>
    </row>
    <row r="50" spans="1:7" x14ac:dyDescent="0.25">
      <c r="A50" s="56" t="s">
        <v>70</v>
      </c>
      <c r="B50" s="57"/>
      <c r="C50" s="57"/>
      <c r="D50" s="58">
        <v>0</v>
      </c>
      <c r="E50" s="59"/>
      <c r="F50" s="57"/>
      <c r="G50" s="60">
        <f>G49*(1-D50)</f>
        <v>9450</v>
      </c>
    </row>
    <row r="51" spans="1:7" ht="15.75" thickBot="1" x14ac:dyDescent="0.3">
      <c r="A51" s="51" t="s">
        <v>71</v>
      </c>
      <c r="B51" s="52"/>
      <c r="C51" s="52"/>
      <c r="D51" s="53"/>
      <c r="E51" s="54"/>
      <c r="F51" s="52"/>
      <c r="G51" s="55">
        <f>IF(G50&lt;100000,FLOOR(G50,500),FLOOR(G50,1000))</f>
        <v>9000</v>
      </c>
    </row>
  </sheetData>
  <mergeCells count="1">
    <mergeCell ref="A1:G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97aeec6-0273-40f2-ab3e-beee73212332" ContentTypeId="0x0101009298E819CE1EBB4F8D2096B3E0F0C29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54</Value>
      <Value>2</Value>
      <Value>1</Value>
    </TaxCatchAll>
    <lcf76f155ced4ddcb4097134ff3c332f xmlns="bb244c20-cc45-4963-a4dc-aa46fc0135fe">
      <Terms xmlns="http://schemas.microsoft.com/office/infopath/2007/PartnerControls"/>
    </lcf76f155ced4ddcb4097134ff3c332f>
    <DLCPolicyLabelClientValue xmlns="1e9e3136-3dd0-4fb9-bea8-be70a8201a1a">Version {_UIVersionString}</DLCPolicyLabelClientValue>
    <b9b43b809ea4445880dbf70bb9849525 xmlns="9fd47c19-1c4a-4d7d-b342-c10cef269344">
      <Terms xmlns="http://schemas.microsoft.com/office/infopath/2007/PartnerControls"/>
    </b9b43b809ea4445880dbf70bb9849525>
    <_Status xmlns="http://schemas.microsoft.com/sharepoint/v3/fields">Not Started</_Status>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g91c59fb10974fa1a03160ad8386f0f4 xmlns="9fd47c19-1c4a-4d7d-b342-c10cef269344">
      <Terms xmlns="http://schemas.microsoft.com/office/infopath/2007/PartnerControls"/>
    </g91c59fb10974fa1a03160ad8386f0f4>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1e9e3136-3dd0-4fb9-bea8-be70a8201a1a" xsi:nil="true"/>
    <Folder xmlns="bb244c20-cc45-4963-a4dc-aa46fc0135fe" xsi:nil="true"/>
    <d25512bccefe4fa083801fcb78c24163 xmlns="9fd47c19-1c4a-4d7d-b342-c10cef269344">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ba72fcde-d6e6-4a18-9492-056edc115d05</TermId>
        </TermInfo>
      </Terms>
    </d25512bccefe4fa083801fcb78c24163>
    <DLCPolicyLabelValue xmlns="1e9e3136-3dd0-4fb9-bea8-be70a8201a1a">Version 0.11</DLCPolicyLabelValue>
    <_dlc_DocId xmlns="a5f32de4-e402-4188-b034-e71ca7d22e54">DOCID925-1462140370-356</_dlc_DocId>
    <_dlc_DocIdUrl xmlns="a5f32de4-e402-4188-b034-e71ca7d22e54">
      <Url>https://delwpvicgovau.sharepoint.com/sites/ecm_925/_layouts/15/DocIdRedir.aspx?ID=DOCID925-1462140370-356</Url>
      <Description>DOCID925-1462140370-356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CM V2 Team Administration" ma:contentTypeID="0x0101009298E819CE1EBB4F8D2096B3E0F0C2911F00C594E6408575B14A93B0A347C594B259" ma:contentTypeVersion="218" ma:contentTypeDescription="Administrative activities related management and coordination of a team. &#10;Note: Administrative activity aligned to a functional templated library i.e. Boards, Committees, Asset Management, Grants, Contract Management etc. should be stored in those templated libraries. " ma:contentTypeScope="" ma:versionID="bcf45818d9c47b04761ce5140304e9fd">
  <xsd:schema xmlns:xsd="http://www.w3.org/2001/XMLSchema" xmlns:xs="http://www.w3.org/2001/XMLSchema" xmlns:p="http://schemas.microsoft.com/office/2006/metadata/properties" xmlns:ns1="http://schemas.microsoft.com/sharepoint/v3" xmlns:ns2="9fd47c19-1c4a-4d7d-b342-c10cef269344" xmlns:ns3="http://schemas.microsoft.com/sharepoint/v3/fields" xmlns:ns4="a5f32de4-e402-4188-b034-e71ca7d22e54" xmlns:ns5="1e9e3136-3dd0-4fb9-bea8-be70a8201a1a" xmlns:ns6="bb244c20-cc45-4963-a4dc-aa46fc0135fe" xmlns:ns7="331fc9f9-e74b-4ee1-a443-03bda0c1ee59" targetNamespace="http://schemas.microsoft.com/office/2006/metadata/properties" ma:root="true" ma:fieldsID="825116157a0074380bf05d4af4ab06ba" ns1:_="" ns2:_="" ns3:_="" ns4:_="" ns5:_="" ns6:_="" ns7:_="">
    <xsd:import namespace="http://schemas.microsoft.com/sharepoint/v3"/>
    <xsd:import namespace="9fd47c19-1c4a-4d7d-b342-c10cef269344"/>
    <xsd:import namespace="http://schemas.microsoft.com/sharepoint/v3/fields"/>
    <xsd:import namespace="a5f32de4-e402-4188-b034-e71ca7d22e54"/>
    <xsd:import namespace="1e9e3136-3dd0-4fb9-bea8-be70a8201a1a"/>
    <xsd:import namespace="bb244c20-cc45-4963-a4dc-aa46fc0135fe"/>
    <xsd:import namespace="331fc9f9-e74b-4ee1-a443-03bda0c1ee59"/>
    <xsd:element name="properties">
      <xsd:complexType>
        <xsd:sequence>
          <xsd:element name="documentManagement">
            <xsd:complexType>
              <xsd:all>
                <xsd:element ref="ns3:_Status" minOccurs="0"/>
                <xsd:element ref="ns4:_dlc_DocId" minOccurs="0"/>
                <xsd:element ref="ns4:_dlc_DocIdUrl" minOccurs="0"/>
                <xsd:element ref="ns4: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d25512bccefe4fa083801fcb78c24163" minOccurs="0"/>
                <xsd:element ref="ns2:g91c59fb10974fa1a03160ad8386f0f4" minOccurs="0"/>
                <xsd:element ref="ns5:DLCPolicyLabelClientValue" minOccurs="0"/>
                <xsd:element ref="ns5:DLCPolicyLabelLock" minOccurs="0"/>
                <xsd:element ref="ns1:_dlc_Exempt" minOccurs="0"/>
                <xsd:element ref="ns5:DLCPolicyLabelValue" minOccurs="0"/>
                <xsd:element ref="ns6:MediaServiceMetadata" minOccurs="0"/>
                <xsd:element ref="ns6:MediaServiceFastMetadata" minOccurs="0"/>
                <xsd:element ref="ns6:MediaServiceSearchProperties" minOccurs="0"/>
                <xsd:element ref="ns6:MediaServiceObjectDetectorVersions" minOccurs="0"/>
                <xsd:element ref="ns7:SharedWithUsers" minOccurs="0"/>
                <xsd:element ref="ns7:SharedWithDetails" minOccurs="0"/>
                <xsd:element ref="ns6:lcf76f155ced4ddcb4097134ff3c332f" minOccurs="0"/>
                <xsd:element ref="ns6:MediaServiceDateTaken" minOccurs="0"/>
                <xsd:element ref="ns6:MediaServiceOCR" minOccurs="0"/>
                <xsd:element ref="ns6:MediaServiceGenerationTime" minOccurs="0"/>
                <xsd:element ref="ns6:MediaServiceEventHashCode" minOccurs="0"/>
                <xsd:element ref="ns6:Folder"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1;#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d25512bccefe4fa083801fcb78c24163" ma:index="20" ma:taxonomy="true" ma:internalName="d25512bccefe4fa083801fcb78c24163" ma:taxonomyFieldName="Records_x0020_Class_x0020_Team_x0020_Admin" ma:displayName="Classification" ma:readOnly="false" ma:default="54;#Process and procedure|9fed78e4-0cf7-4349-93c6-1d5eeb34ebd6" ma:fieldId="{d25512bc-cefe-4fa0-8380-1fcb78c24163}" ma:sspId="797aeec6-0273-40f2-ab3e-beee73212332" ma:termSetId="4258747f-0974-48f0-ac10-46f208a52cd4" ma:anchorId="504ad493-1bff-42e7-9e93-c0e8ecbd6898"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4"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e3136-3dd0-4fb9-bea8-be70a8201a1a"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244c20-cc45-4963-a4dc-aa46fc0135fe"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Folder" ma:index="40" nillable="true" ma:displayName="Folder " ma:format="Dropdown" ma:internalName="Folder">
      <xsd:simpleType>
        <xsd:restriction base="dms:Choice">
          <xsd:enumeration value="Work Instructions and SOPS"/>
          <xsd:enumeration value="Reference Docs"/>
          <xsd:enumeration value="Email Template"/>
          <xsd:enumeration value="Outstanding Bond Reports"/>
          <xsd:enumeration value="Contingent Liability"/>
          <xsd:enumeration value="Petroleum"/>
          <xsd:enumeration value="Rehab Risk Profile Tool"/>
          <xsd:enumeration value="Presentations and Minister Briefs"/>
          <xsd:enumeration value="RLAB Team Intro Docs"/>
          <xsd:enumeration value="Drones"/>
          <xsd:enumeration value="Reporting"/>
          <xsd:enumeration value="Rehab Risk Profile Tool"/>
          <xsd:enumeration value="Delegate Bond Decision"/>
          <xsd:enumeration value="Petro Tech"/>
          <xsd:enumeration value="LV Coal Mines"/>
        </xsd:restriction>
      </xsd:simple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1fc9f9-e74b-4ee1-a443-03bda0c1ee59"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ECM V2 Team Administration</p:Name>
  <p:Description>Enable Version label</p:Description>
  <p:Statement/>
  <p:PolicyItems>
    <p:PolicyItem featureId="Microsoft.Office.RecordsManagement.PolicyFeatures.PolicyLabel" staticId="0x0101009298E819CE1EBB4F8D2096B3E0F0C2911F001C37ED5F1EA5BA458CF6BD8D3E1F868E|-1306371497" UniqueId="8a143950-fff3-4aad-b5bc-39cb7296bf0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Props1.xml><?xml version="1.0" encoding="utf-8"?>
<ds:datastoreItem xmlns:ds="http://schemas.openxmlformats.org/officeDocument/2006/customXml" ds:itemID="{1FED14CD-8B6D-4A35-B90A-A20E833588DC}">
  <ds:schemaRefs>
    <ds:schemaRef ds:uri="Microsoft.SharePoint.Taxonomy.ContentTypeSync"/>
  </ds:schemaRefs>
</ds:datastoreItem>
</file>

<file path=customXml/itemProps2.xml><?xml version="1.0" encoding="utf-8"?>
<ds:datastoreItem xmlns:ds="http://schemas.openxmlformats.org/officeDocument/2006/customXml" ds:itemID="{25FDE0C5-D92C-4268-9E6E-0B573788C290}">
  <ds:schemaRef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331fc9f9-e74b-4ee1-a443-03bda0c1ee59"/>
    <ds:schemaRef ds:uri="bb244c20-cc45-4963-a4dc-aa46fc0135fe"/>
    <ds:schemaRef ds:uri="http://schemas.microsoft.com/office/2006/metadata/properties"/>
    <ds:schemaRef ds:uri="1e9e3136-3dd0-4fb9-bea8-be70a8201a1a"/>
    <ds:schemaRef ds:uri="http://purl.org/dc/terms/"/>
    <ds:schemaRef ds:uri="http://schemas.microsoft.com/sharepoint/v3"/>
    <ds:schemaRef ds:uri="a5f32de4-e402-4188-b034-e71ca7d22e54"/>
    <ds:schemaRef ds:uri="http://schemas.microsoft.com/sharepoint/v3/fields"/>
    <ds:schemaRef ds:uri="9fd47c19-1c4a-4d7d-b342-c10cef269344"/>
  </ds:schemaRefs>
</ds:datastoreItem>
</file>

<file path=customXml/itemProps3.xml><?xml version="1.0" encoding="utf-8"?>
<ds:datastoreItem xmlns:ds="http://schemas.openxmlformats.org/officeDocument/2006/customXml" ds:itemID="{DEF1368D-D17B-42FB-96AD-1EBE549AE41A}">
  <ds:schemaRefs>
    <ds:schemaRef ds:uri="http://schemas.microsoft.com/sharepoint/events"/>
  </ds:schemaRefs>
</ds:datastoreItem>
</file>

<file path=customXml/itemProps4.xml><?xml version="1.0" encoding="utf-8"?>
<ds:datastoreItem xmlns:ds="http://schemas.openxmlformats.org/officeDocument/2006/customXml" ds:itemID="{5A19EEDA-4138-4E5B-BF5F-0BE6E95E4804}">
  <ds:schemaRefs>
    <ds:schemaRef ds:uri="http://schemas.microsoft.com/sharepoint/v3/contenttype/forms"/>
  </ds:schemaRefs>
</ds:datastoreItem>
</file>

<file path=customXml/itemProps5.xml><?xml version="1.0" encoding="utf-8"?>
<ds:datastoreItem xmlns:ds="http://schemas.openxmlformats.org/officeDocument/2006/customXml" ds:itemID="{6B75C249-44B3-49F0-B116-287B792DA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http://schemas.microsoft.com/sharepoint/v3/fields"/>
    <ds:schemaRef ds:uri="a5f32de4-e402-4188-b034-e71ca7d22e54"/>
    <ds:schemaRef ds:uri="1e9e3136-3dd0-4fb9-bea8-be70a8201a1a"/>
    <ds:schemaRef ds:uri="bb244c20-cc45-4963-a4dc-aa46fc0135fe"/>
    <ds:schemaRef ds:uri="331fc9f9-e74b-4ee1-a443-03bda0c1e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7706B7EA-A80A-4B4B-B465-6808D3B3497F}">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Terms and Conditions</vt:lpstr>
      <vt:lpstr>Bond Calculator Revised wording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Bessie M Abbott (DEECA)</dc:creator>
  <cp:keywords/>
  <dc:description/>
  <cp:lastModifiedBy>Rachel Spencer (DEECA)</cp:lastModifiedBy>
  <cp:revision/>
  <dcterms:created xsi:type="dcterms:W3CDTF">2025-11-05T00:29:48Z</dcterms:created>
  <dcterms:modified xsi:type="dcterms:W3CDTF">2026-06-04T03:16:05Z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2025-11-05T00:41:51Z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3f2b2f18-1ae8-454a-bff7-a8fc756870be</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0x0101009298E819CE1EBB4F8D2096B3E0F0C2911F00C594E6408575B14A93B0A347C594B259</vt:lpwstr>
  </property>
  <property fmtid="{D5CDD505-2E9C-101B-9397-08002B2CF9AE}" pid="11" name="MediaServiceImageTags">
    <vt:lpwstr/>
  </property>
  <property fmtid="{D5CDD505-2E9C-101B-9397-08002B2CF9AE}" pid="12" name="Security_x0020_Classification">
    <vt:lpwstr>2;#Unclassified|7fa379f4-4aba-4692-ab80-7d39d3a23cf4</vt:lpwstr>
  </property>
  <property fmtid="{D5CDD505-2E9C-101B-9397-08002B2CF9AE}" pid="13" name="Record_x0020_Purpose">
    <vt:lpwstr/>
  </property>
  <property fmtid="{D5CDD505-2E9C-101B-9397-08002B2CF9AE}" pid="14" name="Department_x0020_Document_x0020_Type">
    <vt:lpwstr/>
  </property>
  <property fmtid="{D5CDD505-2E9C-101B-9397-08002B2CF9AE}" pid="15" name="Records_x0020_Class_x0020_Team_x0020_Admin">
    <vt:lpwstr>54;#Process and procedure|9fed78e4-0cf7-4349-93c6-1d5eeb34ebd6</vt:lpwstr>
  </property>
  <property fmtid="{D5CDD505-2E9C-101B-9397-08002B2CF9AE}" pid="16" name="Dissemination_x0020_Limiting_x0020_Marker">
    <vt:lpwstr>1;#FOUO|955eb6fc-b35a-4808-8aa5-31e514fa3f26</vt:lpwstr>
  </property>
  <property fmtid="{D5CDD505-2E9C-101B-9397-08002B2CF9AE}" pid="17" name="Records Class Team Admin">
    <vt:lpwstr>141</vt:lpwstr>
  </property>
  <property fmtid="{D5CDD505-2E9C-101B-9397-08002B2CF9AE}" pid="18" name="Dissemination Limiting Marker">
    <vt:lpwstr>1;#FOUO|955eb6fc-b35a-4808-8aa5-31e514fa3f26</vt:lpwstr>
  </property>
  <property fmtid="{D5CDD505-2E9C-101B-9397-08002B2CF9AE}" pid="19" name="Security Classification">
    <vt:lpwstr>2;#Unclassified|7fa379f4-4aba-4692-ab80-7d39d3a23cf4</vt:lpwstr>
  </property>
  <property fmtid="{D5CDD505-2E9C-101B-9397-08002B2CF9AE}" pid="20" name="Record Purpose">
    <vt:lpwstr/>
  </property>
  <property fmtid="{D5CDD505-2E9C-101B-9397-08002B2CF9AE}" pid="21" name="Department Document Type">
    <vt:lpwstr/>
  </property>
  <property fmtid="{D5CDD505-2E9C-101B-9397-08002B2CF9AE}" pid="22" name="_dlc_DocIdItemGuid">
    <vt:lpwstr>9140f424-8d42-42dd-b72a-67afea044079</vt:lpwstr>
  </property>
</Properties>
</file>